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.sharepoint.com/teams/MZE_11142/Sdilene dokumenty/General/10_Veřejné zakázky/2024/648_Realizace modernizace kotelny Frýdek Místek/5_ZD k vyhlášení/"/>
    </mc:Choice>
  </mc:AlternateContent>
  <xr:revisionPtr revIDLastSave="2" documentId="13_ncr:1_{FAA1E7DA-053E-4E2F-ACA1-D3C548E71139}" xr6:coauthVersionLast="47" xr6:coauthVersionMax="47" xr10:uidLastSave="{9B3C4BD9-AC83-412B-87CC-DAD67E143980}"/>
  <workbookProtection workbookAlgorithmName="SHA-512" workbookHashValue="b+BS5I3DbH/LTzAw5ffJiz0It3qe3DxWonu/OWXbb+lv9oL6RJPbJDVZV7o0hu6HJXzMlmGj7FYYLHdg2792lw==" workbookSaltValue="6CAJfSVHyHNSq1OajgpmZw==" workbookSpinCount="100000" lockStructure="1"/>
  <bookViews>
    <workbookView xWindow="32430" yWindow="1275" windowWidth="21600" windowHeight="1264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SO01 02 Pol" sheetId="13" r:id="rId5"/>
    <sheet name="SO01 03 Pol" sheetId="14" r:id="rId6"/>
    <sheet name="SO01 04 Pol" sheetId="15" r:id="rId7"/>
    <sheet name="SO01 05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_xlnm.Print_Titles" localSheetId="4">'SO01 02 Pol'!$1:$7</definedName>
    <definedName name="_xlnm.Print_Titles" localSheetId="5">'SO01 03 Pol'!$1:$7</definedName>
    <definedName name="_xlnm.Print_Titles" localSheetId="6">'SO01 04 Pol'!$1:$7</definedName>
    <definedName name="_xlnm.Print_Titles" localSheetId="7">'SO01 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Pol'!$A$1:$X$125</definedName>
    <definedName name="_xlnm.Print_Area" localSheetId="4">'SO01 02 Pol'!$A$1:$X$639</definedName>
    <definedName name="_xlnm.Print_Area" localSheetId="5">'SO01 03 Pol'!$A$1:$X$163</definedName>
    <definedName name="_xlnm.Print_Area" localSheetId="6">'SO01 04 Pol'!$A$1:$X$83</definedName>
    <definedName name="_xlnm.Print_Area" localSheetId="7">'SO01 05 Pol'!$A$1:$X$67</definedName>
    <definedName name="_xlnm.Print_Area" localSheetId="1">Stavba!$A$1:$J$96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54" i="16" l="1"/>
  <c r="BA52" i="16"/>
  <c r="BA48" i="16"/>
  <c r="BA41" i="16"/>
  <c r="BA40" i="16"/>
  <c r="BA39" i="16"/>
  <c r="BA37" i="16"/>
  <c r="BA36" i="16"/>
  <c r="BA33" i="16"/>
  <c r="BA32" i="16"/>
  <c r="BA28" i="16"/>
  <c r="BA27" i="16"/>
  <c r="BA26" i="16"/>
  <c r="BA25" i="16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4" i="16"/>
  <c r="I24" i="16"/>
  <c r="K24" i="16"/>
  <c r="M24" i="16"/>
  <c r="O24" i="16"/>
  <c r="Q24" i="16"/>
  <c r="V24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5" i="16"/>
  <c r="M35" i="16" s="1"/>
  <c r="I35" i="16"/>
  <c r="K35" i="16"/>
  <c r="O35" i="16"/>
  <c r="Q35" i="16"/>
  <c r="V35" i="16"/>
  <c r="G38" i="16"/>
  <c r="I38" i="16"/>
  <c r="K38" i="16"/>
  <c r="M38" i="16"/>
  <c r="O38" i="16"/>
  <c r="Q38" i="16"/>
  <c r="V38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7" i="16"/>
  <c r="M47" i="16" s="1"/>
  <c r="I47" i="16"/>
  <c r="K47" i="16"/>
  <c r="O47" i="16"/>
  <c r="Q47" i="16"/>
  <c r="V47" i="16"/>
  <c r="G49" i="16"/>
  <c r="I49" i="16"/>
  <c r="K49" i="16"/>
  <c r="O49" i="16"/>
  <c r="Q49" i="16"/>
  <c r="V49" i="16"/>
  <c r="G50" i="16"/>
  <c r="I50" i="16"/>
  <c r="K50" i="16"/>
  <c r="M50" i="16"/>
  <c r="O50" i="16"/>
  <c r="Q50" i="16"/>
  <c r="V50" i="16"/>
  <c r="G51" i="16"/>
  <c r="M51" i="16" s="1"/>
  <c r="I51" i="16"/>
  <c r="K51" i="16"/>
  <c r="O51" i="16"/>
  <c r="Q51" i="16"/>
  <c r="V51" i="16"/>
  <c r="G53" i="16"/>
  <c r="I53" i="16"/>
  <c r="K53" i="16"/>
  <c r="M53" i="16"/>
  <c r="O53" i="16"/>
  <c r="Q53" i="16"/>
  <c r="V53" i="16"/>
  <c r="G55" i="16"/>
  <c r="M55" i="16" s="1"/>
  <c r="I55" i="16"/>
  <c r="K55" i="16"/>
  <c r="O55" i="16"/>
  <c r="Q55" i="16"/>
  <c r="V55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4" i="16"/>
  <c r="I64" i="16"/>
  <c r="K64" i="16"/>
  <c r="M64" i="16"/>
  <c r="O64" i="16"/>
  <c r="Q64" i="16"/>
  <c r="V64" i="16"/>
  <c r="AE66" i="16"/>
  <c r="F46" i="1" s="1"/>
  <c r="BA74" i="15"/>
  <c r="BA72" i="15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I22" i="15"/>
  <c r="K22" i="15"/>
  <c r="M22" i="15"/>
  <c r="O22" i="15"/>
  <c r="Q22" i="15"/>
  <c r="V22" i="15"/>
  <c r="G24" i="15"/>
  <c r="G23" i="15" s="1"/>
  <c r="I92" i="1" s="1"/>
  <c r="I24" i="15"/>
  <c r="K24" i="15"/>
  <c r="O24" i="15"/>
  <c r="Q24" i="15"/>
  <c r="Q23" i="15" s="1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4" i="15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1" i="15"/>
  <c r="M61" i="15" s="1"/>
  <c r="M60" i="15" s="1"/>
  <c r="I61" i="15"/>
  <c r="I60" i="15" s="1"/>
  <c r="K61" i="15"/>
  <c r="K60" i="15" s="1"/>
  <c r="O61" i="15"/>
  <c r="O60" i="15" s="1"/>
  <c r="Q61" i="15"/>
  <c r="Q60" i="15" s="1"/>
  <c r="V61" i="15"/>
  <c r="V60" i="15" s="1"/>
  <c r="G63" i="15"/>
  <c r="M63" i="15" s="1"/>
  <c r="I63" i="15"/>
  <c r="K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I66" i="15"/>
  <c r="K66" i="15"/>
  <c r="M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G73" i="15"/>
  <c r="M73" i="15" s="1"/>
  <c r="I73" i="15"/>
  <c r="K73" i="15"/>
  <c r="O73" i="15"/>
  <c r="Q73" i="15"/>
  <c r="V73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AE82" i="15"/>
  <c r="F45" i="1" s="1"/>
  <c r="BA83" i="14"/>
  <c r="BA75" i="14"/>
  <c r="BA71" i="14"/>
  <c r="BA64" i="14"/>
  <c r="BA57" i="14"/>
  <c r="BA40" i="14"/>
  <c r="BA33" i="14"/>
  <c r="BA29" i="14"/>
  <c r="BA21" i="14"/>
  <c r="G9" i="14"/>
  <c r="M9" i="14" s="1"/>
  <c r="I9" i="14"/>
  <c r="K9" i="14"/>
  <c r="K8" i="14" s="1"/>
  <c r="O9" i="14"/>
  <c r="O8" i="14" s="1"/>
  <c r="Q9" i="14"/>
  <c r="V9" i="14"/>
  <c r="V8" i="14" s="1"/>
  <c r="G16" i="14"/>
  <c r="G8" i="14" s="1"/>
  <c r="I16" i="14"/>
  <c r="K16" i="14"/>
  <c r="O16" i="14"/>
  <c r="Q16" i="14"/>
  <c r="V16" i="14"/>
  <c r="G19" i="14"/>
  <c r="M19" i="14" s="1"/>
  <c r="I19" i="14"/>
  <c r="K19" i="14"/>
  <c r="O19" i="14"/>
  <c r="Q19" i="14"/>
  <c r="V19" i="14"/>
  <c r="G23" i="14"/>
  <c r="M23" i="14" s="1"/>
  <c r="I23" i="14"/>
  <c r="K23" i="14"/>
  <c r="O23" i="14"/>
  <c r="Q23" i="14"/>
  <c r="V23" i="14"/>
  <c r="G27" i="14"/>
  <c r="I27" i="14"/>
  <c r="K27" i="14"/>
  <c r="M27" i="14"/>
  <c r="O27" i="14"/>
  <c r="Q27" i="14"/>
  <c r="V27" i="14"/>
  <c r="G32" i="14"/>
  <c r="M32" i="14" s="1"/>
  <c r="I32" i="14"/>
  <c r="K32" i="14"/>
  <c r="O32" i="14"/>
  <c r="Q32" i="14"/>
  <c r="V32" i="14"/>
  <c r="G35" i="14"/>
  <c r="M35" i="14" s="1"/>
  <c r="I35" i="14"/>
  <c r="K35" i="14"/>
  <c r="O35" i="14"/>
  <c r="Q35" i="14"/>
  <c r="V35" i="14"/>
  <c r="G38" i="14"/>
  <c r="I63" i="1" s="1"/>
  <c r="I38" i="14"/>
  <c r="Q38" i="14"/>
  <c r="G39" i="14"/>
  <c r="I39" i="14"/>
  <c r="K39" i="14"/>
  <c r="K38" i="14" s="1"/>
  <c r="M39" i="14"/>
  <c r="M38" i="14" s="1"/>
  <c r="O39" i="14"/>
  <c r="O38" i="14" s="1"/>
  <c r="Q39" i="14"/>
  <c r="V39" i="14"/>
  <c r="V38" i="14" s="1"/>
  <c r="G43" i="14"/>
  <c r="M43" i="14" s="1"/>
  <c r="I43" i="14"/>
  <c r="I42" i="14" s="1"/>
  <c r="K43" i="14"/>
  <c r="O43" i="14"/>
  <c r="Q43" i="14"/>
  <c r="V43" i="14"/>
  <c r="G48" i="14"/>
  <c r="M48" i="14" s="1"/>
  <c r="I48" i="14"/>
  <c r="K48" i="14"/>
  <c r="O48" i="14"/>
  <c r="Q48" i="14"/>
  <c r="V48" i="14"/>
  <c r="K51" i="14"/>
  <c r="M51" i="14"/>
  <c r="G52" i="14"/>
  <c r="G51" i="14" s="1"/>
  <c r="I52" i="14"/>
  <c r="I51" i="14" s="1"/>
  <c r="K52" i="14"/>
  <c r="M52" i="14"/>
  <c r="O52" i="14"/>
  <c r="O51" i="14" s="1"/>
  <c r="Q52" i="14"/>
  <c r="Q51" i="14" s="1"/>
  <c r="V52" i="14"/>
  <c r="V51" i="14" s="1"/>
  <c r="G56" i="14"/>
  <c r="M56" i="14" s="1"/>
  <c r="I56" i="14"/>
  <c r="K56" i="14"/>
  <c r="O56" i="14"/>
  <c r="O55" i="14" s="1"/>
  <c r="Q56" i="14"/>
  <c r="Q55" i="14" s="1"/>
  <c r="V56" i="14"/>
  <c r="G60" i="14"/>
  <c r="I60" i="14"/>
  <c r="K60" i="14"/>
  <c r="M60" i="14"/>
  <c r="O60" i="14"/>
  <c r="Q60" i="14"/>
  <c r="V60" i="14"/>
  <c r="G63" i="14"/>
  <c r="I63" i="14"/>
  <c r="K63" i="14"/>
  <c r="O63" i="14"/>
  <c r="Q63" i="14"/>
  <c r="V63" i="14"/>
  <c r="G70" i="14"/>
  <c r="M70" i="14" s="1"/>
  <c r="I70" i="14"/>
  <c r="K70" i="14"/>
  <c r="O70" i="14"/>
  <c r="Q70" i="14"/>
  <c r="Q69" i="14" s="1"/>
  <c r="V70" i="14"/>
  <c r="G73" i="14"/>
  <c r="M73" i="14" s="1"/>
  <c r="I73" i="14"/>
  <c r="I69" i="14" s="1"/>
  <c r="K73" i="14"/>
  <c r="O73" i="14"/>
  <c r="Q73" i="14"/>
  <c r="V73" i="14"/>
  <c r="G77" i="14"/>
  <c r="I77" i="14"/>
  <c r="K77" i="14"/>
  <c r="M77" i="14"/>
  <c r="O77" i="14"/>
  <c r="Q77" i="14"/>
  <c r="V77" i="14"/>
  <c r="G80" i="14"/>
  <c r="M80" i="14" s="1"/>
  <c r="I80" i="14"/>
  <c r="K80" i="14"/>
  <c r="O80" i="14"/>
  <c r="Q80" i="14"/>
  <c r="V80" i="14"/>
  <c r="O85" i="14"/>
  <c r="V85" i="14"/>
  <c r="G86" i="14"/>
  <c r="G85" i="14" s="1"/>
  <c r="I69" i="1" s="1"/>
  <c r="I86" i="14"/>
  <c r="I85" i="14" s="1"/>
  <c r="K86" i="14"/>
  <c r="K85" i="14" s="1"/>
  <c r="O86" i="14"/>
  <c r="Q86" i="14"/>
  <c r="Q85" i="14" s="1"/>
  <c r="V86" i="14"/>
  <c r="G88" i="14"/>
  <c r="I75" i="1" s="1"/>
  <c r="G89" i="14"/>
  <c r="M89" i="14" s="1"/>
  <c r="I89" i="14"/>
  <c r="K89" i="14"/>
  <c r="O89" i="14"/>
  <c r="Q89" i="14"/>
  <c r="V89" i="14"/>
  <c r="G93" i="14"/>
  <c r="M93" i="14" s="1"/>
  <c r="I93" i="14"/>
  <c r="K93" i="14"/>
  <c r="O93" i="14"/>
  <c r="Q93" i="14"/>
  <c r="V93" i="14"/>
  <c r="G96" i="14"/>
  <c r="I96" i="14"/>
  <c r="K96" i="14"/>
  <c r="M96" i="14"/>
  <c r="O96" i="14"/>
  <c r="Q96" i="14"/>
  <c r="V96" i="14"/>
  <c r="G98" i="14"/>
  <c r="I98" i="14"/>
  <c r="K98" i="14"/>
  <c r="M98" i="14"/>
  <c r="O98" i="14"/>
  <c r="Q98" i="14"/>
  <c r="V98" i="14"/>
  <c r="G100" i="14"/>
  <c r="M100" i="14" s="1"/>
  <c r="I100" i="14"/>
  <c r="K100" i="14"/>
  <c r="O100" i="14"/>
  <c r="Q100" i="14"/>
  <c r="V100" i="14"/>
  <c r="G103" i="14"/>
  <c r="M103" i="14" s="1"/>
  <c r="I103" i="14"/>
  <c r="K103" i="14"/>
  <c r="O103" i="14"/>
  <c r="Q103" i="14"/>
  <c r="V103" i="14"/>
  <c r="V102" i="14" s="1"/>
  <c r="G106" i="14"/>
  <c r="I106" i="14"/>
  <c r="K106" i="14"/>
  <c r="O106" i="14"/>
  <c r="Q106" i="14"/>
  <c r="V106" i="14"/>
  <c r="G108" i="14"/>
  <c r="M108" i="14" s="1"/>
  <c r="I108" i="14"/>
  <c r="K108" i="14"/>
  <c r="O108" i="14"/>
  <c r="Q108" i="14"/>
  <c r="V108" i="14"/>
  <c r="G110" i="14"/>
  <c r="M110" i="14" s="1"/>
  <c r="I110" i="14"/>
  <c r="K110" i="14"/>
  <c r="O110" i="14"/>
  <c r="Q110" i="14"/>
  <c r="V110" i="14"/>
  <c r="G113" i="14"/>
  <c r="I113" i="14"/>
  <c r="K113" i="14"/>
  <c r="K112" i="14" s="1"/>
  <c r="M113" i="14"/>
  <c r="O113" i="14"/>
  <c r="Q113" i="14"/>
  <c r="V113" i="14"/>
  <c r="G116" i="14"/>
  <c r="M116" i="14" s="1"/>
  <c r="I116" i="14"/>
  <c r="K116" i="14"/>
  <c r="O116" i="14"/>
  <c r="Q116" i="14"/>
  <c r="V116" i="14"/>
  <c r="G119" i="14"/>
  <c r="M119" i="14" s="1"/>
  <c r="I119" i="14"/>
  <c r="K119" i="14"/>
  <c r="O119" i="14"/>
  <c r="Q119" i="14"/>
  <c r="V119" i="14"/>
  <c r="V112" i="14" s="1"/>
  <c r="K122" i="14"/>
  <c r="V122" i="14"/>
  <c r="G123" i="14"/>
  <c r="M123" i="14" s="1"/>
  <c r="M122" i="14" s="1"/>
  <c r="I123" i="14"/>
  <c r="I122" i="14" s="1"/>
  <c r="K123" i="14"/>
  <c r="O123" i="14"/>
  <c r="O122" i="14" s="1"/>
  <c r="Q123" i="14"/>
  <c r="Q122" i="14" s="1"/>
  <c r="V123" i="14"/>
  <c r="G126" i="14"/>
  <c r="I85" i="1" s="1"/>
  <c r="I126" i="14"/>
  <c r="O126" i="14"/>
  <c r="G127" i="14"/>
  <c r="M127" i="14" s="1"/>
  <c r="M126" i="14" s="1"/>
  <c r="I127" i="14"/>
  <c r="K127" i="14"/>
  <c r="K126" i="14" s="1"/>
  <c r="O127" i="14"/>
  <c r="Q127" i="14"/>
  <c r="Q126" i="14" s="1"/>
  <c r="V127" i="14"/>
  <c r="V126" i="14" s="1"/>
  <c r="G131" i="14"/>
  <c r="M131" i="14" s="1"/>
  <c r="I131" i="14"/>
  <c r="K131" i="14"/>
  <c r="O131" i="14"/>
  <c r="Q131" i="14"/>
  <c r="V131" i="14"/>
  <c r="G133" i="14"/>
  <c r="M133" i="14" s="1"/>
  <c r="I133" i="14"/>
  <c r="K133" i="14"/>
  <c r="O133" i="14"/>
  <c r="Q133" i="14"/>
  <c r="V133" i="14"/>
  <c r="G135" i="14"/>
  <c r="M135" i="14" s="1"/>
  <c r="I135" i="14"/>
  <c r="K135" i="14"/>
  <c r="O135" i="14"/>
  <c r="Q135" i="14"/>
  <c r="V135" i="14"/>
  <c r="G137" i="14"/>
  <c r="I137" i="14"/>
  <c r="K137" i="14"/>
  <c r="M137" i="14"/>
  <c r="O137" i="14"/>
  <c r="Q137" i="14"/>
  <c r="V137" i="14"/>
  <c r="G142" i="14"/>
  <c r="M142" i="14" s="1"/>
  <c r="I142" i="14"/>
  <c r="K142" i="14"/>
  <c r="O142" i="14"/>
  <c r="Q142" i="14"/>
  <c r="V142" i="14"/>
  <c r="G145" i="14"/>
  <c r="M145" i="14" s="1"/>
  <c r="I145" i="14"/>
  <c r="K145" i="14"/>
  <c r="O145" i="14"/>
  <c r="Q145" i="14"/>
  <c r="V145" i="14"/>
  <c r="G147" i="14"/>
  <c r="M147" i="14" s="1"/>
  <c r="I147" i="14"/>
  <c r="K147" i="14"/>
  <c r="O147" i="14"/>
  <c r="Q147" i="14"/>
  <c r="V147" i="14"/>
  <c r="G149" i="14"/>
  <c r="I149" i="14"/>
  <c r="K149" i="14"/>
  <c r="M149" i="14"/>
  <c r="O149" i="14"/>
  <c r="Q149" i="14"/>
  <c r="V149" i="14"/>
  <c r="G154" i="14"/>
  <c r="I154" i="14"/>
  <c r="K154" i="14"/>
  <c r="M154" i="14"/>
  <c r="O154" i="14"/>
  <c r="Q154" i="14"/>
  <c r="V154" i="14"/>
  <c r="G156" i="14"/>
  <c r="M156" i="14" s="1"/>
  <c r="I156" i="14"/>
  <c r="K156" i="14"/>
  <c r="O156" i="14"/>
  <c r="Q156" i="14"/>
  <c r="V156" i="14"/>
  <c r="I159" i="14"/>
  <c r="G160" i="14"/>
  <c r="G159" i="14" s="1"/>
  <c r="I160" i="14"/>
  <c r="K160" i="14"/>
  <c r="K159" i="14" s="1"/>
  <c r="M160" i="14"/>
  <c r="M159" i="14" s="1"/>
  <c r="O160" i="14"/>
  <c r="O159" i="14" s="1"/>
  <c r="Q160" i="14"/>
  <c r="Q159" i="14" s="1"/>
  <c r="V160" i="14"/>
  <c r="V159" i="14" s="1"/>
  <c r="AE162" i="14"/>
  <c r="F44" i="1" s="1"/>
  <c r="BA626" i="13"/>
  <c r="BA615" i="13"/>
  <c r="BA614" i="13"/>
  <c r="BA549" i="13"/>
  <c r="BA543" i="13"/>
  <c r="BA397" i="13"/>
  <c r="BA302" i="13"/>
  <c r="BA292" i="13"/>
  <c r="BA238" i="13"/>
  <c r="BA235" i="13"/>
  <c r="BA210" i="13"/>
  <c r="BA38" i="13"/>
  <c r="BA28" i="13"/>
  <c r="BA17" i="13"/>
  <c r="BA10" i="13"/>
  <c r="G9" i="13"/>
  <c r="AF638" i="13" s="1"/>
  <c r="G43" i="1" s="1"/>
  <c r="I9" i="13"/>
  <c r="K9" i="13"/>
  <c r="O9" i="13"/>
  <c r="O8" i="13" s="1"/>
  <c r="Q9" i="13"/>
  <c r="V9" i="13"/>
  <c r="G16" i="13"/>
  <c r="M16" i="13" s="1"/>
  <c r="I16" i="13"/>
  <c r="K16" i="13"/>
  <c r="O16" i="13"/>
  <c r="Q16" i="13"/>
  <c r="V16" i="13"/>
  <c r="V8" i="13" s="1"/>
  <c r="G27" i="13"/>
  <c r="I27" i="13"/>
  <c r="K27" i="13"/>
  <c r="M27" i="13"/>
  <c r="O27" i="13"/>
  <c r="Q27" i="13"/>
  <c r="Q8" i="13" s="1"/>
  <c r="V27" i="13"/>
  <c r="G31" i="13"/>
  <c r="M31" i="13" s="1"/>
  <c r="I31" i="13"/>
  <c r="K31" i="13"/>
  <c r="O31" i="13"/>
  <c r="Q31" i="13"/>
  <c r="V31" i="13"/>
  <c r="G37" i="13"/>
  <c r="I37" i="13"/>
  <c r="K37" i="13"/>
  <c r="O37" i="13"/>
  <c r="Q37" i="13"/>
  <c r="V37" i="13"/>
  <c r="G43" i="13"/>
  <c r="I43" i="13"/>
  <c r="K43" i="13"/>
  <c r="M43" i="13"/>
  <c r="O43" i="13"/>
  <c r="Q43" i="13"/>
  <c r="V43" i="13"/>
  <c r="G46" i="13"/>
  <c r="M46" i="13" s="1"/>
  <c r="I46" i="13"/>
  <c r="K46" i="13"/>
  <c r="O46" i="13"/>
  <c r="Q46" i="13"/>
  <c r="V46" i="13"/>
  <c r="G49" i="13"/>
  <c r="M49" i="13" s="1"/>
  <c r="I49" i="13"/>
  <c r="K49" i="13"/>
  <c r="O49" i="13"/>
  <c r="Q49" i="13"/>
  <c r="V49" i="13"/>
  <c r="G52" i="13"/>
  <c r="M52" i="13" s="1"/>
  <c r="I52" i="13"/>
  <c r="K52" i="13"/>
  <c r="O52" i="13"/>
  <c r="Q52" i="13"/>
  <c r="V52" i="13"/>
  <c r="G55" i="13"/>
  <c r="M55" i="13" s="1"/>
  <c r="I55" i="13"/>
  <c r="K55" i="13"/>
  <c r="O55" i="13"/>
  <c r="Q55" i="13"/>
  <c r="V55" i="13"/>
  <c r="G58" i="13"/>
  <c r="M58" i="13" s="1"/>
  <c r="I58" i="13"/>
  <c r="K58" i="13"/>
  <c r="O58" i="13"/>
  <c r="Q58" i="13"/>
  <c r="V58" i="13"/>
  <c r="G61" i="13"/>
  <c r="M61" i="13" s="1"/>
  <c r="I61" i="13"/>
  <c r="K61" i="13"/>
  <c r="O61" i="13"/>
  <c r="Q61" i="13"/>
  <c r="V61" i="13"/>
  <c r="G66" i="13"/>
  <c r="M66" i="13" s="1"/>
  <c r="I66" i="13"/>
  <c r="K66" i="13"/>
  <c r="O66" i="13"/>
  <c r="Q66" i="13"/>
  <c r="V66" i="13"/>
  <c r="G69" i="13"/>
  <c r="I69" i="13"/>
  <c r="K69" i="13"/>
  <c r="M69" i="13"/>
  <c r="O69" i="13"/>
  <c r="Q69" i="13"/>
  <c r="V69" i="13"/>
  <c r="G72" i="13"/>
  <c r="M72" i="13" s="1"/>
  <c r="I72" i="13"/>
  <c r="K72" i="13"/>
  <c r="O72" i="13"/>
  <c r="Q72" i="13"/>
  <c r="V72" i="13"/>
  <c r="G74" i="13"/>
  <c r="M74" i="13" s="1"/>
  <c r="I74" i="13"/>
  <c r="K74" i="13"/>
  <c r="O74" i="13"/>
  <c r="Q74" i="13"/>
  <c r="V74" i="13"/>
  <c r="G77" i="13"/>
  <c r="G76" i="13" s="1"/>
  <c r="I71" i="1" s="1"/>
  <c r="I77" i="13"/>
  <c r="K77" i="13"/>
  <c r="O77" i="13"/>
  <c r="Q77" i="13"/>
  <c r="V77" i="13"/>
  <c r="G83" i="13"/>
  <c r="M83" i="13" s="1"/>
  <c r="I83" i="13"/>
  <c r="K83" i="13"/>
  <c r="O83" i="13"/>
  <c r="O76" i="13" s="1"/>
  <c r="Q83" i="13"/>
  <c r="V83" i="13"/>
  <c r="G86" i="13"/>
  <c r="I86" i="13"/>
  <c r="K86" i="13"/>
  <c r="M86" i="13"/>
  <c r="O86" i="13"/>
  <c r="Q86" i="13"/>
  <c r="V86" i="13"/>
  <c r="G91" i="13"/>
  <c r="M91" i="13" s="1"/>
  <c r="I91" i="13"/>
  <c r="K91" i="13"/>
  <c r="O91" i="13"/>
  <c r="Q91" i="13"/>
  <c r="V91" i="13"/>
  <c r="G93" i="13"/>
  <c r="M93" i="13" s="1"/>
  <c r="I93" i="13"/>
  <c r="K93" i="13"/>
  <c r="O93" i="13"/>
  <c r="Q93" i="13"/>
  <c r="V93" i="13"/>
  <c r="G95" i="13"/>
  <c r="M95" i="13" s="1"/>
  <c r="I95" i="13"/>
  <c r="K95" i="13"/>
  <c r="O95" i="13"/>
  <c r="Q95" i="13"/>
  <c r="V95" i="13"/>
  <c r="G98" i="13"/>
  <c r="M98" i="13" s="1"/>
  <c r="I98" i="13"/>
  <c r="K98" i="13"/>
  <c r="O98" i="13"/>
  <c r="Q98" i="13"/>
  <c r="V98" i="13"/>
  <c r="G101" i="13"/>
  <c r="I101" i="13"/>
  <c r="K101" i="13"/>
  <c r="M101" i="13"/>
  <c r="O101" i="13"/>
  <c r="Q101" i="13"/>
  <c r="V101" i="13"/>
  <c r="G106" i="13"/>
  <c r="M106" i="13" s="1"/>
  <c r="I106" i="13"/>
  <c r="K106" i="13"/>
  <c r="O106" i="13"/>
  <c r="Q106" i="13"/>
  <c r="V106" i="13"/>
  <c r="G111" i="13"/>
  <c r="M111" i="13" s="1"/>
  <c r="I111" i="13"/>
  <c r="K111" i="13"/>
  <c r="O111" i="13"/>
  <c r="Q111" i="13"/>
  <c r="V111" i="13"/>
  <c r="G117" i="13"/>
  <c r="M117" i="13" s="1"/>
  <c r="I117" i="13"/>
  <c r="K117" i="13"/>
  <c r="O117" i="13"/>
  <c r="Q117" i="13"/>
  <c r="V117" i="13"/>
  <c r="G120" i="13"/>
  <c r="I120" i="13"/>
  <c r="K120" i="13"/>
  <c r="M120" i="13"/>
  <c r="O120" i="13"/>
  <c r="Q120" i="13"/>
  <c r="V120" i="13"/>
  <c r="G123" i="13"/>
  <c r="M123" i="13" s="1"/>
  <c r="I123" i="13"/>
  <c r="K123" i="13"/>
  <c r="O123" i="13"/>
  <c r="Q123" i="13"/>
  <c r="V123" i="13"/>
  <c r="G126" i="13"/>
  <c r="I126" i="13"/>
  <c r="K126" i="13"/>
  <c r="M126" i="13"/>
  <c r="O126" i="13"/>
  <c r="Q126" i="13"/>
  <c r="V126" i="13"/>
  <c r="G129" i="13"/>
  <c r="M129" i="13" s="1"/>
  <c r="I129" i="13"/>
  <c r="K129" i="13"/>
  <c r="O129" i="13"/>
  <c r="Q129" i="13"/>
  <c r="V129" i="13"/>
  <c r="G132" i="13"/>
  <c r="M132" i="13" s="1"/>
  <c r="I132" i="13"/>
  <c r="K132" i="13"/>
  <c r="O132" i="13"/>
  <c r="Q132" i="13"/>
  <c r="V132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38" i="13"/>
  <c r="M138" i="13" s="1"/>
  <c r="I138" i="13"/>
  <c r="K138" i="13"/>
  <c r="O138" i="13"/>
  <c r="Q138" i="13"/>
  <c r="V138" i="13"/>
  <c r="G140" i="13"/>
  <c r="I140" i="13"/>
  <c r="K140" i="13"/>
  <c r="M140" i="13"/>
  <c r="O140" i="13"/>
  <c r="Q140" i="13"/>
  <c r="V140" i="13"/>
  <c r="G142" i="13"/>
  <c r="M142" i="13" s="1"/>
  <c r="I142" i="13"/>
  <c r="K142" i="13"/>
  <c r="O142" i="13"/>
  <c r="Q142" i="13"/>
  <c r="V142" i="13"/>
  <c r="G144" i="13"/>
  <c r="M144" i="13" s="1"/>
  <c r="I144" i="13"/>
  <c r="K144" i="13"/>
  <c r="O144" i="13"/>
  <c r="Q144" i="13"/>
  <c r="V144" i="13"/>
  <c r="G146" i="13"/>
  <c r="M146" i="13" s="1"/>
  <c r="I146" i="13"/>
  <c r="K146" i="13"/>
  <c r="O146" i="13"/>
  <c r="Q146" i="13"/>
  <c r="V146" i="13"/>
  <c r="G148" i="13"/>
  <c r="I148" i="13"/>
  <c r="K148" i="13"/>
  <c r="M148" i="13"/>
  <c r="O148" i="13"/>
  <c r="Q148" i="13"/>
  <c r="V148" i="13"/>
  <c r="G150" i="13"/>
  <c r="M150" i="13" s="1"/>
  <c r="I150" i="13"/>
  <c r="K150" i="13"/>
  <c r="O150" i="13"/>
  <c r="Q150" i="13"/>
  <c r="V150" i="13"/>
  <c r="G152" i="13"/>
  <c r="M152" i="13" s="1"/>
  <c r="I152" i="13"/>
  <c r="K152" i="13"/>
  <c r="O152" i="13"/>
  <c r="Q152" i="13"/>
  <c r="V152" i="13"/>
  <c r="G157" i="13"/>
  <c r="M157" i="13" s="1"/>
  <c r="I157" i="13"/>
  <c r="K157" i="13"/>
  <c r="O157" i="13"/>
  <c r="Q157" i="13"/>
  <c r="V157" i="13"/>
  <c r="G162" i="13"/>
  <c r="I162" i="13"/>
  <c r="K162" i="13"/>
  <c r="M162" i="13"/>
  <c r="O162" i="13"/>
  <c r="Q162" i="13"/>
  <c r="V162" i="13"/>
  <c r="G165" i="13"/>
  <c r="M165" i="13" s="1"/>
  <c r="I165" i="13"/>
  <c r="K165" i="13"/>
  <c r="O165" i="13"/>
  <c r="Q165" i="13"/>
  <c r="V165" i="13"/>
  <c r="G168" i="13"/>
  <c r="I168" i="13"/>
  <c r="K168" i="13"/>
  <c r="M168" i="13"/>
  <c r="O168" i="13"/>
  <c r="Q168" i="13"/>
  <c r="V168" i="13"/>
  <c r="G170" i="13"/>
  <c r="M170" i="13" s="1"/>
  <c r="I170" i="13"/>
  <c r="K170" i="13"/>
  <c r="O170" i="13"/>
  <c r="Q170" i="13"/>
  <c r="V170" i="13"/>
  <c r="G173" i="13"/>
  <c r="M173" i="13" s="1"/>
  <c r="I173" i="13"/>
  <c r="K173" i="13"/>
  <c r="O173" i="13"/>
  <c r="Q173" i="13"/>
  <c r="V173" i="13"/>
  <c r="G176" i="13"/>
  <c r="M176" i="13" s="1"/>
  <c r="I176" i="13"/>
  <c r="K176" i="13"/>
  <c r="O176" i="13"/>
  <c r="Q176" i="13"/>
  <c r="V176" i="13"/>
  <c r="G179" i="13"/>
  <c r="M179" i="13" s="1"/>
  <c r="I179" i="13"/>
  <c r="K179" i="13"/>
  <c r="O179" i="13"/>
  <c r="Q179" i="13"/>
  <c r="V179" i="13"/>
  <c r="G182" i="13"/>
  <c r="M182" i="13" s="1"/>
  <c r="I182" i="13"/>
  <c r="K182" i="13"/>
  <c r="O182" i="13"/>
  <c r="Q182" i="13"/>
  <c r="V182" i="13"/>
  <c r="G185" i="13"/>
  <c r="I185" i="13"/>
  <c r="K185" i="13"/>
  <c r="M185" i="13"/>
  <c r="O185" i="13"/>
  <c r="Q185" i="13"/>
  <c r="V185" i="13"/>
  <c r="G188" i="13"/>
  <c r="M188" i="13" s="1"/>
  <c r="I188" i="13"/>
  <c r="K188" i="13"/>
  <c r="O188" i="13"/>
  <c r="Q188" i="13"/>
  <c r="V188" i="13"/>
  <c r="G190" i="13"/>
  <c r="M190" i="13" s="1"/>
  <c r="I190" i="13"/>
  <c r="K190" i="13"/>
  <c r="O190" i="13"/>
  <c r="Q190" i="13"/>
  <c r="V190" i="13"/>
  <c r="G192" i="13"/>
  <c r="M192" i="13" s="1"/>
  <c r="I192" i="13"/>
  <c r="K192" i="13"/>
  <c r="O192" i="13"/>
  <c r="Q192" i="13"/>
  <c r="V192" i="13"/>
  <c r="G194" i="13"/>
  <c r="I194" i="13"/>
  <c r="K194" i="13"/>
  <c r="M194" i="13"/>
  <c r="O194" i="13"/>
  <c r="Q194" i="13"/>
  <c r="V194" i="13"/>
  <c r="G196" i="13"/>
  <c r="M196" i="13" s="1"/>
  <c r="I196" i="13"/>
  <c r="K196" i="13"/>
  <c r="O196" i="13"/>
  <c r="Q196" i="13"/>
  <c r="V196" i="13"/>
  <c r="Q198" i="13"/>
  <c r="G199" i="13"/>
  <c r="G198" i="13" s="1"/>
  <c r="I74" i="1" s="1"/>
  <c r="I199" i="13"/>
  <c r="I198" i="13" s="1"/>
  <c r="K199" i="13"/>
  <c r="K198" i="13" s="1"/>
  <c r="O199" i="13"/>
  <c r="O198" i="13" s="1"/>
  <c r="Q199" i="13"/>
  <c r="V199" i="13"/>
  <c r="V198" i="13" s="1"/>
  <c r="G203" i="13"/>
  <c r="I203" i="13"/>
  <c r="K203" i="13"/>
  <c r="O203" i="13"/>
  <c r="Q203" i="13"/>
  <c r="V203" i="13"/>
  <c r="G205" i="13"/>
  <c r="I205" i="13"/>
  <c r="K205" i="13"/>
  <c r="M205" i="13"/>
  <c r="O205" i="13"/>
  <c r="Q205" i="13"/>
  <c r="V205" i="13"/>
  <c r="G208" i="13"/>
  <c r="M208" i="13" s="1"/>
  <c r="I208" i="13"/>
  <c r="K208" i="13"/>
  <c r="O208" i="13"/>
  <c r="Q208" i="13"/>
  <c r="V208" i="13"/>
  <c r="G212" i="13"/>
  <c r="M212" i="13" s="1"/>
  <c r="I212" i="13"/>
  <c r="K212" i="13"/>
  <c r="O212" i="13"/>
  <c r="Q212" i="13"/>
  <c r="V212" i="13"/>
  <c r="G216" i="13"/>
  <c r="M216" i="13" s="1"/>
  <c r="I216" i="13"/>
  <c r="K216" i="13"/>
  <c r="O216" i="13"/>
  <c r="Q216" i="13"/>
  <c r="V216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2" i="13"/>
  <c r="M222" i="13" s="1"/>
  <c r="I222" i="13"/>
  <c r="K222" i="13"/>
  <c r="O222" i="13"/>
  <c r="Q222" i="13"/>
  <c r="V222" i="13"/>
  <c r="G226" i="13"/>
  <c r="M226" i="13" s="1"/>
  <c r="I226" i="13"/>
  <c r="K226" i="13"/>
  <c r="O226" i="13"/>
  <c r="Q226" i="13"/>
  <c r="V226" i="13"/>
  <c r="G229" i="13"/>
  <c r="M229" i="13" s="1"/>
  <c r="I229" i="13"/>
  <c r="K229" i="13"/>
  <c r="O229" i="13"/>
  <c r="Q229" i="13"/>
  <c r="V229" i="13"/>
  <c r="G232" i="13"/>
  <c r="M232" i="13" s="1"/>
  <c r="I232" i="13"/>
  <c r="K232" i="13"/>
  <c r="O232" i="13"/>
  <c r="Q232" i="13"/>
  <c r="V232" i="13"/>
  <c r="G234" i="13"/>
  <c r="I234" i="13"/>
  <c r="K234" i="13"/>
  <c r="M234" i="13"/>
  <c r="O234" i="13"/>
  <c r="Q234" i="13"/>
  <c r="V234" i="13"/>
  <c r="G241" i="13"/>
  <c r="M241" i="13" s="1"/>
  <c r="I241" i="13"/>
  <c r="K241" i="13"/>
  <c r="O241" i="13"/>
  <c r="Q241" i="13"/>
  <c r="V241" i="13"/>
  <c r="G244" i="13"/>
  <c r="I244" i="13"/>
  <c r="K244" i="13"/>
  <c r="M244" i="13"/>
  <c r="O244" i="13"/>
  <c r="Q244" i="13"/>
  <c r="V244" i="13"/>
  <c r="G247" i="13"/>
  <c r="M247" i="13" s="1"/>
  <c r="I247" i="13"/>
  <c r="K247" i="13"/>
  <c r="O247" i="13"/>
  <c r="Q247" i="13"/>
  <c r="V247" i="13"/>
  <c r="G250" i="13"/>
  <c r="M250" i="13" s="1"/>
  <c r="I250" i="13"/>
  <c r="K250" i="13"/>
  <c r="O250" i="13"/>
  <c r="Q250" i="13"/>
  <c r="V250" i="13"/>
  <c r="G253" i="13"/>
  <c r="M253" i="13" s="1"/>
  <c r="I253" i="13"/>
  <c r="K253" i="13"/>
  <c r="O253" i="13"/>
  <c r="Q253" i="13"/>
  <c r="V253" i="13"/>
  <c r="G256" i="13"/>
  <c r="I256" i="13"/>
  <c r="K256" i="13"/>
  <c r="M256" i="13"/>
  <c r="O256" i="13"/>
  <c r="Q256" i="13"/>
  <c r="V256" i="13"/>
  <c r="G258" i="13"/>
  <c r="M258" i="13" s="1"/>
  <c r="I258" i="13"/>
  <c r="K258" i="13"/>
  <c r="O258" i="13"/>
  <c r="Q258" i="13"/>
  <c r="V258" i="13"/>
  <c r="G259" i="13"/>
  <c r="M259" i="13" s="1"/>
  <c r="I259" i="13"/>
  <c r="K259" i="13"/>
  <c r="O259" i="13"/>
  <c r="Q259" i="13"/>
  <c r="V259" i="13"/>
  <c r="G260" i="13"/>
  <c r="M260" i="13" s="1"/>
  <c r="I260" i="13"/>
  <c r="K260" i="13"/>
  <c r="O260" i="13"/>
  <c r="Q260" i="13"/>
  <c r="V260" i="13"/>
  <c r="G262" i="13"/>
  <c r="I262" i="13"/>
  <c r="K262" i="13"/>
  <c r="M262" i="13"/>
  <c r="O262" i="13"/>
  <c r="Q262" i="13"/>
  <c r="V262" i="13"/>
  <c r="G265" i="13"/>
  <c r="M265" i="13" s="1"/>
  <c r="I265" i="13"/>
  <c r="K265" i="13"/>
  <c r="O265" i="13"/>
  <c r="Q265" i="13"/>
  <c r="V265" i="13"/>
  <c r="G268" i="13"/>
  <c r="I268" i="13"/>
  <c r="K268" i="13"/>
  <c r="O268" i="13"/>
  <c r="Q268" i="13"/>
  <c r="V268" i="13"/>
  <c r="G270" i="13"/>
  <c r="M270" i="13" s="1"/>
  <c r="I270" i="13"/>
  <c r="K270" i="13"/>
  <c r="O270" i="13"/>
  <c r="Q270" i="13"/>
  <c r="V270" i="13"/>
  <c r="G272" i="13"/>
  <c r="M272" i="13" s="1"/>
  <c r="I272" i="13"/>
  <c r="K272" i="13"/>
  <c r="O272" i="13"/>
  <c r="Q272" i="13"/>
  <c r="V272" i="13"/>
  <c r="G274" i="13"/>
  <c r="I274" i="13"/>
  <c r="K274" i="13"/>
  <c r="M274" i="13"/>
  <c r="O274" i="13"/>
  <c r="Q274" i="13"/>
  <c r="V274" i="13"/>
  <c r="G276" i="13"/>
  <c r="M276" i="13" s="1"/>
  <c r="I276" i="13"/>
  <c r="K276" i="13"/>
  <c r="O276" i="13"/>
  <c r="Q276" i="13"/>
  <c r="V276" i="13"/>
  <c r="G278" i="13"/>
  <c r="M278" i="13" s="1"/>
  <c r="I278" i="13"/>
  <c r="K278" i="13"/>
  <c r="O278" i="13"/>
  <c r="Q278" i="13"/>
  <c r="V278" i="13"/>
  <c r="G280" i="13"/>
  <c r="M280" i="13" s="1"/>
  <c r="I280" i="13"/>
  <c r="K280" i="13"/>
  <c r="O280" i="13"/>
  <c r="Q280" i="13"/>
  <c r="V280" i="13"/>
  <c r="G282" i="13"/>
  <c r="M282" i="13" s="1"/>
  <c r="I282" i="13"/>
  <c r="K282" i="13"/>
  <c r="O282" i="13"/>
  <c r="Q282" i="13"/>
  <c r="V282" i="13"/>
  <c r="G284" i="13"/>
  <c r="M284" i="13" s="1"/>
  <c r="I284" i="13"/>
  <c r="K284" i="13"/>
  <c r="O284" i="13"/>
  <c r="Q284" i="13"/>
  <c r="V284" i="13"/>
  <c r="G286" i="13"/>
  <c r="I286" i="13"/>
  <c r="K286" i="13"/>
  <c r="M286" i="13"/>
  <c r="O286" i="13"/>
  <c r="Q286" i="13"/>
  <c r="V286" i="13"/>
  <c r="G288" i="13"/>
  <c r="M288" i="13" s="1"/>
  <c r="I288" i="13"/>
  <c r="K288" i="13"/>
  <c r="O288" i="13"/>
  <c r="Q288" i="13"/>
  <c r="V288" i="13"/>
  <c r="G291" i="13"/>
  <c r="M291" i="13" s="1"/>
  <c r="I291" i="13"/>
  <c r="K291" i="13"/>
  <c r="O291" i="13"/>
  <c r="Q291" i="13"/>
  <c r="V291" i="13"/>
  <c r="G295" i="13"/>
  <c r="M295" i="13" s="1"/>
  <c r="I295" i="13"/>
  <c r="K295" i="13"/>
  <c r="O295" i="13"/>
  <c r="Q295" i="13"/>
  <c r="V295" i="13"/>
  <c r="G298" i="13"/>
  <c r="I298" i="13"/>
  <c r="K298" i="13"/>
  <c r="M298" i="13"/>
  <c r="O298" i="13"/>
  <c r="Q298" i="13"/>
  <c r="V298" i="13"/>
  <c r="G301" i="13"/>
  <c r="M301" i="13" s="1"/>
  <c r="I301" i="13"/>
  <c r="K301" i="13"/>
  <c r="O301" i="13"/>
  <c r="Q301" i="13"/>
  <c r="V301" i="13"/>
  <c r="G305" i="13"/>
  <c r="M305" i="13" s="1"/>
  <c r="I305" i="13"/>
  <c r="K305" i="13"/>
  <c r="O305" i="13"/>
  <c r="Q305" i="13"/>
  <c r="V305" i="13"/>
  <c r="G308" i="13"/>
  <c r="M308" i="13" s="1"/>
  <c r="I308" i="13"/>
  <c r="K308" i="13"/>
  <c r="O308" i="13"/>
  <c r="Q308" i="13"/>
  <c r="V308" i="13"/>
  <c r="G311" i="13"/>
  <c r="M311" i="13" s="1"/>
  <c r="I311" i="13"/>
  <c r="K311" i="13"/>
  <c r="O311" i="13"/>
  <c r="Q311" i="13"/>
  <c r="V311" i="13"/>
  <c r="G314" i="13"/>
  <c r="M314" i="13" s="1"/>
  <c r="I314" i="13"/>
  <c r="K314" i="13"/>
  <c r="O314" i="13"/>
  <c r="Q314" i="13"/>
  <c r="V314" i="13"/>
  <c r="G317" i="13"/>
  <c r="I317" i="13"/>
  <c r="K317" i="13"/>
  <c r="M317" i="13"/>
  <c r="O317" i="13"/>
  <c r="Q317" i="13"/>
  <c r="V317" i="13"/>
  <c r="G320" i="13"/>
  <c r="M320" i="13" s="1"/>
  <c r="I320" i="13"/>
  <c r="K320" i="13"/>
  <c r="O320" i="13"/>
  <c r="Q320" i="13"/>
  <c r="V320" i="13"/>
  <c r="G323" i="13"/>
  <c r="M323" i="13" s="1"/>
  <c r="I323" i="13"/>
  <c r="K323" i="13"/>
  <c r="O323" i="13"/>
  <c r="Q323" i="13"/>
  <c r="V323" i="13"/>
  <c r="G326" i="13"/>
  <c r="M326" i="13" s="1"/>
  <c r="I326" i="13"/>
  <c r="K326" i="13"/>
  <c r="O326" i="13"/>
  <c r="Q326" i="13"/>
  <c r="V326" i="13"/>
  <c r="G329" i="13"/>
  <c r="M329" i="13" s="1"/>
  <c r="I329" i="13"/>
  <c r="K329" i="13"/>
  <c r="O329" i="13"/>
  <c r="Q329" i="13"/>
  <c r="V329" i="13"/>
  <c r="G341" i="13"/>
  <c r="M341" i="13" s="1"/>
  <c r="I341" i="13"/>
  <c r="K341" i="13"/>
  <c r="O341" i="13"/>
  <c r="Q341" i="13"/>
  <c r="V341" i="13"/>
  <c r="G344" i="13"/>
  <c r="I344" i="13"/>
  <c r="K344" i="13"/>
  <c r="M344" i="13"/>
  <c r="O344" i="13"/>
  <c r="Q344" i="13"/>
  <c r="V344" i="13"/>
  <c r="G347" i="13"/>
  <c r="M347" i="13" s="1"/>
  <c r="I347" i="13"/>
  <c r="K347" i="13"/>
  <c r="O347" i="13"/>
  <c r="Q347" i="13"/>
  <c r="V347" i="13"/>
  <c r="G350" i="13"/>
  <c r="M350" i="13" s="1"/>
  <c r="I350" i="13"/>
  <c r="K350" i="13"/>
  <c r="O350" i="13"/>
  <c r="Q350" i="13"/>
  <c r="V350" i="13"/>
  <c r="G351" i="13"/>
  <c r="M351" i="13" s="1"/>
  <c r="I351" i="13"/>
  <c r="K351" i="13"/>
  <c r="O351" i="13"/>
  <c r="Q351" i="13"/>
  <c r="V351" i="13"/>
  <c r="G353" i="13"/>
  <c r="I353" i="13"/>
  <c r="K353" i="13"/>
  <c r="O353" i="13"/>
  <c r="Q353" i="13"/>
  <c r="V353" i="13"/>
  <c r="G356" i="13"/>
  <c r="M356" i="13" s="1"/>
  <c r="I356" i="13"/>
  <c r="K356" i="13"/>
  <c r="O356" i="13"/>
  <c r="Q356" i="13"/>
  <c r="V356" i="13"/>
  <c r="G360" i="13"/>
  <c r="M360" i="13" s="1"/>
  <c r="I360" i="13"/>
  <c r="K360" i="13"/>
  <c r="O360" i="13"/>
  <c r="Q360" i="13"/>
  <c r="V360" i="13"/>
  <c r="G363" i="13"/>
  <c r="I363" i="13"/>
  <c r="K363" i="13"/>
  <c r="M363" i="13"/>
  <c r="O363" i="13"/>
  <c r="Q363" i="13"/>
  <c r="V363" i="13"/>
  <c r="G366" i="13"/>
  <c r="M366" i="13" s="1"/>
  <c r="I366" i="13"/>
  <c r="K366" i="13"/>
  <c r="O366" i="13"/>
  <c r="Q366" i="13"/>
  <c r="V366" i="13"/>
  <c r="G369" i="13"/>
  <c r="I369" i="13"/>
  <c r="K369" i="13"/>
  <c r="M369" i="13"/>
  <c r="O369" i="13"/>
  <c r="Q369" i="13"/>
  <c r="V369" i="13"/>
  <c r="G372" i="13"/>
  <c r="M372" i="13" s="1"/>
  <c r="I372" i="13"/>
  <c r="K372" i="13"/>
  <c r="O372" i="13"/>
  <c r="Q372" i="13"/>
  <c r="V372" i="13"/>
  <c r="G374" i="13"/>
  <c r="M374" i="13" s="1"/>
  <c r="I374" i="13"/>
  <c r="K374" i="13"/>
  <c r="O374" i="13"/>
  <c r="Q374" i="13"/>
  <c r="V374" i="13"/>
  <c r="G378" i="13"/>
  <c r="M378" i="13" s="1"/>
  <c r="I378" i="13"/>
  <c r="K378" i="13"/>
  <c r="O378" i="13"/>
  <c r="Q378" i="13"/>
  <c r="V378" i="13"/>
  <c r="G380" i="13"/>
  <c r="M380" i="13" s="1"/>
  <c r="I380" i="13"/>
  <c r="K380" i="13"/>
  <c r="O380" i="13"/>
  <c r="Q380" i="13"/>
  <c r="V380" i="13"/>
  <c r="G382" i="13"/>
  <c r="M382" i="13" s="1"/>
  <c r="I382" i="13"/>
  <c r="K382" i="13"/>
  <c r="O382" i="13"/>
  <c r="Q382" i="13"/>
  <c r="V382" i="13"/>
  <c r="G388" i="13"/>
  <c r="M388" i="13" s="1"/>
  <c r="I388" i="13"/>
  <c r="K388" i="13"/>
  <c r="O388" i="13"/>
  <c r="Q388" i="13"/>
  <c r="V388" i="13"/>
  <c r="G391" i="13"/>
  <c r="M391" i="13" s="1"/>
  <c r="I391" i="13"/>
  <c r="K391" i="13"/>
  <c r="O391" i="13"/>
  <c r="Q391" i="13"/>
  <c r="V391" i="13"/>
  <c r="G394" i="13"/>
  <c r="I394" i="13"/>
  <c r="K394" i="13"/>
  <c r="M394" i="13"/>
  <c r="O394" i="13"/>
  <c r="Q394" i="13"/>
  <c r="V394" i="13"/>
  <c r="G404" i="13"/>
  <c r="M404" i="13" s="1"/>
  <c r="I404" i="13"/>
  <c r="K404" i="13"/>
  <c r="O404" i="13"/>
  <c r="Q404" i="13"/>
  <c r="V404" i="13"/>
  <c r="G405" i="13"/>
  <c r="I405" i="13"/>
  <c r="K405" i="13"/>
  <c r="M405" i="13"/>
  <c r="O405" i="13"/>
  <c r="Q405" i="13"/>
  <c r="V405" i="13"/>
  <c r="G407" i="13"/>
  <c r="M407" i="13" s="1"/>
  <c r="I407" i="13"/>
  <c r="K407" i="13"/>
  <c r="O407" i="13"/>
  <c r="Q407" i="13"/>
  <c r="V407" i="13"/>
  <c r="G413" i="13"/>
  <c r="M413" i="13" s="1"/>
  <c r="I413" i="13"/>
  <c r="K413" i="13"/>
  <c r="O413" i="13"/>
  <c r="Q413" i="13"/>
  <c r="V413" i="13"/>
  <c r="V406" i="13" s="1"/>
  <c r="G415" i="13"/>
  <c r="I415" i="13"/>
  <c r="K415" i="13"/>
  <c r="M415" i="13"/>
  <c r="O415" i="13"/>
  <c r="Q415" i="13"/>
  <c r="V415" i="13"/>
  <c r="G417" i="13"/>
  <c r="M417" i="13" s="1"/>
  <c r="I417" i="13"/>
  <c r="K417" i="13"/>
  <c r="O417" i="13"/>
  <c r="Q417" i="13"/>
  <c r="V417" i="13"/>
  <c r="G419" i="13"/>
  <c r="I419" i="13"/>
  <c r="K419" i="13"/>
  <c r="M419" i="13"/>
  <c r="O419" i="13"/>
  <c r="Q419" i="13"/>
  <c r="V419" i="13"/>
  <c r="G421" i="13"/>
  <c r="M421" i="13" s="1"/>
  <c r="I421" i="13"/>
  <c r="K421" i="13"/>
  <c r="O421" i="13"/>
  <c r="Q421" i="13"/>
  <c r="V421" i="13"/>
  <c r="G423" i="13"/>
  <c r="M423" i="13" s="1"/>
  <c r="I423" i="13"/>
  <c r="K423" i="13"/>
  <c r="O423" i="13"/>
  <c r="Q423" i="13"/>
  <c r="V423" i="13"/>
  <c r="G426" i="13"/>
  <c r="M426" i="13" s="1"/>
  <c r="I426" i="13"/>
  <c r="K426" i="13"/>
  <c r="O426" i="13"/>
  <c r="Q426" i="13"/>
  <c r="V426" i="13"/>
  <c r="G428" i="13"/>
  <c r="M428" i="13" s="1"/>
  <c r="I428" i="13"/>
  <c r="K428" i="13"/>
  <c r="O428" i="13"/>
  <c r="Q428" i="13"/>
  <c r="V428" i="13"/>
  <c r="G430" i="13"/>
  <c r="M430" i="13" s="1"/>
  <c r="I430" i="13"/>
  <c r="K430" i="13"/>
  <c r="O430" i="13"/>
  <c r="Q430" i="13"/>
  <c r="V430" i="13"/>
  <c r="G432" i="13"/>
  <c r="M432" i="13" s="1"/>
  <c r="I432" i="13"/>
  <c r="K432" i="13"/>
  <c r="O432" i="13"/>
  <c r="Q432" i="13"/>
  <c r="V432" i="13"/>
  <c r="G434" i="13"/>
  <c r="M434" i="13" s="1"/>
  <c r="I434" i="13"/>
  <c r="K434" i="13"/>
  <c r="O434" i="13"/>
  <c r="Q434" i="13"/>
  <c r="V434" i="13"/>
  <c r="G436" i="13"/>
  <c r="I436" i="13"/>
  <c r="K436" i="13"/>
  <c r="M436" i="13"/>
  <c r="O436" i="13"/>
  <c r="Q436" i="13"/>
  <c r="V436" i="13"/>
  <c r="G438" i="13"/>
  <c r="M438" i="13" s="1"/>
  <c r="I438" i="13"/>
  <c r="K438" i="13"/>
  <c r="O438" i="13"/>
  <c r="Q438" i="13"/>
  <c r="V438" i="13"/>
  <c r="G440" i="13"/>
  <c r="I440" i="13"/>
  <c r="K440" i="13"/>
  <c r="M440" i="13"/>
  <c r="O440" i="13"/>
  <c r="Q440" i="13"/>
  <c r="V440" i="13"/>
  <c r="G442" i="13"/>
  <c r="M442" i="13" s="1"/>
  <c r="I442" i="13"/>
  <c r="K442" i="13"/>
  <c r="O442" i="13"/>
  <c r="Q442" i="13"/>
  <c r="V442" i="13"/>
  <c r="G451" i="13"/>
  <c r="M451" i="13" s="1"/>
  <c r="I451" i="13"/>
  <c r="K451" i="13"/>
  <c r="O451" i="13"/>
  <c r="Q451" i="13"/>
  <c r="V451" i="13"/>
  <c r="G461" i="13"/>
  <c r="M461" i="13" s="1"/>
  <c r="I461" i="13"/>
  <c r="K461" i="13"/>
  <c r="O461" i="13"/>
  <c r="Q461" i="13"/>
  <c r="V461" i="13"/>
  <c r="G468" i="13"/>
  <c r="I468" i="13"/>
  <c r="K468" i="13"/>
  <c r="M468" i="13"/>
  <c r="O468" i="13"/>
  <c r="Q468" i="13"/>
  <c r="V468" i="13"/>
  <c r="G472" i="13"/>
  <c r="M472" i="13" s="1"/>
  <c r="I472" i="13"/>
  <c r="K472" i="13"/>
  <c r="O472" i="13"/>
  <c r="Q472" i="13"/>
  <c r="V472" i="13"/>
  <c r="G477" i="13"/>
  <c r="M477" i="13" s="1"/>
  <c r="I477" i="13"/>
  <c r="K477" i="13"/>
  <c r="O477" i="13"/>
  <c r="Q477" i="13"/>
  <c r="V477" i="13"/>
  <c r="G482" i="13"/>
  <c r="M482" i="13" s="1"/>
  <c r="I482" i="13"/>
  <c r="K482" i="13"/>
  <c r="O482" i="13"/>
  <c r="Q482" i="13"/>
  <c r="V482" i="13"/>
  <c r="G484" i="13"/>
  <c r="I484" i="13"/>
  <c r="K484" i="13"/>
  <c r="M484" i="13"/>
  <c r="O484" i="13"/>
  <c r="Q484" i="13"/>
  <c r="V484" i="13"/>
  <c r="G486" i="13"/>
  <c r="M486" i="13" s="1"/>
  <c r="I486" i="13"/>
  <c r="K486" i="13"/>
  <c r="O486" i="13"/>
  <c r="Q486" i="13"/>
  <c r="V486" i="13"/>
  <c r="G488" i="13"/>
  <c r="M488" i="13" s="1"/>
  <c r="I488" i="13"/>
  <c r="K488" i="13"/>
  <c r="O488" i="13"/>
  <c r="Q488" i="13"/>
  <c r="V488" i="13"/>
  <c r="G490" i="13"/>
  <c r="M490" i="13" s="1"/>
  <c r="I490" i="13"/>
  <c r="K490" i="13"/>
  <c r="O490" i="13"/>
  <c r="Q490" i="13"/>
  <c r="V490" i="13"/>
  <c r="G495" i="13"/>
  <c r="M495" i="13" s="1"/>
  <c r="I495" i="13"/>
  <c r="K495" i="13"/>
  <c r="O495" i="13"/>
  <c r="Q495" i="13"/>
  <c r="V495" i="13"/>
  <c r="G498" i="13"/>
  <c r="M498" i="13" s="1"/>
  <c r="I498" i="13"/>
  <c r="K498" i="13"/>
  <c r="O498" i="13"/>
  <c r="Q498" i="13"/>
  <c r="V498" i="13"/>
  <c r="G501" i="13"/>
  <c r="M501" i="13" s="1"/>
  <c r="I501" i="13"/>
  <c r="K501" i="13"/>
  <c r="O501" i="13"/>
  <c r="Q501" i="13"/>
  <c r="V501" i="13"/>
  <c r="G504" i="13"/>
  <c r="I504" i="13"/>
  <c r="K504" i="13"/>
  <c r="M504" i="13"/>
  <c r="O504" i="13"/>
  <c r="Q504" i="13"/>
  <c r="V504" i="13"/>
  <c r="G506" i="13"/>
  <c r="I506" i="13"/>
  <c r="K506" i="13"/>
  <c r="M506" i="13"/>
  <c r="O506" i="13"/>
  <c r="Q506" i="13"/>
  <c r="V506" i="13"/>
  <c r="G508" i="13"/>
  <c r="M508" i="13" s="1"/>
  <c r="I508" i="13"/>
  <c r="K508" i="13"/>
  <c r="O508" i="13"/>
  <c r="Q508" i="13"/>
  <c r="V508" i="13"/>
  <c r="G510" i="13"/>
  <c r="M510" i="13" s="1"/>
  <c r="I510" i="13"/>
  <c r="K510" i="13"/>
  <c r="O510" i="13"/>
  <c r="Q510" i="13"/>
  <c r="V510" i="13"/>
  <c r="G512" i="13"/>
  <c r="M512" i="13" s="1"/>
  <c r="I512" i="13"/>
  <c r="K512" i="13"/>
  <c r="O512" i="13"/>
  <c r="Q512" i="13"/>
  <c r="V512" i="13"/>
  <c r="G514" i="13"/>
  <c r="M514" i="13" s="1"/>
  <c r="I514" i="13"/>
  <c r="K514" i="13"/>
  <c r="O514" i="13"/>
  <c r="Q514" i="13"/>
  <c r="V514" i="13"/>
  <c r="G516" i="13"/>
  <c r="M516" i="13" s="1"/>
  <c r="I516" i="13"/>
  <c r="K516" i="13"/>
  <c r="O516" i="13"/>
  <c r="Q516" i="13"/>
  <c r="V516" i="13"/>
  <c r="G518" i="13"/>
  <c r="M518" i="13" s="1"/>
  <c r="I518" i="13"/>
  <c r="K518" i="13"/>
  <c r="O518" i="13"/>
  <c r="Q518" i="13"/>
  <c r="V518" i="13"/>
  <c r="G519" i="13"/>
  <c r="M519" i="13" s="1"/>
  <c r="I519" i="13"/>
  <c r="K519" i="13"/>
  <c r="O519" i="13"/>
  <c r="Q519" i="13"/>
  <c r="V519" i="13"/>
  <c r="G521" i="13"/>
  <c r="I521" i="13"/>
  <c r="K521" i="13"/>
  <c r="O521" i="13"/>
  <c r="Q521" i="13"/>
  <c r="Q520" i="13" s="1"/>
  <c r="V521" i="13"/>
  <c r="G523" i="13"/>
  <c r="I523" i="13"/>
  <c r="K523" i="13"/>
  <c r="M523" i="13"/>
  <c r="O523" i="13"/>
  <c r="Q523" i="13"/>
  <c r="V523" i="13"/>
  <c r="G525" i="13"/>
  <c r="I525" i="13"/>
  <c r="K525" i="13"/>
  <c r="M525" i="13"/>
  <c r="O525" i="13"/>
  <c r="Q525" i="13"/>
  <c r="V525" i="13"/>
  <c r="G527" i="13"/>
  <c r="M527" i="13" s="1"/>
  <c r="I527" i="13"/>
  <c r="K527" i="13"/>
  <c r="O527" i="13"/>
  <c r="Q527" i="13"/>
  <c r="V527" i="13"/>
  <c r="G529" i="13"/>
  <c r="M529" i="13" s="1"/>
  <c r="I529" i="13"/>
  <c r="K529" i="13"/>
  <c r="O529" i="13"/>
  <c r="Q529" i="13"/>
  <c r="V529" i="13"/>
  <c r="G532" i="13"/>
  <c r="M532" i="13" s="1"/>
  <c r="I532" i="13"/>
  <c r="K532" i="13"/>
  <c r="O532" i="13"/>
  <c r="Q532" i="13"/>
  <c r="V532" i="13"/>
  <c r="G534" i="13"/>
  <c r="M534" i="13" s="1"/>
  <c r="I534" i="13"/>
  <c r="K534" i="13"/>
  <c r="O534" i="13"/>
  <c r="Q534" i="13"/>
  <c r="V534" i="13"/>
  <c r="G541" i="13"/>
  <c r="I541" i="13"/>
  <c r="K541" i="13"/>
  <c r="M541" i="13"/>
  <c r="O541" i="13"/>
  <c r="Q541" i="13"/>
  <c r="V541" i="13"/>
  <c r="G555" i="13"/>
  <c r="M555" i="13" s="1"/>
  <c r="I555" i="13"/>
  <c r="K555" i="13"/>
  <c r="O555" i="13"/>
  <c r="Q555" i="13"/>
  <c r="V555" i="13"/>
  <c r="I557" i="13"/>
  <c r="Q557" i="13"/>
  <c r="G558" i="13"/>
  <c r="I558" i="13"/>
  <c r="K558" i="13"/>
  <c r="K557" i="13" s="1"/>
  <c r="M558" i="13"/>
  <c r="O558" i="13"/>
  <c r="Q558" i="13"/>
  <c r="V558" i="13"/>
  <c r="G565" i="13"/>
  <c r="M565" i="13" s="1"/>
  <c r="I565" i="13"/>
  <c r="K565" i="13"/>
  <c r="O565" i="13"/>
  <c r="Q565" i="13"/>
  <c r="V565" i="13"/>
  <c r="G569" i="13"/>
  <c r="M569" i="13" s="1"/>
  <c r="I569" i="13"/>
  <c r="K569" i="13"/>
  <c r="O569" i="13"/>
  <c r="Q569" i="13"/>
  <c r="Q568" i="13" s="1"/>
  <c r="V569" i="13"/>
  <c r="G574" i="13"/>
  <c r="M574" i="13" s="1"/>
  <c r="I574" i="13"/>
  <c r="K574" i="13"/>
  <c r="O574" i="13"/>
  <c r="Q574" i="13"/>
  <c r="V574" i="13"/>
  <c r="G576" i="13"/>
  <c r="M576" i="13" s="1"/>
  <c r="I576" i="13"/>
  <c r="K576" i="13"/>
  <c r="O576" i="13"/>
  <c r="Q576" i="13"/>
  <c r="V576" i="13"/>
  <c r="G578" i="13"/>
  <c r="M578" i="13" s="1"/>
  <c r="I578" i="13"/>
  <c r="K578" i="13"/>
  <c r="O578" i="13"/>
  <c r="Q578" i="13"/>
  <c r="V578" i="13"/>
  <c r="G580" i="13"/>
  <c r="M580" i="13" s="1"/>
  <c r="I580" i="13"/>
  <c r="K580" i="13"/>
  <c r="O580" i="13"/>
  <c r="Q580" i="13"/>
  <c r="V580" i="13"/>
  <c r="G582" i="13"/>
  <c r="M582" i="13" s="1"/>
  <c r="I582" i="13"/>
  <c r="K582" i="13"/>
  <c r="O582" i="13"/>
  <c r="Q582" i="13"/>
  <c r="V582" i="13"/>
  <c r="G590" i="13"/>
  <c r="I590" i="13"/>
  <c r="K590" i="13"/>
  <c r="M590" i="13"/>
  <c r="O590" i="13"/>
  <c r="Q590" i="13"/>
  <c r="V590" i="13"/>
  <c r="G593" i="13"/>
  <c r="G594" i="13"/>
  <c r="M594" i="13" s="1"/>
  <c r="I594" i="13"/>
  <c r="K594" i="13"/>
  <c r="O594" i="13"/>
  <c r="Q594" i="13"/>
  <c r="V594" i="13"/>
  <c r="G597" i="13"/>
  <c r="I597" i="13"/>
  <c r="K597" i="13"/>
  <c r="M597" i="13"/>
  <c r="O597" i="13"/>
  <c r="Q597" i="13"/>
  <c r="V597" i="13"/>
  <c r="G603" i="13"/>
  <c r="M603" i="13" s="1"/>
  <c r="I603" i="13"/>
  <c r="K603" i="13"/>
  <c r="O603" i="13"/>
  <c r="Q603" i="13"/>
  <c r="V603" i="13"/>
  <c r="G607" i="13"/>
  <c r="M607" i="13" s="1"/>
  <c r="I607" i="13"/>
  <c r="K607" i="13"/>
  <c r="O607" i="13"/>
  <c r="Q607" i="13"/>
  <c r="V607" i="13"/>
  <c r="G611" i="13"/>
  <c r="M611" i="13" s="1"/>
  <c r="I611" i="13"/>
  <c r="K611" i="13"/>
  <c r="O611" i="13"/>
  <c r="Q611" i="13"/>
  <c r="V611" i="13"/>
  <c r="G613" i="13"/>
  <c r="I613" i="13"/>
  <c r="K613" i="13"/>
  <c r="M613" i="13"/>
  <c r="O613" i="13"/>
  <c r="Q613" i="13"/>
  <c r="V613" i="13"/>
  <c r="G618" i="13"/>
  <c r="M618" i="13" s="1"/>
  <c r="I618" i="13"/>
  <c r="K618" i="13"/>
  <c r="O618" i="13"/>
  <c r="Q618" i="13"/>
  <c r="V618" i="13"/>
  <c r="G623" i="13"/>
  <c r="M623" i="13" s="1"/>
  <c r="I623" i="13"/>
  <c r="K623" i="13"/>
  <c r="O623" i="13"/>
  <c r="Q623" i="13"/>
  <c r="Q622" i="13" s="1"/>
  <c r="V623" i="13"/>
  <c r="G625" i="13"/>
  <c r="I625" i="13"/>
  <c r="K625" i="13"/>
  <c r="M625" i="13"/>
  <c r="O625" i="13"/>
  <c r="Q625" i="13"/>
  <c r="V625" i="13"/>
  <c r="G628" i="13"/>
  <c r="I628" i="13"/>
  <c r="K628" i="13"/>
  <c r="M628" i="13"/>
  <c r="O628" i="13"/>
  <c r="Q628" i="13"/>
  <c r="V628" i="13"/>
  <c r="G631" i="13"/>
  <c r="M631" i="13" s="1"/>
  <c r="I631" i="13"/>
  <c r="K631" i="13"/>
  <c r="O631" i="13"/>
  <c r="O622" i="13" s="1"/>
  <c r="Q631" i="13"/>
  <c r="V631" i="13"/>
  <c r="G634" i="13"/>
  <c r="M634" i="13" s="1"/>
  <c r="I634" i="13"/>
  <c r="K634" i="13"/>
  <c r="O634" i="13"/>
  <c r="Q634" i="13"/>
  <c r="V634" i="13"/>
  <c r="AE638" i="13"/>
  <c r="F43" i="1" s="1"/>
  <c r="BA121" i="12"/>
  <c r="BA111" i="12"/>
  <c r="BA110" i="12"/>
  <c r="BA65" i="12"/>
  <c r="BA13" i="12"/>
  <c r="G8" i="12"/>
  <c r="K8" i="12"/>
  <c r="V8" i="12"/>
  <c r="G9" i="12"/>
  <c r="M9" i="12" s="1"/>
  <c r="M8" i="12" s="1"/>
  <c r="I9" i="12"/>
  <c r="I8" i="12" s="1"/>
  <c r="K9" i="12"/>
  <c r="O9" i="12"/>
  <c r="O8" i="12" s="1"/>
  <c r="Q9" i="12"/>
  <c r="Q8" i="12" s="1"/>
  <c r="V9" i="12"/>
  <c r="G11" i="12"/>
  <c r="K11" i="12"/>
  <c r="O11" i="12"/>
  <c r="G12" i="12"/>
  <c r="I12" i="12"/>
  <c r="I11" i="12" s="1"/>
  <c r="K12" i="12"/>
  <c r="M12" i="12"/>
  <c r="M11" i="12" s="1"/>
  <c r="O12" i="12"/>
  <c r="Q12" i="12"/>
  <c r="Q11" i="12" s="1"/>
  <c r="V12" i="12"/>
  <c r="V11" i="12" s="1"/>
  <c r="G19" i="12"/>
  <c r="M19" i="12" s="1"/>
  <c r="I19" i="12"/>
  <c r="K19" i="12"/>
  <c r="O19" i="12"/>
  <c r="Q19" i="12"/>
  <c r="V19" i="12"/>
  <c r="G23" i="12"/>
  <c r="I23" i="12"/>
  <c r="K23" i="12"/>
  <c r="O23" i="12"/>
  <c r="Q23" i="12"/>
  <c r="V23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G33" i="12"/>
  <c r="M33" i="12" s="1"/>
  <c r="I33" i="12"/>
  <c r="K33" i="12"/>
  <c r="O33" i="12"/>
  <c r="Q33" i="12"/>
  <c r="V33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6" i="12"/>
  <c r="I46" i="12"/>
  <c r="K46" i="12"/>
  <c r="M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4" i="12"/>
  <c r="I54" i="12"/>
  <c r="K54" i="12"/>
  <c r="M54" i="12"/>
  <c r="O54" i="12"/>
  <c r="Q54" i="12"/>
  <c r="V54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2" i="12"/>
  <c r="I62" i="12"/>
  <c r="K62" i="12"/>
  <c r="M62" i="12"/>
  <c r="O62" i="12"/>
  <c r="Q62" i="12"/>
  <c r="V62" i="12"/>
  <c r="G69" i="12"/>
  <c r="M69" i="12" s="1"/>
  <c r="I69" i="12"/>
  <c r="K69" i="12"/>
  <c r="O69" i="12"/>
  <c r="Q69" i="12"/>
  <c r="V69" i="12"/>
  <c r="G71" i="12"/>
  <c r="I71" i="12"/>
  <c r="K71" i="12"/>
  <c r="M71" i="12"/>
  <c r="O71" i="12"/>
  <c r="Q71" i="12"/>
  <c r="V71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81" i="12"/>
  <c r="G80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O89" i="12" s="1"/>
  <c r="Q90" i="12"/>
  <c r="Q89" i="12" s="1"/>
  <c r="V90" i="12"/>
  <c r="G96" i="12"/>
  <c r="M96" i="12" s="1"/>
  <c r="I96" i="12"/>
  <c r="K96" i="12"/>
  <c r="K89" i="12" s="1"/>
  <c r="O96" i="12"/>
  <c r="Q96" i="12"/>
  <c r="V96" i="12"/>
  <c r="V89" i="12" s="1"/>
  <c r="G102" i="12"/>
  <c r="I102" i="12"/>
  <c r="K102" i="12"/>
  <c r="O102" i="12"/>
  <c r="Q102" i="12"/>
  <c r="V102" i="12"/>
  <c r="G104" i="12"/>
  <c r="I104" i="12"/>
  <c r="K104" i="12"/>
  <c r="M104" i="12"/>
  <c r="O104" i="12"/>
  <c r="Q104" i="12"/>
  <c r="Q101" i="12" s="1"/>
  <c r="V104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3" i="12"/>
  <c r="M113" i="12" s="1"/>
  <c r="I113" i="12"/>
  <c r="K113" i="12"/>
  <c r="O113" i="12"/>
  <c r="Q113" i="12"/>
  <c r="V113" i="12"/>
  <c r="Q117" i="12"/>
  <c r="G118" i="12"/>
  <c r="I118" i="12"/>
  <c r="I117" i="12" s="1"/>
  <c r="K118" i="12"/>
  <c r="O118" i="12"/>
  <c r="Q118" i="12"/>
  <c r="V118" i="12"/>
  <c r="V117" i="12" s="1"/>
  <c r="G120" i="12"/>
  <c r="I120" i="12"/>
  <c r="K120" i="12"/>
  <c r="M120" i="12"/>
  <c r="O120" i="12"/>
  <c r="Q120" i="12"/>
  <c r="V120" i="12"/>
  <c r="AE124" i="12"/>
  <c r="F39" i="1" s="1"/>
  <c r="H47" i="1"/>
  <c r="J28" i="1"/>
  <c r="J26" i="1"/>
  <c r="G38" i="1"/>
  <c r="F38" i="1"/>
  <c r="J23" i="1"/>
  <c r="J24" i="1"/>
  <c r="J25" i="1"/>
  <c r="J27" i="1"/>
  <c r="E24" i="1"/>
  <c r="G24" i="1"/>
  <c r="E26" i="1"/>
  <c r="G26" i="1"/>
  <c r="F47" i="1" l="1"/>
  <c r="G23" i="1" s="1"/>
  <c r="I43" i="1"/>
  <c r="I61" i="1"/>
  <c r="I46" i="1"/>
  <c r="M557" i="13"/>
  <c r="O264" i="13"/>
  <c r="V202" i="13"/>
  <c r="I97" i="13"/>
  <c r="V30" i="13"/>
  <c r="I62" i="15"/>
  <c r="O8" i="15"/>
  <c r="K8" i="16"/>
  <c r="O117" i="12"/>
  <c r="V101" i="12"/>
  <c r="O18" i="12"/>
  <c r="V593" i="13"/>
  <c r="K568" i="13"/>
  <c r="I406" i="13"/>
  <c r="G264" i="13"/>
  <c r="I77" i="1" s="1"/>
  <c r="O202" i="13"/>
  <c r="V97" i="13"/>
  <c r="V76" i="13"/>
  <c r="O30" i="13"/>
  <c r="Q130" i="14"/>
  <c r="G112" i="14"/>
  <c r="I82" i="1" s="1"/>
  <c r="O102" i="14"/>
  <c r="K102" i="14"/>
  <c r="V88" i="14"/>
  <c r="O88" i="14"/>
  <c r="M86" i="14"/>
  <c r="M85" i="14" s="1"/>
  <c r="K69" i="14"/>
  <c r="K42" i="14"/>
  <c r="M42" i="14"/>
  <c r="Q18" i="14"/>
  <c r="M16" i="14"/>
  <c r="M8" i="14" s="1"/>
  <c r="I8" i="14"/>
  <c r="O62" i="15"/>
  <c r="K41" i="15"/>
  <c r="Q29" i="15"/>
  <c r="K29" i="15"/>
  <c r="V23" i="15"/>
  <c r="V8" i="15"/>
  <c r="O8" i="16"/>
  <c r="K130" i="14"/>
  <c r="I8" i="16"/>
  <c r="K117" i="12"/>
  <c r="I89" i="12"/>
  <c r="V80" i="12"/>
  <c r="I18" i="12"/>
  <c r="V622" i="13"/>
  <c r="Q593" i="13"/>
  <c r="I568" i="13"/>
  <c r="V520" i="13"/>
  <c r="O406" i="13"/>
  <c r="K202" i="13"/>
  <c r="M77" i="13"/>
  <c r="I30" i="13"/>
  <c r="V130" i="14"/>
  <c r="O69" i="14"/>
  <c r="G55" i="14"/>
  <c r="I66" i="1" s="1"/>
  <c r="V55" i="14"/>
  <c r="G42" i="14"/>
  <c r="I64" i="1" s="1"/>
  <c r="V18" i="14"/>
  <c r="O18" i="14"/>
  <c r="O41" i="15"/>
  <c r="O29" i="15"/>
  <c r="I23" i="15"/>
  <c r="Q8" i="15"/>
  <c r="Q46" i="16"/>
  <c r="F41" i="1"/>
  <c r="I65" i="1"/>
  <c r="Q8" i="16"/>
  <c r="O101" i="12"/>
  <c r="Q264" i="13"/>
  <c r="Q97" i="13"/>
  <c r="O97" i="13"/>
  <c r="I130" i="14"/>
  <c r="I88" i="14"/>
  <c r="V62" i="15"/>
  <c r="Q41" i="15"/>
  <c r="K23" i="15"/>
  <c r="G117" i="12"/>
  <c r="K101" i="12"/>
  <c r="Q80" i="12"/>
  <c r="O80" i="12"/>
  <c r="G18" i="12"/>
  <c r="I73" i="1" s="1"/>
  <c r="K593" i="13"/>
  <c r="G568" i="13"/>
  <c r="I86" i="1" s="1"/>
  <c r="V557" i="13"/>
  <c r="O520" i="13"/>
  <c r="V264" i="13"/>
  <c r="G202" i="13"/>
  <c r="I76" i="1" s="1"/>
  <c r="K97" i="13"/>
  <c r="K76" i="13"/>
  <c r="I76" i="13"/>
  <c r="G30" i="13"/>
  <c r="I70" i="1" s="1"/>
  <c r="M9" i="13"/>
  <c r="M8" i="13" s="1"/>
  <c r="G130" i="14"/>
  <c r="Q102" i="14"/>
  <c r="G102" i="14"/>
  <c r="I81" i="1" s="1"/>
  <c r="K88" i="14"/>
  <c r="M88" i="14"/>
  <c r="I18" i="14"/>
  <c r="Q62" i="15"/>
  <c r="I41" i="15"/>
  <c r="K8" i="15"/>
  <c r="V46" i="16"/>
  <c r="AF66" i="16"/>
  <c r="G46" i="1" s="1"/>
  <c r="V8" i="16"/>
  <c r="F42" i="1"/>
  <c r="K622" i="13"/>
  <c r="I593" i="13"/>
  <c r="O568" i="13"/>
  <c r="G557" i="13"/>
  <c r="K520" i="13"/>
  <c r="O352" i="13"/>
  <c r="K264" i="13"/>
  <c r="K30" i="13"/>
  <c r="O112" i="14"/>
  <c r="I102" i="14"/>
  <c r="K55" i="14"/>
  <c r="Q42" i="14"/>
  <c r="K18" i="14"/>
  <c r="G62" i="15"/>
  <c r="I90" i="1" s="1"/>
  <c r="G60" i="15"/>
  <c r="I91" i="1" s="1"/>
  <c r="G41" i="15"/>
  <c r="I89" i="1" s="1"/>
  <c r="V41" i="15"/>
  <c r="G29" i="15"/>
  <c r="I88" i="1" s="1"/>
  <c r="V29" i="15"/>
  <c r="I8" i="15"/>
  <c r="O46" i="16"/>
  <c r="V352" i="13"/>
  <c r="Q202" i="13"/>
  <c r="I202" i="13"/>
  <c r="I101" i="12"/>
  <c r="G89" i="12"/>
  <c r="I84" i="1" s="1"/>
  <c r="K80" i="12"/>
  <c r="K18" i="12"/>
  <c r="AF124" i="12"/>
  <c r="G101" i="12"/>
  <c r="I93" i="1" s="1"/>
  <c r="Q18" i="12"/>
  <c r="I622" i="13"/>
  <c r="V568" i="13"/>
  <c r="O557" i="13"/>
  <c r="I520" i="13"/>
  <c r="Q406" i="13"/>
  <c r="Q352" i="13"/>
  <c r="K352" i="13"/>
  <c r="I264" i="13"/>
  <c r="Q30" i="13"/>
  <c r="K8" i="13"/>
  <c r="I8" i="13"/>
  <c r="Q112" i="14"/>
  <c r="V69" i="14"/>
  <c r="I55" i="14"/>
  <c r="V42" i="14"/>
  <c r="O42" i="14"/>
  <c r="Q8" i="14"/>
  <c r="I29" i="15"/>
  <c r="K46" i="16"/>
  <c r="I46" i="16"/>
  <c r="M622" i="13"/>
  <c r="O593" i="13"/>
  <c r="G520" i="13"/>
  <c r="I80" i="1" s="1"/>
  <c r="I352" i="13"/>
  <c r="I80" i="12"/>
  <c r="V18" i="12"/>
  <c r="G622" i="13"/>
  <c r="K406" i="13"/>
  <c r="G352" i="13"/>
  <c r="I78" i="1" s="1"/>
  <c r="Q76" i="13"/>
  <c r="O130" i="14"/>
  <c r="I112" i="14"/>
  <c r="Q88" i="14"/>
  <c r="K62" i="15"/>
  <c r="O23" i="15"/>
  <c r="G8" i="15"/>
  <c r="G46" i="16"/>
  <c r="G8" i="16"/>
  <c r="M12" i="16"/>
  <c r="M8" i="16" s="1"/>
  <c r="M49" i="16"/>
  <c r="M46" i="16" s="1"/>
  <c r="M62" i="15"/>
  <c r="M41" i="15"/>
  <c r="M32" i="15"/>
  <c r="M29" i="15" s="1"/>
  <c r="M24" i="15"/>
  <c r="M23" i="15" s="1"/>
  <c r="M16" i="15"/>
  <c r="M8" i="15" s="1"/>
  <c r="AF82" i="15"/>
  <c r="G45" i="1" s="1"/>
  <c r="I45" i="1" s="1"/>
  <c r="M44" i="15"/>
  <c r="M112" i="14"/>
  <c r="M69" i="14"/>
  <c r="M130" i="14"/>
  <c r="M18" i="14"/>
  <c r="AF162" i="14"/>
  <c r="G44" i="1" s="1"/>
  <c r="I44" i="1" s="1"/>
  <c r="G122" i="14"/>
  <c r="I83" i="1" s="1"/>
  <c r="G18" i="14"/>
  <c r="I62" i="1" s="1"/>
  <c r="G69" i="14"/>
  <c r="I67" i="1" s="1"/>
  <c r="M106" i="14"/>
  <c r="M102" i="14" s="1"/>
  <c r="M63" i="14"/>
  <c r="M55" i="14" s="1"/>
  <c r="M406" i="13"/>
  <c r="M76" i="13"/>
  <c r="M568" i="13"/>
  <c r="M593" i="13"/>
  <c r="M97" i="13"/>
  <c r="G8" i="13"/>
  <c r="I68" i="1" s="1"/>
  <c r="G97" i="13"/>
  <c r="I72" i="1" s="1"/>
  <c r="M521" i="13"/>
  <c r="M520" i="13" s="1"/>
  <c r="M353" i="13"/>
  <c r="M352" i="13" s="1"/>
  <c r="M199" i="13"/>
  <c r="M198" i="13" s="1"/>
  <c r="M37" i="13"/>
  <c r="M30" i="13" s="1"/>
  <c r="M268" i="13"/>
  <c r="M264" i="13" s="1"/>
  <c r="M203" i="13"/>
  <c r="M202" i="13" s="1"/>
  <c r="G406" i="13"/>
  <c r="I79" i="1" s="1"/>
  <c r="M89" i="12"/>
  <c r="M118" i="12"/>
  <c r="M117" i="12" s="1"/>
  <c r="M102" i="12"/>
  <c r="M101" i="12" s="1"/>
  <c r="M81" i="12"/>
  <c r="M80" i="12" s="1"/>
  <c r="M23" i="12"/>
  <c r="M18" i="12" s="1"/>
  <c r="I17" i="1" l="1"/>
  <c r="G162" i="14"/>
  <c r="I94" i="1"/>
  <c r="I19" i="1" s="1"/>
  <c r="G66" i="16"/>
  <c r="I16" i="1"/>
  <c r="I87" i="1"/>
  <c r="I96" i="1" s="1"/>
  <c r="G82" i="15"/>
  <c r="G124" i="12"/>
  <c r="G638" i="13"/>
  <c r="G42" i="1"/>
  <c r="I42" i="1" s="1"/>
  <c r="G41" i="1"/>
  <c r="I41" i="1" s="1"/>
  <c r="G39" i="1"/>
  <c r="I95" i="1"/>
  <c r="I20" i="1" s="1"/>
  <c r="J71" i="1" l="1"/>
  <c r="J62" i="1"/>
  <c r="J92" i="1"/>
  <c r="J74" i="1"/>
  <c r="J95" i="1"/>
  <c r="J65" i="1"/>
  <c r="J66" i="1"/>
  <c r="J64" i="1"/>
  <c r="J85" i="1"/>
  <c r="J94" i="1"/>
  <c r="J81" i="1"/>
  <c r="J84" i="1"/>
  <c r="J90" i="1"/>
  <c r="J89" i="1"/>
  <c r="J87" i="1"/>
  <c r="J76" i="1"/>
  <c r="J93" i="1"/>
  <c r="J67" i="1"/>
  <c r="J77" i="1"/>
  <c r="J68" i="1"/>
  <c r="J63" i="1"/>
  <c r="J72" i="1"/>
  <c r="J88" i="1"/>
  <c r="J75" i="1"/>
  <c r="J69" i="1"/>
  <c r="J61" i="1"/>
  <c r="J83" i="1"/>
  <c r="J79" i="1"/>
  <c r="J73" i="1"/>
  <c r="J91" i="1"/>
  <c r="J78" i="1"/>
  <c r="J80" i="1"/>
  <c r="J86" i="1"/>
  <c r="J70" i="1"/>
  <c r="J82" i="1"/>
  <c r="G47" i="1"/>
  <c r="G25" i="1" s="1"/>
  <c r="A27" i="1" s="1"/>
  <c r="I39" i="1"/>
  <c r="I47" i="1" s="1"/>
  <c r="I18" i="1"/>
  <c r="I21" i="1" s="1"/>
  <c r="J96" i="1"/>
  <c r="J42" i="1" l="1"/>
  <c r="J44" i="1"/>
  <c r="J43" i="1"/>
  <c r="J39" i="1"/>
  <c r="J47" i="1" s="1"/>
  <c r="J45" i="1"/>
  <c r="J46" i="1"/>
  <c r="J41" i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5088B12C-DE5B-4818-8E2A-1B2FB2CA2B2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90CA127-B252-4703-B0B0-16B7F60D77A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FA829B37-0A82-4482-AB24-F3B5C4B5F28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07EC222-CB92-4EB9-8300-F878B2C8388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A17CB126-BAD0-4F39-809C-E37E75C545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AC3C25-9130-4199-8CEC-68B89D45607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DFE948B3-D4D4-43BC-8C06-71E3FB8C13E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E1D08CA-AA61-4112-B414-C41F656C9F8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248CDF8D-6ADF-4BBB-9CD6-B4DD3B998A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FA61B78-CF42-4E89-9C17-54D5D360E11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<sst xmlns="http://schemas.openxmlformats.org/spreadsheetml/2006/main" count="4636" uniqueCount="1280">
  <si>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</si>
  <si>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</si>
  <si>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</si>
  <si>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</si>
  <si>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</si>
  <si>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</si>
  <si>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</si>
  <si>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</si>
  <si>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</si>
  <si>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</si>
  <si>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</si>
  <si>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</si>
  <si>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</si>
  <si>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</si>
  <si>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</si>
  <si>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</si>
  <si>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</si>
  <si>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</si>
  <si>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</si>
  <si>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</si>
  <si>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</si>
  <si>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</si>
  <si>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</si>
  <si>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</si>
  <si>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</si>
  <si>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</si>
  <si>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</si>
  <si>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</si>
  <si>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</si>
  <si>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</si>
  <si>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</si>
  <si>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</si>
  <si>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</si>
  <si>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</si>
  <si>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</si>
  <si>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</si>
  <si>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</si>
  <si>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</si>
  <si>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</si>
  <si>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</si>
  <si>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</si>
  <si>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</si>
  <si>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222035-45</t>
  </si>
  <si>
    <t>Projektová dokumentace a inženýrská činnost na realizaci obnovy kotelny v objektu MZe Frýdek Místek</t>
  </si>
  <si>
    <t>Stavba</t>
  </si>
  <si>
    <t>Stavební objekt</t>
  </si>
  <si>
    <t>SO01</t>
  </si>
  <si>
    <t>Obnova kotelny v objektu MZe Frýdek Místek</t>
  </si>
  <si>
    <t>01</t>
  </si>
  <si>
    <t>Plynová odběrná zařízení - DPS-3</t>
  </si>
  <si>
    <t>02</t>
  </si>
  <si>
    <t>Vytápění - DPS-2, 3, 4</t>
  </si>
  <si>
    <t>03</t>
  </si>
  <si>
    <t>Stavební část - DPS-1</t>
  </si>
  <si>
    <t>04</t>
  </si>
  <si>
    <t>SI a MaR- DPS-5, 6</t>
  </si>
  <si>
    <t>05</t>
  </si>
  <si>
    <t>Ostatní a vedlejší náklady</t>
  </si>
  <si>
    <t>Celkem za stavbu</t>
  </si>
  <si>
    <t>CZK</t>
  </si>
  <si>
    <t>#POPS</t>
  </si>
  <si>
    <t>Popis stavby: 222035-45 - Projektová dokumentace a inženýrská činnost na realizaci obnovy kotelny v objektu MZe Frýdek Místek</t>
  </si>
  <si>
    <t>#POPO</t>
  </si>
  <si>
    <t>Popis objektu: SO01 - Obnova kotelny v objektu MZe Frýdek Místek</t>
  </si>
  <si>
    <t>#POPR</t>
  </si>
  <si>
    <t>Popis rozpočtu: 01 - Plynová odběrná zařízení - DPS-3</t>
  </si>
  <si>
    <t>Popis rozpočtu: 02 - Vytápění - DPS-2, 3, 4</t>
  </si>
  <si>
    <t>Popis rozpočtu: 03 - Stavební část - DPS-1</t>
  </si>
  <si>
    <t>Popis rozpočtu: 04 - SI a MaR- DPS-5, 6</t>
  </si>
  <si>
    <t>Popis rozpočtu: 05 - Ostatní a vedlejší náklady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</si>
  <si>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</si>
  <si>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</si>
  <si>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</si>
  <si>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</si>
  <si>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</si>
  <si>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</si>
  <si>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</si>
  <si>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</si>
  <si>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</si>
  <si>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</si>
  <si>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</si>
  <si>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</si>
  <si>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</si>
  <si>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</si>
  <si>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</si>
  <si>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</si>
  <si>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</si>
  <si>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</si>
  <si>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</si>
  <si>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</si>
  <si>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</si>
  <si>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</si>
  <si>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</si>
  <si>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</si>
  <si>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</si>
  <si>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</si>
  <si>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</si>
  <si>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</si>
  <si>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724</t>
  </si>
  <si>
    <t>Strojní vybavení</t>
  </si>
  <si>
    <t>728</t>
  </si>
  <si>
    <t>Vzduchotechnika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</si>
  <si>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</si>
  <si>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</si>
  <si>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</si>
  <si>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</si>
  <si>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</si>
  <si>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</si>
  <si>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</si>
  <si>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</si>
  <si>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738</t>
  </si>
  <si>
    <t>Solární systémy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</si>
  <si>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</si>
  <si>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</si>
  <si>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</si>
  <si>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</si>
  <si>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</si>
  <si>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</si>
  <si>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</si>
  <si>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</si>
  <si>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</si>
  <si>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</si>
  <si>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M23</t>
  </si>
  <si>
    <t>Montáže potrubí</t>
  </si>
  <si>
    <t>MaR_D</t>
  </si>
  <si>
    <t>Detektory</t>
  </si>
  <si>
    <t>MaR_HW</t>
  </si>
  <si>
    <t>Hardware</t>
  </si>
  <si>
    <t>MAR_KT</t>
  </si>
  <si>
    <t>Kabelové trasy, kabely</t>
  </si>
  <si>
    <t>MAR_OE</t>
  </si>
  <si>
    <t>Ostatní elektro</t>
  </si>
  <si>
    <t>MaR_SW</t>
  </si>
  <si>
    <t>Software</t>
  </si>
  <si>
    <t>MaR_V</t>
  </si>
  <si>
    <t>Ventily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</si>
  <si>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</si>
  <si>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</si>
  <si>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</si>
  <si>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</si>
  <si>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</si>
  <si>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</si>
  <si>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</si>
  <si>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</si>
  <si>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</si>
  <si>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</si>
  <si>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</si>
  <si>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</si>
  <si>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</si>
  <si>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</si>
  <si>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</si>
  <si>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</si>
  <si>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</si>
  <si>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</si>
  <si>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</si>
  <si>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</si>
  <si>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</si>
  <si>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</si>
  <si>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</si>
  <si>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</si>
  <si>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</si>
  <si>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</si>
  <si>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</si>
  <si>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</si>
  <si>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</si>
  <si>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</si>
  <si>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</si>
  <si>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</si>
  <si>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941955003R00</t>
  </si>
  <si>
    <t>Lešení lehké pracovní pomocné pomocné, o výšce lešeňové podlahy přes 1,9 do 2,5 m</t>
  </si>
  <si>
    <t>m2</t>
  </si>
  <si>
    <t>800-3</t>
  </si>
  <si>
    <t>RTS 23/ I</t>
  </si>
  <si>
    <t>Práce</t>
  </si>
  <si>
    <t>POL1_</t>
  </si>
  <si>
    <t>5</t>
  </si>
  <si>
    <t>VV</t>
  </si>
  <si>
    <t>979951111R00</t>
  </si>
  <si>
    <t>Výkup kovů železný šrot, tloušťky do 4 mm</t>
  </si>
  <si>
    <t>t</t>
  </si>
  <si>
    <t>801-3</t>
  </si>
  <si>
    <t>Pro vyjádření výnosu ve prospěch zhotovitele je nutné jednotkovou cenu uvést se záporným znaménkem. (Získaná částka ponižuje náklad stavby.)</t>
  </si>
  <si>
    <t>POP</t>
  </si>
  <si>
    <t>Odkaz na dem. hmot. položky pořadí 5 : 0,02210</t>
  </si>
  <si>
    <t>Odkaz na dem. hmot. položky pořadí 6 : 0,00940</t>
  </si>
  <si>
    <t>Odkaz na dem. hmot. položky pořadí 7 : 0,07554</t>
  </si>
  <si>
    <t>Odkaz na dem. hmot. položky pořadí 27 : 0,03500</t>
  </si>
  <si>
    <t>723110202R00</t>
  </si>
  <si>
    <t>Potrubí z trubek černých spojovaných na závit běžných, DN 15</t>
  </si>
  <si>
    <t>m</t>
  </si>
  <si>
    <t>800-721</t>
  </si>
  <si>
    <t>Potrubí včetně tvarovek a zednických výpomocí.</t>
  </si>
  <si>
    <t>Včetně pomocného lešení o výšce podlahy do 1900 mm a pro zatížení do 1,5 kPa.</t>
  </si>
  <si>
    <t>0,5</t>
  </si>
  <si>
    <t>723110203R00</t>
  </si>
  <si>
    <t>Potrubí z trubek černých spojovaných na závit běžných, DN 20</t>
  </si>
  <si>
    <t>2,5</t>
  </si>
  <si>
    <t>723150801R00</t>
  </si>
  <si>
    <t>Demontáž potrubí svařovaného z trubek hladkých do D 32 mm</t>
  </si>
  <si>
    <t>6*1,2+1,5</t>
  </si>
  <si>
    <t>723150803R00</t>
  </si>
  <si>
    <t>Demontáž potrubí svařovaného z trubek hladkých přes D 44,5 mm do D 76 mm</t>
  </si>
  <si>
    <t>1,7</t>
  </si>
  <si>
    <t>723150804R00</t>
  </si>
  <si>
    <t>Demontáž potrubí svařovaného z trubek hladkých přes D 76 mm do D 108 mm</t>
  </si>
  <si>
    <t>7,7</t>
  </si>
  <si>
    <t>723150313R00</t>
  </si>
  <si>
    <t>Potrubí ocelové hladké černé svařované D 76 mm, s 3,2 mm</t>
  </si>
  <si>
    <t>7</t>
  </si>
  <si>
    <t>723190901R00</t>
  </si>
  <si>
    <t>Opravy plynovodního potrubí doplňkové práce  uzavření nebo otevření plynového potrubí při opravách</t>
  </si>
  <si>
    <t>kus</t>
  </si>
  <si>
    <t>1+1</t>
  </si>
  <si>
    <t>723190907R00</t>
  </si>
  <si>
    <t>Opravy plynovodního potrubí doplňkové práce  odvzdušnění a napuštění plynového potrubí</t>
  </si>
  <si>
    <t>Odkaz na mn. položky pořadí 31 : 18,00000</t>
  </si>
  <si>
    <t>Odkaz na mn. položky pořadí 32 : 8,00000</t>
  </si>
  <si>
    <t>723190909R00</t>
  </si>
  <si>
    <t>Opravy plynovodního potrubí doplňkové práce  neúřední tlaková zkouška dosavadního potrubí</t>
  </si>
  <si>
    <t>1</t>
  </si>
  <si>
    <t>723225111R00</t>
  </si>
  <si>
    <t>Ventil vzorkovací rohový, mosazný, vnitřní závit, DN 15, včetně dodávky materiálu</t>
  </si>
  <si>
    <t>723237213R00</t>
  </si>
  <si>
    <t>Kohout kulový  , mosazný, závit vnitřní-vnitřní, DN 15, PN 5, včetně dodávky materiálu</t>
  </si>
  <si>
    <t>723237214R00</t>
  </si>
  <si>
    <t>Kohout kulový  , mosazný, závit vnitřní-vnitřní, DN 20, PN 5, včetně dodávky materiálu</t>
  </si>
  <si>
    <t>723239105R00</t>
  </si>
  <si>
    <t>Montáž plynovodních armatur se dvěma závity  , G 6/4"</t>
  </si>
  <si>
    <t>Odkaz na mn. položky pořadí 23 : 1,00000</t>
  </si>
  <si>
    <t>723-21</t>
  </si>
  <si>
    <t>Revize plynu</t>
  </si>
  <si>
    <t>soubor</t>
  </si>
  <si>
    <t>Vlastní</t>
  </si>
  <si>
    <t>Indiv</t>
  </si>
  <si>
    <t>723-22</t>
  </si>
  <si>
    <t>Dokladová část po realizaci</t>
  </si>
  <si>
    <t>723-23</t>
  </si>
  <si>
    <t>Návrh provozního řádu</t>
  </si>
  <si>
    <t>723-24</t>
  </si>
  <si>
    <t>Stavební výpomoci a úpravy, např. drážky, průrazy, prostupy, zazdívky zapravení, přeložení, atd., včetně veškrého příslušenství, doplňků kotevních a spojovacích prvků, provrchové úpravy</t>
  </si>
  <si>
    <t xml:space="preserve">hod   </t>
  </si>
  <si>
    <t>HZS</t>
  </si>
  <si>
    <t>POL10_</t>
  </si>
  <si>
    <t>12</t>
  </si>
  <si>
    <t>723-25</t>
  </si>
  <si>
    <t>Začištění, vyspravení a doplnění stávajících konstrukcí po provedení bouracích prací a prostupů</t>
  </si>
  <si>
    <t>hod</t>
  </si>
  <si>
    <t>553 PC 5R</t>
  </si>
  <si>
    <t>sada kotevní</t>
  </si>
  <si>
    <t>SPCM</t>
  </si>
  <si>
    <t>Specifikace</t>
  </si>
  <si>
    <t>POL3_</t>
  </si>
  <si>
    <t xml:space="preserve"> - Uchycení potrubí (závěsy typu U,L a objímky na potrubí)</t>
  </si>
  <si>
    <t xml:space="preserve"> - Objímky s tlumící vložkou pro upevnění plynovodního potrubí</t>
  </si>
  <si>
    <t xml:space="preserve"> - Maximální rozteče potrubních závěsů ležatých i svislých budou provedeny dle výrobce potrubí z uhlíkové oceli a výrobce uchycení</t>
  </si>
  <si>
    <t>Odkaz na mn. položky pořadí 3 : 0,50000*0,62</t>
  </si>
  <si>
    <t>Odkaz na mn. položky pořadí 4 : 2,50000*0,52</t>
  </si>
  <si>
    <t>Odkaz na mn. položky pořadí 8 : 7,00000*0,265</t>
  </si>
  <si>
    <t>723-01</t>
  </si>
  <si>
    <t>Manometr 0-4 kPa, M20x1,5, včetně kondenzační smyčky a třícest. zkušebního ventilu, včetně montáže</t>
  </si>
  <si>
    <t>723-05</t>
  </si>
  <si>
    <t>Přímočinný bezpečnostní plynový uzávěr DN30, připojení 6/4", závitový, provozní přetlak 0-5 kPa</t>
  </si>
  <si>
    <t>bez napětí uzavřen</t>
  </si>
  <si>
    <t>723-12</t>
  </si>
  <si>
    <t>Redukce ocelová varná, DN65/50, montáž v ceně potrubí</t>
  </si>
  <si>
    <t>2</t>
  </si>
  <si>
    <t>723-13</t>
  </si>
  <si>
    <t>Koleno ocelové varné 90°  DN20, montáž v ceně potrubí</t>
  </si>
  <si>
    <t>723-15</t>
  </si>
  <si>
    <t>Koleno ocelové varné 90° DN65, montáž v ceně potrubí</t>
  </si>
  <si>
    <t>734200824R00</t>
  </si>
  <si>
    <t>Demontáž závitových armatur se dvěma závity, přes 6/4 do G 2"</t>
  </si>
  <si>
    <t>800-731</t>
  </si>
  <si>
    <t>6+3+1</t>
  </si>
  <si>
    <t>734265316R00</t>
  </si>
  <si>
    <t>Šroubení topenářské, přímé, mosazné, DN 40, PN 16, včetně dodávky materiálu</t>
  </si>
  <si>
    <t>Odkaz na mn. položky pořadí 23 : 1,00000*2</t>
  </si>
  <si>
    <t>734265317R00</t>
  </si>
  <si>
    <t>Šroubení topenářské, přímé, mosazné, DN 50, PN 16, včetně dodávky materiálu</t>
  </si>
  <si>
    <t>734494121R00</t>
  </si>
  <si>
    <t>Návarek s metrickým závitem M 20 x 1,5, délka do 220 mm, včetně dodávky materiálu</t>
  </si>
  <si>
    <t>Odkaz na mn. položky pořadí 22 : 1,00000</t>
  </si>
  <si>
    <t>783424240R00</t>
  </si>
  <si>
    <t>Nátěry potrubí a armatur syntetické potrubí, do DN 50 mm, jednonásobné s 1x emailováním a základním nátěrem</t>
  </si>
  <si>
    <t>800-783</t>
  </si>
  <si>
    <t>na vzduchu schnoucí</t>
  </si>
  <si>
    <t>SPI</t>
  </si>
  <si>
    <t>Nátěr stávajících a nových trubních rozvodů.</t>
  </si>
  <si>
    <t>Odkaz na mn. položky pořadí 3 : 0,50000</t>
  </si>
  <si>
    <t>Odkaz na mn. položky pořadí 4 : 2,50000</t>
  </si>
  <si>
    <t>Nátěr stávajících trubních rozvodů : 15</t>
  </si>
  <si>
    <t>783425350R00</t>
  </si>
  <si>
    <t>Nátěry potrubí a armatur syntetické potrubí, do DN 100 mm, dvojnásobné s 1x emailováním a základním nátěrem</t>
  </si>
  <si>
    <t>Odkaz na mn. položky pořadí 8 : 7,00000</t>
  </si>
  <si>
    <t>Nátěr stávajících trubních rozvodů : 1</t>
  </si>
  <si>
    <t>979082111R00</t>
  </si>
  <si>
    <t>Vnitrostaveništní doprava suti a vybouraných hmot do 10 m</t>
  </si>
  <si>
    <t>Odkaz na mn. položky pořadí 35 : 0,10000</t>
  </si>
  <si>
    <t>979083117R00</t>
  </si>
  <si>
    <t>Vodorovné přemístění suti přes 5000 m do 6000 m</t>
  </si>
  <si>
    <t>800-6</t>
  </si>
  <si>
    <t>včetně naložení na dopravní prostředek a složení,</t>
  </si>
  <si>
    <t>979999999R00</t>
  </si>
  <si>
    <t>Poplatek za skládku za recyklaci, suti s 10 % příměsi dřeva, plastu apod.,  , skupina 17 01 07 z Katalogu odpadů</t>
  </si>
  <si>
    <t>0,1</t>
  </si>
  <si>
    <t>979087312R00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</si>
  <si>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</si>
  <si>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</si>
  <si>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</si>
  <si>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</si>
  <si>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</si>
  <si>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</si>
  <si>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</si>
  <si>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Odkaz na mn. položky pořadí 2 : 0,14204</t>
  </si>
  <si>
    <t>004111020R</t>
  </si>
  <si>
    <t xml:space="preserve">Vypracování projektové dokumentace </t>
  </si>
  <si>
    <t>Soubor</t>
  </si>
  <si>
    <t>VRN</t>
  </si>
  <si>
    <t>POL99_8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</si>
  <si>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</si>
  <si>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</si>
  <si>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</si>
  <si>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</si>
  <si>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</si>
  <si>
    <t>Odkaz na dem. hmot. položky pořadí 58 : 0,23400</t>
  </si>
  <si>
    <t>Odkaz na dem. hmot. položky pořadí 116 : 0,09024</t>
  </si>
  <si>
    <t>Odkaz na dem. hmot. položky pořadí 117 : 0,08938</t>
  </si>
  <si>
    <t>Odkaz na dem. hmot. položky pořadí 133 : 0,14700</t>
  </si>
  <si>
    <t>Odkaz na dem. hmot. položky pořadí 134 : 0,00994</t>
  </si>
  <si>
    <t>979951112R00</t>
  </si>
  <si>
    <t>Výkup kovů železný šrot, tloušťky nad 4 mm</t>
  </si>
  <si>
    <t>Odkaz na dem. hmot. položky pořadí 59 : 2,13750</t>
  </si>
  <si>
    <t>Odkaz na dem. hmot. položky pořadí 86 : 0,56148</t>
  </si>
  <si>
    <t>Odkaz na dem. hmot. položky pořadí 88 : 0,51196</t>
  </si>
  <si>
    <t>Odkaz na dem. hmot. položky pořadí 90 : 0,00900</t>
  </si>
  <si>
    <t>Odkaz na dem. hmot. položky pořadí 91 : 0,04400</t>
  </si>
  <si>
    <t>Odkaz na dem. hmot. položky pořadí 108 : 0,15000</t>
  </si>
  <si>
    <t>Odkaz na dem. hmot. položky pořadí 119 : 0,22202</t>
  </si>
  <si>
    <t>Odkaz na dem. hmot. položky pořadí 120 : 0,39859</t>
  </si>
  <si>
    <t>Odkaz na dem. hmot. položky pořadí 128 : 0,62400</t>
  </si>
  <si>
    <t>979951131R00</t>
  </si>
  <si>
    <t>Výkup kovů hliník, plechy</t>
  </si>
  <si>
    <t>Odkaz na dem. hmot. položky pořadí 71 : 0,05000</t>
  </si>
  <si>
    <t>713400821R00</t>
  </si>
  <si>
    <t>Odstranění tepelné izolace potrubí pásy nebo foĺiemi  potrubí</t>
  </si>
  <si>
    <t>800-713</t>
  </si>
  <si>
    <t>Odkaz na mn. položky pořadí 23 : 34,55000*0,5024</t>
  </si>
  <si>
    <t>Odkaz na mn. položky pořadí 116 : 28,20000*0,5024</t>
  </si>
  <si>
    <t>Odkaz na mn. položky pořadí 117 : 16,80000*0,5024</t>
  </si>
  <si>
    <t>Odkaz na mn. položky pořadí 119 : 26,39999*0,59346</t>
  </si>
  <si>
    <t>Odkaz na mn. položky pořadí 120 : 28,80000*0,92002</t>
  </si>
  <si>
    <t>713552131R00</t>
  </si>
  <si>
    <t>Protipožární kabelové přepážky Protipožární trubní ucpávky EI 90, do D 108 mm, stěna</t>
  </si>
  <si>
    <t>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</t>
  </si>
  <si>
    <t/>
  </si>
  <si>
    <t>Položka určena pro nové rozvody prostupující přes stěnu mezi požárními úseky.</t>
  </si>
  <si>
    <t>9</t>
  </si>
  <si>
    <t>713-01</t>
  </si>
  <si>
    <t>Izolace potrubí pouzdry z minerální vlny s AL polepem DN15, tl. 30 mm, vč. montáže</t>
  </si>
  <si>
    <t>Viz TZ D.1.4.d-01, D.1.4.d-04, 05</t>
  </si>
  <si>
    <t>Odkaz na mn. položky pořadí 111 : 23,30000</t>
  </si>
  <si>
    <t>713-02</t>
  </si>
  <si>
    <t>Izolace potrubí pouzdry z minerální vlny s AL polepem DN20, tl. 30 mm, vč. montáže</t>
  </si>
  <si>
    <t>Odkaz na mn. položky pořadí 112 : 3,75000</t>
  </si>
  <si>
    <t>713-03</t>
  </si>
  <si>
    <t>Izolace potrubí pouzdry z minerální vlny s AL polepem DN25, tl. 30 mm, vč. montáže</t>
  </si>
  <si>
    <t>Odkaz na mn. položky pořadí 113 : 5,90000</t>
  </si>
  <si>
    <t>713-04</t>
  </si>
  <si>
    <t>Izolace potrubí pouzdry z minerální vlny s AL polepem DN32, tl. 40 mm, vč. montáže</t>
  </si>
  <si>
    <t>Odkaz na mn. položky pořadí 114 : 38,30000</t>
  </si>
  <si>
    <t>713-06</t>
  </si>
  <si>
    <t>Izolace potrubí pouzdry z minerální vlny s AL polepem DN50, tl. 50 mm, vč. montáže</t>
  </si>
  <si>
    <t>Odkaz na mn. položky pořadí 115 : 18,60000</t>
  </si>
  <si>
    <t>713-08</t>
  </si>
  <si>
    <t>Izolace potrubí pouzdry z minerální vlny s AL polepem vnitřní průměr 76 mm, tl. 50 mm, vč. montáže</t>
  </si>
  <si>
    <t>Odkaz na mn. položky pořadí 118 : 42,20000</t>
  </si>
  <si>
    <t>713-11</t>
  </si>
  <si>
    <t>Izolační pouzdro na armatury, DN 65, vč. montáže</t>
  </si>
  <si>
    <t>Odkaz na mn. položky pořadí 129 : 1,00000</t>
  </si>
  <si>
    <t>Odkaz na mn. položky pořadí 131 : 10,00000</t>
  </si>
  <si>
    <t>Odkaz na mn. položky pořadí 132 : 1,00000</t>
  </si>
  <si>
    <t>713-15</t>
  </si>
  <si>
    <t>Tepelně izolační kryt, černá barva, ocelové provedení, pro odlučovač nečistot a kalů DN 50-65</t>
  </si>
  <si>
    <t>Odkaz na mn. položky pořadí 97 : 1,00000</t>
  </si>
  <si>
    <t>713-16</t>
  </si>
  <si>
    <t>Izolační rohož z minerální vlny tl. 50 mm, pro rozdělovač a sběrač DN100, vč. montáže</t>
  </si>
  <si>
    <t xml:space="preserve">m     </t>
  </si>
  <si>
    <t>1*2</t>
  </si>
  <si>
    <t>998713101R00</t>
  </si>
  <si>
    <t>Přesun hmot pro izolace tepelné v objektech výšky do 6 m</t>
  </si>
  <si>
    <t>Přesun hmot</t>
  </si>
  <si>
    <t>POL7_</t>
  </si>
  <si>
    <t>50 m vodorovně</t>
  </si>
  <si>
    <t>998713192R00</t>
  </si>
  <si>
    <t>Přesun hmot pro izolace tepelné příplatek k ceně za zvětšený přesun přes vymezenou největší dopravní vzdálenost za vzdálenost do 100 m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</si>
  <si>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</si>
  <si>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</si>
  <si>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</si>
  <si>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</si>
  <si>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1,5+1,6+11,1+3*0,5+0,75+3,3</t>
  </si>
  <si>
    <t>5*1,5+5*0,5+2,5</t>
  </si>
  <si>
    <t>733170804R00</t>
  </si>
  <si>
    <t>Demontáž potrubí z plastových trubek přes D 25 mm do D 50 mm</t>
  </si>
  <si>
    <t>Odkaz na mn. položky pořadí 59 : 6,00000*1,5</t>
  </si>
  <si>
    <t>Odkaz na mn. položky pořadí 88 : 1,00000*1,5</t>
  </si>
  <si>
    <t>721-02</t>
  </si>
  <si>
    <t>Nálevka se sifonem pro odkapávání odpadní vody včetně montáže</t>
  </si>
  <si>
    <t>Odkaz na mn. položky pořadí 50 : 1,00000</t>
  </si>
  <si>
    <t>Odkaz na mn. položky pořadí 51 : 1,00000</t>
  </si>
  <si>
    <t>Odkaz na mn. položky pořadí 52 : 2,00000</t>
  </si>
  <si>
    <t>721-07</t>
  </si>
  <si>
    <t>Napojení na stávající kanalizaci (dešťový svod)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</si>
  <si>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</si>
  <si>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</si>
  <si>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</si>
  <si>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998721192R00</t>
  </si>
  <si>
    <t>Přesun hmot pro vnitřní kanalizaci příplatek k ceně za zvětšený přesun přes vymezenou největší dopravní vzdálenost_x000D_
 do 100 m</t>
  </si>
  <si>
    <t>722170801R00</t>
  </si>
  <si>
    <t>Demontáž potrubí z trubek z PH tlakových do D 32 mm</t>
  </si>
  <si>
    <t>Viz TZ D.1.4.d-01, D.1.4.d-03</t>
  </si>
  <si>
    <t>2+11,9+20,65</t>
  </si>
  <si>
    <t>722172742R00</t>
  </si>
  <si>
    <t>Potrubí z plastických hmot z trub PP-RCT, D 20 mm, s 2,3 mm, S 3,2, polyfúzně svařované, bez zednických výpomocí</t>
  </si>
  <si>
    <t>včetně tvarovek, bez zednických výpomocí</t>
  </si>
  <si>
    <t>Potrubí včetně tvarovek bez zednických výpomocí.</t>
  </si>
  <si>
    <t>Odkaz na mn. položky pořadí 27 : 2,00000</t>
  </si>
  <si>
    <t>722172743R00</t>
  </si>
  <si>
    <t>Potrubí z plastických hmot z trub PP-RCT, D 25 mm, s 2,8 mm, S 3,2, polyfúzně svařované, bez zednických výpomocí</t>
  </si>
  <si>
    <t>Odkaz na mn. položky pořadí 29 : 11,90000</t>
  </si>
  <si>
    <t>722172744R00</t>
  </si>
  <si>
    <t>Potrubí z plastických hmot z trub PP-RCT, D 32 mm, s 3,6 mm, S 4, polyfúzně svařované, bez zednických výpomocí</t>
  </si>
  <si>
    <t>Odkaz na mn. položky pořadí 28 : 9,85000</t>
  </si>
  <si>
    <t>Odkaz na mn. položky pořadí 30 : 10,80000</t>
  </si>
  <si>
    <t>722181212RT7</t>
  </si>
  <si>
    <t>Izolace vodovodního potrubí návleková z trubic z pěnového polyetylenu, tloušťka stěny 9 mm, d 22 mm</t>
  </si>
  <si>
    <t>V položce je kalkulována dodávka izolační trubice, spon a lepicí pásky.</t>
  </si>
  <si>
    <t>722181213RU1</t>
  </si>
  <si>
    <t>Izolace vodovodního potrubí návleková z trubic z pěnového polyetylenu, tloušťka stěny 13 mm, d 32 mm</t>
  </si>
  <si>
    <t>6,2+0,5+2*0,75+1,65</t>
  </si>
  <si>
    <t>722181215RT8</t>
  </si>
  <si>
    <t>Izolace vodovodního potrubí návleková z trubic z pěnového polyetylenu, tloušťka stěny 25 mm, d 25 mm</t>
  </si>
  <si>
    <t>6+2*(1,2+0,75)+2</t>
  </si>
  <si>
    <t>722181215RU1</t>
  </si>
  <si>
    <t>Izolace vodovodního potrubí návleková z trubic z pěnového polyetylenu, tloušťka stěny 25 mm, d 32 mm</t>
  </si>
  <si>
    <t>6+1,5+2*0,75+1,8</t>
  </si>
  <si>
    <t>722221112R00</t>
  </si>
  <si>
    <t>Kohout kulový, vypouštěcí a napouštěcí, vnější závit, mosazný, DN 15, PN 10, včetně dodávky materiálu</t>
  </si>
  <si>
    <t>Viz výkres D.1.4.d-04, 05</t>
  </si>
  <si>
    <t>4+2</t>
  </si>
  <si>
    <t>722235652R00</t>
  </si>
  <si>
    <t>Ventil zpětný ventil, vnitřní-vnitřní závit, DN 20, PN 20, mosaz</t>
  </si>
  <si>
    <t>722235811R00</t>
  </si>
  <si>
    <t>Ventil ventil redukční s manometrem, šroubení-šroubení, DN 15, PN 25, mosaz</t>
  </si>
  <si>
    <t>722235111R00</t>
  </si>
  <si>
    <t>Kohout kulový, mosazný, vnitřní-vnitřní závit, DN 15, PN 25, včetně dodávky materiálu</t>
  </si>
  <si>
    <t>722235112R00</t>
  </si>
  <si>
    <t>Kohout kulový, mosazný, vnitřní-vnitřní závit, DN 20, PN 25, včetně dodávky materiálu</t>
  </si>
  <si>
    <t>722235113R00</t>
  </si>
  <si>
    <t>Kohout kulový, mosazný, vnitřní-vnitřní závit, DN 25, PN 25, včetně dodávky materiálu</t>
  </si>
  <si>
    <t>4</t>
  </si>
  <si>
    <t>722235521R00</t>
  </si>
  <si>
    <t>Filtr vodovodní, mosazný, vnitřní-vnitřní závit , DN 15, PN 20, včetně dodávky materiálu</t>
  </si>
  <si>
    <t>722235522R00</t>
  </si>
  <si>
    <t>Filtr vodovodní, mosazný, vnitřní-vnitřní závit , DN 20, PN 20, včetně dodávky materiálu</t>
  </si>
  <si>
    <t>722235523R00</t>
  </si>
  <si>
    <t>Filtr vodovodní, mosazný, vnitřní-vnitřní závit , DN 25, PN 20, včetně dodávky materiálu</t>
  </si>
  <si>
    <t>722235641R00</t>
  </si>
  <si>
    <t>Klapka vodovodní, zpětná, vodorovná, mosazná, vnitřní-vnitřní závit, DN 15, PN 10, včetně dodávky materiálu</t>
  </si>
  <si>
    <t>722235643R00</t>
  </si>
  <si>
    <t>Klapka vodovodní, zpětná, vodorovná, mosazná, vnitřní-vnitřní závit, DN 25, PN 10, včetně dodávky materiálu</t>
  </si>
  <si>
    <t>722280106R00</t>
  </si>
  <si>
    <t>Tlakové zkoušky vodovodního potrubí do DN 32</t>
  </si>
  <si>
    <t>Včetně dodávky vody, uzavření a zabezpečení konců potrubí.</t>
  </si>
  <si>
    <t>Odkaz na mn. položky pořadí 24 : 2,00000</t>
  </si>
  <si>
    <t>Odkaz na mn. položky pořadí 25 : 11,90000</t>
  </si>
  <si>
    <t>Odkaz na mn. položky pořadí 26 : 20,65000</t>
  </si>
  <si>
    <t>722290234R00</t>
  </si>
  <si>
    <t>Proplach a dezinfekce vodovodního potrubí do DN 80</t>
  </si>
  <si>
    <t>Včetně dodání desinfekčního prostředku.</t>
  </si>
  <si>
    <t>722-02</t>
  </si>
  <si>
    <t>Manometr 0-10 bar, včetně montáže</t>
  </si>
  <si>
    <t>722-05</t>
  </si>
  <si>
    <t>Filtr mechanických nečistot 100 µm, DN15</t>
  </si>
  <si>
    <t>722-07</t>
  </si>
  <si>
    <t>Napojení na stávající rozvod SV, TV, CTV</t>
  </si>
  <si>
    <t>722-08</t>
  </si>
  <si>
    <t>Suchoběžný vodoměr na studenou vodu, DN15, s M-BUS výstupem q=2,5 m3/h, s vnějším závitem G 3/4", včetně příslušenství, včetně montáže</t>
  </si>
  <si>
    <t>722-10</t>
  </si>
  <si>
    <t>Ultrazvukový měřič tepla DN15, qmax=3 m3/h, qp=1,5 m3/h, stav. délka 110 mm, M-bus výstup, připojení 3/4", vč. montáže</t>
  </si>
  <si>
    <t>722-11</t>
  </si>
  <si>
    <t>Teploměr 0-120°C, včetně montáže</t>
  </si>
  <si>
    <t>722-12</t>
  </si>
  <si>
    <t>Potrubní oddělovač DN15 s ochranou proti kontaminaci kapalin rizikové třídy 4, vč. montáže</t>
  </si>
  <si>
    <t>722-22</t>
  </si>
  <si>
    <t>Pojistný vod. ventil 1/2"x3/4" s otevíracím přetlakem 6 bar, včetně montáže</t>
  </si>
  <si>
    <t>722-23</t>
  </si>
  <si>
    <t>Pojistný vod. ventil 1/2"x3/4" s otevíracím přetlakem 8 bar, včetně montáže</t>
  </si>
  <si>
    <t>423916621R</t>
  </si>
  <si>
    <t>žlab podpůrný pozinkovaný; pr. 20 mm, délka 2 m; použití: pro plastová potrubí, upevnění ke zdi nebo stropu pomocí objímek</t>
  </si>
  <si>
    <t>Odkaz na mn. položky pořadí 24 : 2,00000*0,5</t>
  </si>
  <si>
    <t>423916622R</t>
  </si>
  <si>
    <t>žlab podpůrný pozinkovaný; pr. 25 mm, délka 2 m; použití: pro plastová potrubí, upevnění ke zdi nebo stropu pomocí objímek</t>
  </si>
  <si>
    <t>Odkaz na mn. položky pořadí 25 : 11,90000*0,5</t>
  </si>
  <si>
    <t>423916623R</t>
  </si>
  <si>
    <t>žlab podpůrný pozinkovaný; pr. 32 mm, délka 2 m; použití: pro plastová potrubí, upevnění ke zdi nebo stropu pomocí objímek</t>
  </si>
  <si>
    <t>Odkaz na mn. položky pořadí 26 : 20,65000*0,5</t>
  </si>
  <si>
    <t>998722101R00</t>
  </si>
  <si>
    <t>Přesun hmot pro vnitřní vodovod v objektech výšky do 6 m</t>
  </si>
  <si>
    <t>vodorovně do 50 m</t>
  </si>
  <si>
    <t>998722192R00</t>
  </si>
  <si>
    <t>Přesun hmot pro vnitřní vodovod příplatek k ceně za zvětšený přesun přes vymezenou největší dopravní vzdálenost_x000D_
 do 100 m</t>
  </si>
  <si>
    <t>724311811R00</t>
  </si>
  <si>
    <t>Demontáž tlakových nádrží do 300 litrů</t>
  </si>
  <si>
    <t>Demontáž stávajícího expanzního zařízení.</t>
  </si>
  <si>
    <t>731200826R00</t>
  </si>
  <si>
    <t>Demontáž kotlů ocelových na kapalná a plynná paliva o výkonu přes 40 do 60 kW</t>
  </si>
  <si>
    <t>6</t>
  </si>
  <si>
    <t>731-01</t>
  </si>
  <si>
    <t>Závěsný kondenzační kotel s výměníkem AluSI, o výkonu 24,1-116,9 kW při tep. spádu 80/60°C, včetně příslušenství a montáže</t>
  </si>
  <si>
    <t>viz TZ D.1.4.d-01, D.1.4.d-04, 05</t>
  </si>
  <si>
    <t>731-02</t>
  </si>
  <si>
    <t>Připojovací čerpadlová skupina pro 125/150 kW, pro daný typ kotle, včetně příslušenství a montáže</t>
  </si>
  <si>
    <t>vč. pojistného ventilu 3 bary, kotlového čerpadla, zpětné klapky, uzávěrů, plynového kohoutu 1", vypouštění, připojení exp. nádoby a manometru</t>
  </si>
  <si>
    <t>Odkaz na mn. položky pořadí 60 : 2,00000</t>
  </si>
  <si>
    <t>731-03</t>
  </si>
  <si>
    <t>Kaskádová jednotka pro 2 kotle vedle sebe TL2, pro daný typ kotlů, včetně příslušenství a montáže</t>
  </si>
  <si>
    <t>obsahuje rámy, sběrné potrubí DN65, plynovou trubku 2", termohydraulický rozdělovač, izolaci</t>
  </si>
  <si>
    <t>731-06</t>
  </si>
  <si>
    <t>Regulační přístroj s venkovním čidlem, por daný typ kotlů, včetně montáže</t>
  </si>
  <si>
    <t>731-07</t>
  </si>
  <si>
    <t>Kaskádový modul až pro 4 kotle, vč. čidla THR, pro daný typ kotlů, včetně montáže</t>
  </si>
  <si>
    <t>731-08</t>
  </si>
  <si>
    <t>Sada čidla teplé vody, obsahuje čidlo TV O 6 mm, připojovací konektory a montážn, pro daný typ kotlů, včetně montáže</t>
  </si>
  <si>
    <t>731-11</t>
  </si>
  <si>
    <t>Doprava, balné, nastěhování a smontování kotle</t>
  </si>
  <si>
    <t>soub</t>
  </si>
  <si>
    <t xml:space="preserve"> - doprava, včetně vyložení z nákladního automobilu a balného</t>
  </si>
  <si>
    <t xml:space="preserve"> - stěhování ručně, bez výtahu</t>
  </si>
  <si>
    <t>731-15</t>
  </si>
  <si>
    <t>Napojení na stávající rozvody ÚT</t>
  </si>
  <si>
    <t>731-16</t>
  </si>
  <si>
    <t>Neutralizační zařízení kondenzátu pro max. výkon do 800 kW, pro daný typ kotlů, včetně granulátu</t>
  </si>
  <si>
    <t>731-17</t>
  </si>
  <si>
    <t>Montáž neutralizačního zařízení</t>
  </si>
  <si>
    <t>Odkaz na mn. položky pořadí 68 : 1,00000</t>
  </si>
  <si>
    <t>731-20</t>
  </si>
  <si>
    <t>Sestava odkouření, komínu a sání spalovacího vzduchu, vč. montáže provedené odbornou firmou, dopravy, revize spalinové cesty</t>
  </si>
  <si>
    <t>Celý systém odkouření, komínu a sání spalovacího vzduchu viz. výkresová část dokumentace. Systém odvodu kouře musí být v přetlakovém provedení - přetlak do 200 Pa, proveden výhradně v certifikovaném systému odkouření, teplota spalin nesmí přesáhnout 200°C a je určen pro kondenzační provoz kotlů.</t>
  </si>
  <si>
    <t>Přesné rozměry budou upraveny dle výkresové dokumentace, a dle poměrů v místě realizace.</t>
  </si>
  <si>
    <t>Obsahuje dodávku materiálu systému odkouření, komínu a sání spalovacího vzduchu včetně krycího plechu, spojovací materiál, distanční objímky, těsnících přírub, uchycení atp.</t>
  </si>
  <si>
    <t>viz TZ D.1.4.d-01, výkres D.1.4.d-07</t>
  </si>
  <si>
    <t>731-29</t>
  </si>
  <si>
    <t>Demontáž technologie - Sestava odkouření od kotlů/komín, včetně veškerého příslušenství, viz technická zpráva a výkresová část</t>
  </si>
  <si>
    <t>Viz TZ D.1.4.d-01, D.1.4.d-02, 03</t>
  </si>
  <si>
    <t>731-30</t>
  </si>
  <si>
    <t>Přenosný hasicí přístroj CO2 s hasicí schopností min. 55 B</t>
  </si>
  <si>
    <t>Viz TZ D.1.4.d-01, D.1.3_PBŘ</t>
  </si>
  <si>
    <t>731-32</t>
  </si>
  <si>
    <t>Detektor pro kontrolu těsnosti spojů</t>
  </si>
  <si>
    <t>Viz TZ D.1.4.d-01,  D.1.3_PBŘ</t>
  </si>
  <si>
    <t>731-33</t>
  </si>
  <si>
    <t>Lékárnička pro první pomoc</t>
  </si>
  <si>
    <t>731-34</t>
  </si>
  <si>
    <t>Bateriová svítilna</t>
  </si>
  <si>
    <t>731-35</t>
  </si>
  <si>
    <t>Detektor oxidu uhelnatého</t>
  </si>
  <si>
    <t>731-36</t>
  </si>
  <si>
    <t>Přípravek pro obnovu systémů</t>
  </si>
  <si>
    <t>l</t>
  </si>
  <si>
    <t>731-37</t>
  </si>
  <si>
    <t>Inhibitor, který chrání systém před nežádoucí korozí a usazováním vodního kamene, vhodný pro soustavy s hliníkem</t>
  </si>
  <si>
    <t>998731101R00</t>
  </si>
  <si>
    <t>Přesun hmot pro kotelny umístěné ve výšce (hloubce) do 6 m</t>
  </si>
  <si>
    <t>998731193R00</t>
  </si>
  <si>
    <t>Přesun hmot pro kotelny příplatek k ceně za zvětšený přesun přes vymezenou největší dopravní vzdálenost_x000D_
 do 500 m</t>
  </si>
  <si>
    <t>732111128R00</t>
  </si>
  <si>
    <t>Rozdělovače a sběrače včetně dodávky (výroby) těles_x000D_
 tělesa rozdělovačů a sběračů o délce 1 m, DN 100</t>
  </si>
  <si>
    <t>Včetně tělesa základní délky 1 m, dna a odvodňovacího hrdla.</t>
  </si>
  <si>
    <t>732111315R00</t>
  </si>
  <si>
    <t>Rozdělovače a sběrače včetně dodávky (výroby) těles_x000D_
 trubková hrdla rozdělovačů a sběračů bez přírub, DN 32</t>
  </si>
  <si>
    <t>2+2</t>
  </si>
  <si>
    <t>732111318R00</t>
  </si>
  <si>
    <t>Rozdělovače a sběrače včetně dodávky (výroby) těles_x000D_
 trubková hrdla rozdělovačů a sběračů bez přírub, DN 50</t>
  </si>
  <si>
    <t>732111322R00</t>
  </si>
  <si>
    <t>Rozdělovače a sběrače včetně dodávky (výroby) těles_x000D_
 trubková hrdla rozdělovačů a sběračů bez přírub, DN 65</t>
  </si>
  <si>
    <t>732119191R00</t>
  </si>
  <si>
    <t>Rozdělovače a sběrače dodávka těles ve specifikaci  tělěs rozdělovačů a sběračů o délce 1 m, DN 100</t>
  </si>
  <si>
    <t>Odkaz na mn. položky pořadí 81 : 2,00000</t>
  </si>
  <si>
    <t>732110812R00</t>
  </si>
  <si>
    <t>Demontáž rozdělovačů a sběračů přes 100 do DN 200</t>
  </si>
  <si>
    <t>2*3</t>
  </si>
  <si>
    <t>732199100RM1</t>
  </si>
  <si>
    <t>Montáž orientačních štítků s dodávkou orientačního štítku</t>
  </si>
  <si>
    <t>30</t>
  </si>
  <si>
    <t>732212815R00</t>
  </si>
  <si>
    <t>Demontáž ohříváků zásobníkových stojatých_x000D_
 o obsahu do 1 600 l</t>
  </si>
  <si>
    <t>732320813R00</t>
  </si>
  <si>
    <t>Demontáž nádrží beztlakých nebo tlakových - odpojení od rozvodů potrubí_x000D_
 nádrží o obsahu přes 100 do 200 l</t>
  </si>
  <si>
    <t>Odkaz na mn. položky pořadí 88 : 1,00000</t>
  </si>
  <si>
    <t>732420811R00</t>
  </si>
  <si>
    <t>Demontáž čerpadel oběhových spirálních(do potrubí) DN 25</t>
  </si>
  <si>
    <t>732420813R00</t>
  </si>
  <si>
    <t>Demontáž čerpadel oběhových spirálních(do potrubí) DN 50</t>
  </si>
  <si>
    <t>732-03</t>
  </si>
  <si>
    <t>Demontáž stávajícího rozvaděče, včetně kabelových vedení</t>
  </si>
  <si>
    <t>732-05</t>
  </si>
  <si>
    <t>Průtočná tlaková expanzní nádoba o jm. objemu 12 l, PN6, včetně montáže</t>
  </si>
  <si>
    <t>Průtočná tlaková expanzní nádoba o jm. objemu 12 l, PN10, včetně uzavírací armatury zajišťující průtok nádobou 3/4", vyměnitelná membrána, uchycení</t>
  </si>
  <si>
    <t>732-06</t>
  </si>
  <si>
    <t>Tlaková expanzní nádoba o jm. objemu 500 l, PN6, d=740 mm, H=1 321 mm,  vč. servisního ventilu 1", se zajištěním, včetně montáže</t>
  </si>
  <si>
    <t>732-07</t>
  </si>
  <si>
    <t>Dávkovací nádoba na chemikálie DN 100, včetně montáže</t>
  </si>
  <si>
    <t>732-08</t>
  </si>
  <si>
    <t>Demineralizační sada, pro daný typ kotlů, včetně montáže</t>
  </si>
  <si>
    <t>obsahuje patronu s kapacitou 16000 l x °dH, náhradní náplň, připojovací sadu s měřičem vodivosti, elektronický vodoměr, izolaci a konzolu na stěnu</t>
  </si>
  <si>
    <t>732-09</t>
  </si>
  <si>
    <t>Odlučovač nečistot a kalů DN 65, tmax=110°C, PN16, Q=20 m3/h s magentickou vložkou, včetně montáže</t>
  </si>
  <si>
    <t>732-10</t>
  </si>
  <si>
    <t>Magnetická vložka DN 50/65, l=300 mm, včetně montáže</t>
  </si>
  <si>
    <t>732-12</t>
  </si>
  <si>
    <t>Oběhové čerpadlo s aut. přizpůsobením výkonu, DN25, PN10, závitové, Qnom=0,7 m3/h při Hnom= 4,94 m, Qnom=0,7 m3/h při Hmax= 8 m, včetně montáže</t>
  </si>
  <si>
    <t>732-13</t>
  </si>
  <si>
    <t>Oběhové čerpadlo s aut. přizpůsobením výkonu, DN25, PN10, závitové, Qnom= 1,11 m3/h při Hnom= 2,25 m, Qnom=1,11 m3/h při Hmax= 4 m, včetně montáže</t>
  </si>
  <si>
    <t>732-14</t>
  </si>
  <si>
    <t>Oběhové čerpadlo s aut. přizpůsobením výkonu, DN32, PN10, závitové, Qnom= 3,4 m3/h při Hnom= 4,6 m, Qnom=3,4 m3/h při Hmax= 8 m, včetně montáže</t>
  </si>
  <si>
    <t>732-15</t>
  </si>
  <si>
    <t>Oběhové čerpadlo s aut. přizpůsobením výkonu, DN40, PN10, přírubové, Qnom= 10 m3/h při Hnom= 6,52 m, Qnom=10 m3/h při Hmax= 8 m, včetně montáže</t>
  </si>
  <si>
    <t>732-16</t>
  </si>
  <si>
    <t>Cirkulační oběhové čerpadlo z korozivzdorné oceli, závitové, DN25, PN10, Qnom=0,574 m3/h pro Hnom=2,2 m, Qnom=0,574 m3/h, Hmax=4 m, včetně montáže</t>
  </si>
  <si>
    <t>732-17</t>
  </si>
  <si>
    <t>Tlaková expanzní nádoba o jm. objemu 18 l, PN6, d=280 mm, H=387 mm, vč. serv. ventilu 3/4", se zajištěním, nástěnného držáku pro daný typ exp. zařízení, včetně montáže</t>
  </si>
  <si>
    <t>732-18</t>
  </si>
  <si>
    <t>Odplyňovací a doplňovací zařízení pro max. objem 12000 l, výkon doplňovaní 0,08 m3/h, rozměry zařízení 572x340x211mm, max. prov. tlak 4,5 bar, včetně montáže</t>
  </si>
  <si>
    <t>viz TZ D.1.4.d-01, D.1.4.d-04,05</t>
  </si>
  <si>
    <t xml:space="preserve"> - připojení pro doplňování, výtlak a přepouštění G 1/2"</t>
  </si>
  <si>
    <t>Dodávka zahrnuje:</t>
  </si>
  <si>
    <t xml:space="preserve"> - Odplyňovací a doplňovací zařízení</t>
  </si>
  <si>
    <t xml:space="preserve"> - externí tlakové čidlo</t>
  </si>
  <si>
    <t xml:space="preserve"> - doprava na místo osazení</t>
  </si>
  <si>
    <t xml:space="preserve"> - montáž dodaných technologických celků</t>
  </si>
  <si>
    <t xml:space="preserve"> - uvedení do provozu smluvním servisem</t>
  </si>
  <si>
    <t>732-19</t>
  </si>
  <si>
    <t>Elektrická topná tyč 2 kW / 230 V, vč. termostatu, závit 6/4", pro daný typ ohřívače teplé vody, včetně montáže</t>
  </si>
  <si>
    <t>Odkaz na mn. položky pořadí 107 : 1,00000</t>
  </si>
  <si>
    <t>732-20</t>
  </si>
  <si>
    <t>Stacionární nepřímotopný bivalentní solární zásob. ohřívač teplé vody o objemu 287 l, vč. montáže, H=1,835 mm, d=670 mm (vč. izol.), 1. plocha VM 0,85 m2, 2. plocha VM 1,26 m2, hmotnost 129 kg</t>
  </si>
  <si>
    <t>732-25</t>
  </si>
  <si>
    <t>Demontáž technologie- Hydraulický vyrovnávač dynamických tlaků včetně veškerého příslušenství, viz technická zpráva a výkresová část</t>
  </si>
  <si>
    <t>998732101R00</t>
  </si>
  <si>
    <t>Přesun hmot pro strojovny v objektech výšky do 6 m</t>
  </si>
  <si>
    <t>998732193R00</t>
  </si>
  <si>
    <t>Přesun hmot pro strojovny příplatek k ceně za zvětšený přesun přes vymezenou největší dopravní vzdálenost_x000D_
 do 500 m</t>
  </si>
  <si>
    <t>733111113R00</t>
  </si>
  <si>
    <t>Potrubí z trubek závitových ocelových bezešvých, běžných, v kotelnách a strojovnách, DN 15</t>
  </si>
  <si>
    <t>2*(2*2,5+0,75)+4,2+3,7+3,9</t>
  </si>
  <si>
    <t>733111114R00</t>
  </si>
  <si>
    <t>Potrubí z trubek závitových ocelových bezešvých, běžných, v kotelnách a strojovnách, DN 20</t>
  </si>
  <si>
    <t>Odkaz na mn. položky pořadí 95 : 1,00000*0,75</t>
  </si>
  <si>
    <t>Odkaz na mn. položky pořadí 104 : 2,00000*1,5</t>
  </si>
  <si>
    <t>733111115R00</t>
  </si>
  <si>
    <t>Potrubí z trubek závitových ocelových bezešvých, běžných, v kotelnách a strojovnách, DN 25</t>
  </si>
  <si>
    <t>2*0,75+3,4+1</t>
  </si>
  <si>
    <t>733111116R00</t>
  </si>
  <si>
    <t>Potrubí z trubek závitových ocelových bezešvých, běžných, v kotelnách a strojovnách, DN 32</t>
  </si>
  <si>
    <t>2*(5+2,5+0,75)+1,8+2,1+2*(2*2,5+0,75)+6,4</t>
  </si>
  <si>
    <t>733111118R00</t>
  </si>
  <si>
    <t>Potrubí z trubek závitových ocelových bezešvých, běžných, v kotelnách a strojovnách, DN 50</t>
  </si>
  <si>
    <t>2*(4,5+2,5+0,75)+3,1</t>
  </si>
  <si>
    <t>733110806R00</t>
  </si>
  <si>
    <t>Demontáž potrubí z ocelových trubek závitových přes 15 do DN 32</t>
  </si>
  <si>
    <t>Odkaz na mn. položky pořadí 59 : 6,00000*2</t>
  </si>
  <si>
    <t>5+1+2*0,75+6*1+2,7</t>
  </si>
  <si>
    <t>733110808R00</t>
  </si>
  <si>
    <t>Demontáž potrubí z ocelových trubek závitových přes 32 do DN 50</t>
  </si>
  <si>
    <t>2*(2,5+0,75+1,5+0,75+1,5)+2,8</t>
  </si>
  <si>
    <t>733121222R00</t>
  </si>
  <si>
    <t>Potrubí z trubek hladkých ocelových bezešvých tvářených za tepla  v kotelnách a strojovnách, D 76, tloušťka stěny 3,2 mm</t>
  </si>
  <si>
    <t>2*2*(2,5+0,75)+7,5+7,2+5,5</t>
  </si>
  <si>
    <t>2*(2,1+1)+1,3+1,5</t>
  </si>
  <si>
    <t>733120826R00</t>
  </si>
  <si>
    <t>Demontáž potrubí z ocelových trubek hladkých přes 60,3 do D 89</t>
  </si>
  <si>
    <t>2*(2,5+0,75)+2*(2*2,5+0,75+2)+4,4</t>
  </si>
  <si>
    <t>733120832R00</t>
  </si>
  <si>
    <t>Demontáž potrubí z ocelových trubek hladkých přes 89 do D 133</t>
  </si>
  <si>
    <t>8,8+9,2+2*(2+1)+4,8</t>
  </si>
  <si>
    <t>733190106R00</t>
  </si>
  <si>
    <t>Tlakové zkoušky potrubí ocelových závitových, plastových, měděných do DN 32</t>
  </si>
  <si>
    <t>733190108R00</t>
  </si>
  <si>
    <t>Tlakové zkoušky potrubí ocelových závitových, plastových, měděných přes DN 40 do DN 50</t>
  </si>
  <si>
    <t>733190225R00</t>
  </si>
  <si>
    <t>Tlakové zkoušky potrubí ocelových hladkých přes D 60,3/2,9 do D 89/3,6</t>
  </si>
  <si>
    <t xml:space="preserve"> - Objímky s tlumící vložkou pro upevnění teplovodního potrubí v kotelnách</t>
  </si>
  <si>
    <t>Odkaz na mn. položky pořadí 111 : 23,30000*0,62</t>
  </si>
  <si>
    <t>Odkaz na mn. položky pořadí 112 : 3,75000*0,52</t>
  </si>
  <si>
    <t>Odkaz na mn. položky pořadí 113 : 5,90000*0,439</t>
  </si>
  <si>
    <t>Odkaz na mn. položky pořadí 114 : 38,30000*0,375</t>
  </si>
  <si>
    <t>Odkaz na mn. položky pořadí 115 : 18,60000*0,296</t>
  </si>
  <si>
    <t>Odkaz na mn. položky pořadí 118 : 42,20000*0,265</t>
  </si>
  <si>
    <t>998733101R00</t>
  </si>
  <si>
    <t>Přesun hmot pro rozvody potrubí v objektech výšky do 6 m</t>
  </si>
  <si>
    <t>998733193R00</t>
  </si>
  <si>
    <t>Přesun hmot pro rozvody potrubí příplatek k ceně za zvětšený přesun přes vymezenou největší dopravní vzdálenost_x000D_
 do 500 m</t>
  </si>
  <si>
    <t>734109115R00</t>
  </si>
  <si>
    <t>Montáž přírubových armatur se dvěma přírubami, PN 0,6, DN 65, bez dodávky materiálu</t>
  </si>
  <si>
    <t>Odkaz na mn. položky pořadí 162 : 2,00000</t>
  </si>
  <si>
    <t>734100812R00</t>
  </si>
  <si>
    <t>Demontáž přírubových armatur se dvěma přírubami, přes 50 do DN 100</t>
  </si>
  <si>
    <t>2*6+4</t>
  </si>
  <si>
    <t>734163157R00</t>
  </si>
  <si>
    <t>Filtr přírubový, litinový, DN 65, PN 16, bez navaření přírub, včetně dodávky materiálu</t>
  </si>
  <si>
    <t>734173214R00</t>
  </si>
  <si>
    <t>Přírubový spoj PN 0,6/I MPa, DN 50, včetně dodávky materiálu</t>
  </si>
  <si>
    <t>Odkaz na mn. položky pořadí 161 : 2,00000</t>
  </si>
  <si>
    <t>734193217R00</t>
  </si>
  <si>
    <t>Klapka mezipřírubová uzavírací a regulační, litinová, PN 16, spoj bez navaření přírub, DN 65, včetně dodávky materiálu</t>
  </si>
  <si>
    <t>4+6</t>
  </si>
  <si>
    <t>734193237R00</t>
  </si>
  <si>
    <t>Klapka mezipřírubová, motýlová, zpětná , litinová, PN 16, spoj bez navaření přírub, DN 65, včetně dodávky materiálu</t>
  </si>
  <si>
    <t>Odkaz na mn. položky pořadí 59 : 6,00000*5</t>
  </si>
  <si>
    <t>2*6</t>
  </si>
  <si>
    <t>734200834R00</t>
  </si>
  <si>
    <t>Demontáž závitových armatur se třemi závity, přes 6/4 do G 2"</t>
  </si>
  <si>
    <t>734213112R00</t>
  </si>
  <si>
    <t>Ventil automatický, odvzdušňovací, mosazný, PN 10, DN 15, včetně dodávky materiálu</t>
  </si>
  <si>
    <t>2*5+1</t>
  </si>
  <si>
    <t>734233111R00</t>
  </si>
  <si>
    <t>Kohout kulový, mosazný, DN 15, PN 25, vnitřní-vnitřní, včetně dodávky materiálu</t>
  </si>
  <si>
    <t>Odkaz na mn. položky pořadí 135 : 11,00000</t>
  </si>
  <si>
    <t>734233112R00</t>
  </si>
  <si>
    <t>Kohout kulový, mosazný, DN 20, PN 25, vnitřní-vnitřní, včetně dodávky materiálu</t>
  </si>
  <si>
    <t>734233114R00</t>
  </si>
  <si>
    <t>Kohout kulový, mosazný, DN 32, PN 25, vnitřní-vnitřní, včetně dodávky materiálu</t>
  </si>
  <si>
    <t>6+4</t>
  </si>
  <si>
    <t>734233116R00</t>
  </si>
  <si>
    <t>Kohout kulový, mosazný, DN 50, PN 16, vnitřní-vnitřní, včetně dodávky materiálu</t>
  </si>
  <si>
    <t>734243124R00</t>
  </si>
  <si>
    <t>Ventil zpětný, mosazný, DN 32, PN 20, vnitřní-vnitřní závit, včetně dodávky materiálu</t>
  </si>
  <si>
    <t>734243126R00</t>
  </si>
  <si>
    <t>Ventil zpětný, mosazný, DN 50, PN 20, vnitřní-vnitřní závit, včetně dodávky materiálu</t>
  </si>
  <si>
    <t>734263312R00</t>
  </si>
  <si>
    <t>Šroubení topenářské, přímé, mosazné, DN 15, PN 10, včetně dodávky materiálu</t>
  </si>
  <si>
    <t>Odkaz na mn. položky pořadí 33 : 1,00000*2</t>
  </si>
  <si>
    <t>Odkaz na mn. položky pořadí 37 : 1,00000*2</t>
  </si>
  <si>
    <t>Odkaz na mn. položky pořadí 40 : 1,00000*2</t>
  </si>
  <si>
    <t>Odkaz na mn. položky pořadí 45 : 1,00000*2</t>
  </si>
  <si>
    <t>Odkaz na mn. položky pořadí 96 : 1,00000*2</t>
  </si>
  <si>
    <t>Odkaz na mn. položky pořadí 105 : 1,00000*3</t>
  </si>
  <si>
    <t>734263313R00</t>
  </si>
  <si>
    <t>Šroubení topenářské, přímé, mosazné, DN 20, PN 10, včetně dodávky materiálu</t>
  </si>
  <si>
    <t>Odkaz na mn. položky pořadí 32 : 1,00000*2</t>
  </si>
  <si>
    <t>Odkaz na mn. položky pořadí 38 : 1,00000*2</t>
  </si>
  <si>
    <t>Odkaz na mn. položky pořadí 47 : 1,00000*2</t>
  </si>
  <si>
    <t>Odkaz na mn. položky pořadí 48 : 1,00000*2</t>
  </si>
  <si>
    <t>Odkaz na mn. položky pořadí 93 : 1,00000*2</t>
  </si>
  <si>
    <t>Odkaz na mn. položky pořadí 95 : 1,00000*2</t>
  </si>
  <si>
    <t>Odkaz na mn. položky pořadí 104 : 2,00000*2</t>
  </si>
  <si>
    <t>734263314R00</t>
  </si>
  <si>
    <t>Šroubení topenářské, přímé, mosazné, DN 25, PN 10, včetně dodávky materiálu</t>
  </si>
  <si>
    <t>Odkaz na mn. položky pořadí 39 : 1,00000*2</t>
  </si>
  <si>
    <t>Odkaz na mn. položky pořadí 41 : 1,00000*2</t>
  </si>
  <si>
    <t>Odkaz na mn. položky pořadí 94 : 1,00000</t>
  </si>
  <si>
    <t>Odkaz na mn. položky pořadí 107 : 1,00000*2</t>
  </si>
  <si>
    <t>Odkaz na mn. položky pořadí 153 : 2,00000*2</t>
  </si>
  <si>
    <t>734263315R00</t>
  </si>
  <si>
    <t>Šroubení topenářské, přímé, mosazné, DN 32, PN 10, včetně dodávky materiálu</t>
  </si>
  <si>
    <t>Odkaz na mn. položky pořadí 140 : 2,00000*2</t>
  </si>
  <si>
    <t>Odkaz na mn. položky pořadí 149 : 2,00000*2</t>
  </si>
  <si>
    <t>734263316R00</t>
  </si>
  <si>
    <t>Šroubení topenářské, přímé, mosazné, DN 40, PN 10, včetně dodávky materiálu</t>
  </si>
  <si>
    <t>Odkaz na mn. položky pořadí 99 : 1,00000*2</t>
  </si>
  <si>
    <t>Odkaz na mn. položky pořadí 100 : 1,00000*2</t>
  </si>
  <si>
    <t>Odkaz na mn. položky pořadí 103 : 1,00000*2</t>
  </si>
  <si>
    <t>Odkaz na mn. položky pořadí 154 : 1,00000*2</t>
  </si>
  <si>
    <t>Odkaz na mn. položky pořadí 101 : 1,00000*2</t>
  </si>
  <si>
    <t>Odkaz na mn. položky pořadí 141 : 1,00000*2</t>
  </si>
  <si>
    <t>Odkaz na mn. položky pořadí 150 : 1,00000*2</t>
  </si>
  <si>
    <t>Odkaz na mn. položky pořadí 155 : 1,00000*2</t>
  </si>
  <si>
    <t>734293312R00</t>
  </si>
  <si>
    <t>Kohout kulový, napouštěcí a vypouštěcí, mosazný, DN 15, PN 10, včetně dodávky materiálu</t>
  </si>
  <si>
    <t>4*2+2+2+1</t>
  </si>
  <si>
    <t>734295214R00</t>
  </si>
  <si>
    <t>Filtr mosazný, DN 32, PN 20, vnitřní-vnitřní závit, včetně dodávky materiálu</t>
  </si>
  <si>
    <t>734295216R00</t>
  </si>
  <si>
    <t>Filtr mosazný, DN 50, PN 20, vnitřní-vnitřní závit, včetně dodávky materiálu</t>
  </si>
  <si>
    <t>Odkaz na mn. položky pořadí 157 : 9,00000</t>
  </si>
  <si>
    <t>734494213R00</t>
  </si>
  <si>
    <t>Návarek s trubkovým závitem G 1/2", včetně dodávky materiálu</t>
  </si>
  <si>
    <t>Odkaz na mn. položky pořadí 148 : 13,00000</t>
  </si>
  <si>
    <t>Odkaz na mn. položky pořadí 156 : 4,00000</t>
  </si>
  <si>
    <t>Odkaz na mn. položky pořadí 158 : 4,00000</t>
  </si>
  <si>
    <t>734-05</t>
  </si>
  <si>
    <t>Vyvažovací ventil DN 25, vč. měřících ventilků, specifikace viz technická zpráva, včetně montáže</t>
  </si>
  <si>
    <t>734-06</t>
  </si>
  <si>
    <t>Vyvažovací ventil DN 40, vč. měřících ventilků, specifikace viz technická zpráva, včetně montáže</t>
  </si>
  <si>
    <t>734-08</t>
  </si>
  <si>
    <t>Vyvažovací ventil DN 50, vč. měřících ventilků, specifikace viz technická zpráva, včetně montáže</t>
  </si>
  <si>
    <t>734-11</t>
  </si>
  <si>
    <t>734-12</t>
  </si>
  <si>
    <t>Manometr 0-4bar, M20x1,5, vč. zahnuté přivařovací smyčky M20x1,5, vč. třícestného ventilu, včetně montáže</t>
  </si>
  <si>
    <t>4+2+2+1</t>
  </si>
  <si>
    <t>734-13</t>
  </si>
  <si>
    <t>Termomanometr 0-4 bar a 0-120 °C, včetně montáže</t>
  </si>
  <si>
    <t>734173213R00-01</t>
  </si>
  <si>
    <t>Přírubové spoje PN 0,6/I MPa, DN 32</t>
  </si>
  <si>
    <t>Odkaz na mn. položky pořadí 160 : 4,00000</t>
  </si>
  <si>
    <t>734-20</t>
  </si>
  <si>
    <t>Přírubový přyžový vibrační mezikus, DN 32, PN16, Tmax=100°C</t>
  </si>
  <si>
    <t>734-22</t>
  </si>
  <si>
    <t>Přírubový přyžový vibrační mezikus, DN 50, PN16, Tmax=100°C</t>
  </si>
  <si>
    <t>734-23</t>
  </si>
  <si>
    <t>Přírubový přyžový vibrační mezikus, DN 65, PN16, Tmax=100°C</t>
  </si>
  <si>
    <t>998734101R00</t>
  </si>
  <si>
    <t>Přesun hmot pro armatury v objektech výšky do 6 m</t>
  </si>
  <si>
    <t>998734193R00</t>
  </si>
  <si>
    <t>Přesun hmot pro armatury příplatek k ceně za zvětšený přesun přes vymezenou největší dopravní vzdálenost_x000D_
 do 500 m</t>
  </si>
  <si>
    <t>738129127R00</t>
  </si>
  <si>
    <t>Příslušenství solárních panelů čerpadlové jednotky dvoutrubkové, rozměr 284x353x248, bez integrované regulace, pro kombinaci s funkčními moduly nebo regulátory, 6-10 kolektorů, včetně dodávky materiálu</t>
  </si>
  <si>
    <t>738129414R00</t>
  </si>
  <si>
    <t>Příslušenství solárních panelů expanzní nádoby  , objem 25 l, PN 10, včetně dodávky materiálu</t>
  </si>
  <si>
    <t>738129422R00</t>
  </si>
  <si>
    <t>Příslušenství solárních panelů expanzní nádoby držák expanzní nádoby do 25 l včetně příslušenstvím,  ,  , včetně dodávky materiálu</t>
  </si>
  <si>
    <t>Odkaz na mn. položky pořadí 167 : 1,00000</t>
  </si>
  <si>
    <t>738119511R00</t>
  </si>
  <si>
    <t>Příslušenství solárních panelů potrubí nerezové vč. izolace,  , 2x d 16 mm, včetně dodávky materiálu</t>
  </si>
  <si>
    <t>3+8,5+8+1,5+4,5</t>
  </si>
  <si>
    <t>0,5+2*(1,5+0,75)+1</t>
  </si>
  <si>
    <t>738119522R00</t>
  </si>
  <si>
    <t>Příslušenství solárních panelů potrubí objímka vč. hmoždinky a vrutu pro dvoutrubkové vedení,  , d 16 mm, včetně dodávky materiálu</t>
  </si>
  <si>
    <t>Odkaz na mn. položky pořadí 169 : 31,50000</t>
  </si>
  <si>
    <t>998738102R00</t>
  </si>
  <si>
    <t>Přesun hmot pro solární systémy v objektech výšky do 12 m</t>
  </si>
  <si>
    <t>Odkaz na hmot. položky pořadí 172 : 0,13178</t>
  </si>
  <si>
    <t>Odkaz na hmot. položky pořadí 166 : 0,00700</t>
  </si>
  <si>
    <t>Odkaz na hmot. položky pořadí 167 : 0,00550</t>
  </si>
  <si>
    <t>Odkaz na hmot. položky pořadí 168 : 0,00000</t>
  </si>
  <si>
    <t>Odkaz na hmot. položky pořadí 169 : 0,01575</t>
  </si>
  <si>
    <t>Odkaz na hmot. položky pořadí 170 : 0,00032</t>
  </si>
  <si>
    <t>738-01</t>
  </si>
  <si>
    <t>Sestava 2 horizontálních deskových panelů, montáž na plochou/mírně skloň. střechu</t>
  </si>
  <si>
    <t>viz TZ D.1.4.d-01, D.1.4.d-04, 05, 06</t>
  </si>
  <si>
    <t>včetně montážních a uchycovacích sad, neobsahuje zabezpečovací opatření, dopravu kolektorů a montážních systému na střechu a adaptační práce</t>
  </si>
  <si>
    <t>Dodávka obsahuje:</t>
  </si>
  <si>
    <t xml:space="preserve"> - 2 ks deskových solárních kolektorů, plocha apertury jednoho kolektoru 2,43 m2</t>
  </si>
  <si>
    <t xml:space="preserve"> - Připojovací sada na plochou střechu</t>
  </si>
  <si>
    <t xml:space="preserve"> - Odvzdušňovací sada pro kolektory</t>
  </si>
  <si>
    <t xml:space="preserve"> - Základní sada uchycení kolektoru na plochou střechu se zatěžovacími vanami, vč. zatežovacího mat. (obsaženo v rozpočtu stavební části)</t>
  </si>
  <si>
    <t xml:space="preserve"> - Rozšiřovací sada uchycení kolektoru na plochou střechu  se zatěžovacími vanami</t>
  </si>
  <si>
    <t xml:space="preserve"> - Ochrana proti přepětí SP1</t>
  </si>
  <si>
    <t xml:space="preserve"> - Solární látka 2x 20 litrů (odhad množství), vč. napuštění solárního systému</t>
  </si>
  <si>
    <t>738-02</t>
  </si>
  <si>
    <t>Manometr 0-8bar, M20x1,5, vč. zahnuté smyčky M20x1,5, vč. třícestného ventilu, včetně montáže</t>
  </si>
  <si>
    <t>783424140R00</t>
  </si>
  <si>
    <t>Nátěry potrubí a armatur syntetické potrubí, do DN 50 mm, dvojnásobné se základním nátěrem</t>
  </si>
  <si>
    <t>783425150R00</t>
  </si>
  <si>
    <t>Nátěry potrubí a armatur syntetické potrubí, do DN 100 mm, dvojnásobné se základním nátěrem</t>
  </si>
  <si>
    <t>230120041R00</t>
  </si>
  <si>
    <t>Čištění potrubí profukováním nebo proplach. DN 32</t>
  </si>
  <si>
    <t>230120043R00</t>
  </si>
  <si>
    <t>Čištění potrubí profukováním nebo proplach. DN 50</t>
  </si>
  <si>
    <t>230120044R00</t>
  </si>
  <si>
    <t>Čištění potrubí profukováním nebo proplach. DN 65</t>
  </si>
  <si>
    <t>230170001R00</t>
  </si>
  <si>
    <t>Příprava pro zkoušku těsnosti, DN do 40</t>
  </si>
  <si>
    <t>sada</t>
  </si>
  <si>
    <t>POL1_9</t>
  </si>
  <si>
    <t>230170002R00</t>
  </si>
  <si>
    <t>Příprava pro zkoušku těsnosti, DN 50 - 80</t>
  </si>
  <si>
    <t>230170011R00</t>
  </si>
  <si>
    <t>Zkouška těsnosti potrubí, DN do 40</t>
  </si>
  <si>
    <t>230170012R00</t>
  </si>
  <si>
    <t>Zkouška těsnosti potrubí, DN 50 - 80</t>
  </si>
  <si>
    <t>Odkaz na mn. položky pořadí 184 : 5,57701</t>
  </si>
  <si>
    <t>Odkaz na mn. položky pořadí 186 : 0,19790</t>
  </si>
  <si>
    <t>979981104R00</t>
  </si>
  <si>
    <t>Odvoz a likvidace suti bez příměsí - kontejnerem do 9 t</t>
  </si>
  <si>
    <t>Odkaz na mn. položky pořadí 1 : 0,57056</t>
  </si>
  <si>
    <t>Odkaz na mn. položky pořadí 2 : 4,65856</t>
  </si>
  <si>
    <t>Odkaz na mn. položky pořadí 3 : 0,05000</t>
  </si>
  <si>
    <t>Odkaz na mn. položky pořadí 187 : 0,10000</t>
  </si>
  <si>
    <t>979990191R00</t>
  </si>
  <si>
    <t>Poplatek za skládku za uložení, plastové výrobky,  , skupina 17 02 03 z Katalogu odpadů</t>
  </si>
  <si>
    <t>Odkaz na dem. hmot. položky pořadí 4 : 0,17247</t>
  </si>
  <si>
    <t>Odkaz na dem. hmot. položky pořadí 18 : 0,01575</t>
  </si>
  <si>
    <t>Odkaz na dem. hmot. položky pořadí 23 : 0,00967</t>
  </si>
  <si>
    <t>14 01</t>
  </si>
  <si>
    <t>Stavební přípomocné práce pro profese MaR</t>
  </si>
  <si>
    <t>viz technická zpráva</t>
  </si>
  <si>
    <t>14 02</t>
  </si>
  <si>
    <t>Stavební přípomocné práce pro profese ZTI</t>
  </si>
  <si>
    <t>14 03</t>
  </si>
  <si>
    <t>Stavební přípomocné práce pro profese ÚT</t>
  </si>
  <si>
    <t xml:space="preserve"> - Montáž jednotlivých komponent</t>
  </si>
  <si>
    <t>310236251RT1</t>
  </si>
  <si>
    <t>Zazdívka otvorů o ploše přes 0,0225 m2 do 0,09 m2 ve zdivu nadzákladovém cihlami pálenými o tloušťce zdi přes 300 do 450 mm</t>
  </si>
  <si>
    <t>801-4</t>
  </si>
  <si>
    <t>včetně pomocného pracovního lešení</t>
  </si>
  <si>
    <t>Zazdívka otvorů po demontovaném odkouření/komínu.</t>
  </si>
  <si>
    <t>Doplnění zdiva po nově instalovaném odkouření/komínu, přívodů spalovacího vzduchu.</t>
  </si>
  <si>
    <t>Doplnění zdiva po nově instalovaném kanalizačním potrubí pro napojení na stávající dešťový svod.</t>
  </si>
  <si>
    <t>Doplnění zdiva po nově instalovaném solárním potrubí.</t>
  </si>
  <si>
    <t>3-001</t>
  </si>
  <si>
    <t>Dodatečné zapravení prostupů stropními a stěnovými konstrukcemi</t>
  </si>
  <si>
    <t>612421637R00</t>
  </si>
  <si>
    <t>Omítky vnitřní stěn vápenné nebo vápenocementové v podlaží i ve schodišti štukové</t>
  </si>
  <si>
    <t>801-1</t>
  </si>
  <si>
    <t>Zapravení otvorů po demontovaném odkouření/komínu.</t>
  </si>
  <si>
    <t>Zapravení nového zdiva po nově instalovaném odkouření/komínu, přívodů spalovacího vzduchu a solárním potrubí.</t>
  </si>
  <si>
    <t>Odkaz na mn. položky pořadí 1 : 5,00000</t>
  </si>
  <si>
    <t>612421331RT2</t>
  </si>
  <si>
    <t>Oprava vnitřních vápenných omítek stěn v množství opravované plochy přes 10 do 30 %,  štukových</t>
  </si>
  <si>
    <t>Včetně pomocného pracovního lešení o výšce podlahy do 1900 mm a pro zatížení do 1,5 kPa.</t>
  </si>
  <si>
    <t>Oprava vápen.omítek stěn nad úrovní stávajícího obkladu stěn.</t>
  </si>
  <si>
    <t>18,8*1,25</t>
  </si>
  <si>
    <t>612481211RT3</t>
  </si>
  <si>
    <t>Vyztužení povrchu vnitřních stěn sklotextilní síťovinou s dodávkou síťoviny a stěrkového tmelu</t>
  </si>
  <si>
    <t>Odkaz na mn. položky pořadí 3 : 5,00000</t>
  </si>
  <si>
    <t>Odkaz na mn. položky pořadí 8 : 5,00000</t>
  </si>
  <si>
    <t>614471715R00</t>
  </si>
  <si>
    <t>Vyspravení vnitřních betonových a železobetonových konstrukcí a panelů cementovou maltou adhezní můstek a nátěr antikorozní pro jakoukoliv velikost opravované plochy</t>
  </si>
  <si>
    <t>Provedení adhézního můstku podkladu pro zhotovení nového betonového soklového zákadu pod nově instalovanou technologii.</t>
  </si>
  <si>
    <t>Odkaz na mn. položky pořadí 31 : 1,50000</t>
  </si>
  <si>
    <t>61-02</t>
  </si>
  <si>
    <t>Černo žlutý nátěr kraje betonových základů, š. 50 mm</t>
  </si>
  <si>
    <t>viz TZ a výkresová část</t>
  </si>
  <si>
    <t>4,5</t>
  </si>
  <si>
    <t>622474313RT1</t>
  </si>
  <si>
    <t>Omítka vnějších stěn silikonová, složitost fasády 1-2, skladba: cementový postřik, tepelně izolační jádrová vrstva tl. 40 mm, vyrovnávací stěrka, penetrace, silikonová ...</t>
  </si>
  <si>
    <t>631315711R00</t>
  </si>
  <si>
    <t xml:space="preserve">Mazanina z betonu prostého tl. přes 120 do 240 mm třídy C 25/30,  </t>
  </si>
  <si>
    <t>m3</t>
  </si>
  <si>
    <t>(z kameniva) hlazená dřevěným hladítkem</t>
  </si>
  <si>
    <t>Včetně vytvoření dilatačních spár, bez zaplnění.</t>
  </si>
  <si>
    <t>Zhotovení nového betonového základu (soklu) pod nově instalovanou technologii.</t>
  </si>
  <si>
    <t>1*0,15</t>
  </si>
  <si>
    <t>631361921R00</t>
  </si>
  <si>
    <t>Výztuž mazanin z betonů a z lehkých betonů ze svařovaných sítí</t>
  </si>
  <si>
    <t>včetně distančních prvků</t>
  </si>
  <si>
    <t>(0,008*1)*2</t>
  </si>
  <si>
    <t>Položka určena pro provedení všech stavebních prací.</t>
  </si>
  <si>
    <t>15+5</t>
  </si>
  <si>
    <t>631571005R00</t>
  </si>
  <si>
    <t>Násyp pod podlahy z kameniva z kameniva  z kačírku frakce 22-32 mm</t>
  </si>
  <si>
    <t>pod mazaniny a dlažby, popř. na plochých střechách, vodorovný nebo ve spádu, s udusáním a urovnáním povrchu,</t>
  </si>
  <si>
    <t>Náplň pro celkem 8x zatěžovací vany pro upevnění solárního systému na ploché/mírně sklonité střeše.</t>
  </si>
  <si>
    <t>2*0,18</t>
  </si>
  <si>
    <t>952901221R00</t>
  </si>
  <si>
    <t>Vyčištění budov a ostatních objektů průmyslových budov a objektů výrobních, skladovacích, garáží, dílen nebo hal apod. s nespalnou podlahou - zametení podlahy, umytí dlažeb nebo keramických podlah v 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t>
  </si>
  <si>
    <t>POL1_1</t>
  </si>
  <si>
    <t>Průběžný a závěrečný úklid stavby.</t>
  </si>
  <si>
    <t>19,69</t>
  </si>
  <si>
    <t>953921115R00</t>
  </si>
  <si>
    <t>Dlaždice betonové na ploché střechy o rozměru 500 x 500 x 60 mm</t>
  </si>
  <si>
    <t>kladené jednotlivě volně s mezerami nasucho (např. pro schůdnost po měkké krytině, pro trvalé zatížení krytiny)</t>
  </si>
  <si>
    <t>Zátěžové betonové dlaždice pro upevnění solárního trubního vedení po ploché/mírně sklonité střeše.</t>
  </si>
  <si>
    <t>Roznášecí betonové dlaždice pod konstrukci solárního systému.</t>
  </si>
  <si>
    <t>Upevňovací betonové dlaždice : 7</t>
  </si>
  <si>
    <t>Roznášecí betonové dlaždice : 6*2</t>
  </si>
  <si>
    <t>965048150R00</t>
  </si>
  <si>
    <t>Dočištění povrchu po vybourání dlažeb do tmele, plochy do 50%</t>
  </si>
  <si>
    <t xml:space="preserve"> Dočištění podlahy po odsekání stávající dlažby v místě zhotovení nového soklového zákadu pod nově instalovanou technologii.</t>
  </si>
  <si>
    <t>Odkaz na mn. položky pořadí 16 : 1,00000</t>
  </si>
  <si>
    <t>965081713RT1</t>
  </si>
  <si>
    <t>Bourání podlah z keramických dlaždic, tloušťky do 10 mm, plochy přes 1 m2</t>
  </si>
  <si>
    <t>bez podkladního lože, s jakoukoliv výplní spár</t>
  </si>
  <si>
    <t xml:space="preserve"> Odsekání stávající dlažby v místě zhotovení nového soklového zákadu pod nově instalovanou technologii.</t>
  </si>
  <si>
    <t>970031100R00</t>
  </si>
  <si>
    <t>Jádrové vrtání, kruhové prostupy v cihelném zdivu jádrové vrtání, do D 100 mm</t>
  </si>
  <si>
    <t>Zhotovení prostupu pro nově instalované kanalizační potrubí pro napojení na stávající dešťový svod.</t>
  </si>
  <si>
    <t>971033351R00</t>
  </si>
  <si>
    <t>Vybourání otvorů ve zdivu cihelném z jakýchkoliv cihel pálených_x000D_
 na jakoukoliv maltu vápenou nebo vápenocementovou, plochy do 0,09 m2, tloušťky do 450 mm</t>
  </si>
  <si>
    <t>základovém nebo nadzákladovém,</t>
  </si>
  <si>
    <t>Včetně pomocného lešení o výšce podlahy do 1900 mm a pro zatížení do 1,5 kPa  (150 kg/m2).</t>
  </si>
  <si>
    <t>Zhotovení prostupů pro nově instalované odkouření/komín, přívody spalovacího vzduchu a solárním potrubí.</t>
  </si>
  <si>
    <t>999281105R00</t>
  </si>
  <si>
    <t xml:space="preserve">Přesun hmot pro opravy a údržbu objektů pro opravy a údržbu dosavadních objektů včetně vnějších plášťů_x000D_
 výšky do 6 m,  </t>
  </si>
  <si>
    <t>oborů 801, 803, 811 a 812</t>
  </si>
  <si>
    <t>728415113R00</t>
  </si>
  <si>
    <t xml:space="preserve">Mřížky, regulátory montáž čtyřhranné větrací nebo ventilační mřížky, do průřezu 0,15 m2,  </t>
  </si>
  <si>
    <t>800-728</t>
  </si>
  <si>
    <t>Odkaz na mn. položky pořadí 24 : 1,00000</t>
  </si>
  <si>
    <t>728614861R00</t>
  </si>
  <si>
    <t>Demontáž ventilátorů axiálních nízkotlakých střešního, do průměru d 300 mm</t>
  </si>
  <si>
    <t>Demontáž stávajícího nefunkčního ventilátoru v otvoru pro odvod vzduchu.</t>
  </si>
  <si>
    <t>728-01</t>
  </si>
  <si>
    <t>Vnitřní mřížka nerezová o rozměru 200x480 mm</t>
  </si>
  <si>
    <t>728-02</t>
  </si>
  <si>
    <t>Vnitřní mřížka nerezová o rozměru 350x450 mm</t>
  </si>
  <si>
    <t>728-03</t>
  </si>
  <si>
    <t>Vnitřní mřížka nerezová o rozměru 300x300 mm</t>
  </si>
  <si>
    <t>767586201R00</t>
  </si>
  <si>
    <t>Montáž podhledů lamelových a kazetových Podhledy podhled minerální, s rovnou hranou</t>
  </si>
  <si>
    <t>800-767</t>
  </si>
  <si>
    <t>Dodávka a montáž kazet.</t>
  </si>
  <si>
    <t>Odkaz na mn. položky pořadí 26 : 19,69000</t>
  </si>
  <si>
    <t>767581801R00</t>
  </si>
  <si>
    <t>Demontáž podhledů kazet</t>
  </si>
  <si>
    <t>(17,9)*1,1</t>
  </si>
  <si>
    <t>998767102R00</t>
  </si>
  <si>
    <t>Přesun hmot pro kovové stavební doplňk. konstrukce v objektech výšky do 12 m</t>
  </si>
  <si>
    <t>998767194R00</t>
  </si>
  <si>
    <t>Přesun hmot pro kovové stavební doplňk. konstrukce příplatek k ceně za zvětšený přesun přes vymezenou největší dopravní vzdálenost_x000D_
 do 1000 m</t>
  </si>
  <si>
    <t>771101210R00</t>
  </si>
  <si>
    <t>Příprava podkladu pod dlažby penetrace podkladu pod dlažby</t>
  </si>
  <si>
    <t>800-771</t>
  </si>
  <si>
    <t>Penetrace podkladu pro zhotovení nového soklového zákadu pod nově instalovanou technologii.</t>
  </si>
  <si>
    <t>Odkaz na mn. položky pořadí 32 : 1,50000</t>
  </si>
  <si>
    <t>771101310R00</t>
  </si>
  <si>
    <t>Příprava podkladu pod dlažby vyčištění keramické dlažby</t>
  </si>
  <si>
    <t>Očištění a odmaštění stávající podlahy, obkladu stěn.</t>
  </si>
  <si>
    <t>17,9+18,8*1,75+5</t>
  </si>
  <si>
    <t>784011111R00</t>
  </si>
  <si>
    <t xml:space="preserve">Ostatní práce oprášení/ometení podkladu,  ,   </t>
  </si>
  <si>
    <t>800-784</t>
  </si>
  <si>
    <t>Očištění podkladu pro zhotovení nového soklového zákadu pod nově instalovanou technologii.</t>
  </si>
  <si>
    <t>781475115RU1</t>
  </si>
  <si>
    <t>Montáž obkladů vnitřních z dlaždic keramických 250 x 250 mm,  , kladených do flexibilního tmele</t>
  </si>
  <si>
    <t>Obklad nového soklového zákadu pod nově instalovanou technologii.</t>
  </si>
  <si>
    <t>1*0,15*2+1+0,2</t>
  </si>
  <si>
    <t>784442001RT2</t>
  </si>
  <si>
    <t>Malby z malířských směsí disperzních, v místnostech do 3,8 m, jednobarevné, dvojnásobné + 1x penetrace</t>
  </si>
  <si>
    <t>POL1_7</t>
  </si>
  <si>
    <t>Malba stěn nad úrovní stávajícího obkladu.</t>
  </si>
  <si>
    <t>Odkaz na mn. položky pořadí 4 : 23,50000</t>
  </si>
  <si>
    <t>979081121R00</t>
  </si>
  <si>
    <t>Odvoz suti a vybouraných hmot na skládku Příplatek k odvozu za každý další 1 km</t>
  </si>
  <si>
    <t>Odkaz na mn. položky pořadí 37 : 2,42882</t>
  </si>
  <si>
    <t>979082121R00</t>
  </si>
  <si>
    <t>Vnitrostaveništní doprava suti a vybouraných hmot Příplatek k vnitrost. dopravě suti za dalších 5 m</t>
  </si>
  <si>
    <t>Odvoz a likvidace suti bez příměsí - kontejnerem Kontejner, suť bez příměsí, odvoz a likvidace, 9 t</t>
  </si>
  <si>
    <t>Odkaz na mn. položky pořadí 39 : 1,96900</t>
  </si>
  <si>
    <t>Odkaz na mn. položky pořadí 40 : 0,01100</t>
  </si>
  <si>
    <t>Odkaz na mn. položky pořadí 41 : 0,39882</t>
  </si>
  <si>
    <t>Odkaz na mn. položky pořadí 42 : 0,05000</t>
  </si>
  <si>
    <t>Vodorovné přemístění suti na skládku do 6000 m</t>
  </si>
  <si>
    <t>979990142R00</t>
  </si>
  <si>
    <t>Poplatek za skládku za uložení, minerální vata+omítka,  , skupina 17 06 04 z Katalogu odpadů</t>
  </si>
  <si>
    <t>Odkaz na dem. hmot. položky pořadí 26 : 1,96900</t>
  </si>
  <si>
    <t>Odkaz na dem. hmot. položky pořadí 21 : 0,01100</t>
  </si>
  <si>
    <t>979999997R00</t>
  </si>
  <si>
    <t>Poplatek za skládku za recyklaci, směsi suti betonu, cihel, tašek a keramiky, kusovost do 1600 cm2, skupina 17 01 07 z Katalogu odpadů</t>
  </si>
  <si>
    <t>Odkaz na dem. hmot. položky pořadí 15 : 0,00175</t>
  </si>
  <si>
    <t>Odkaz na dem. hmot. položky pořadí 16 : 0,02000</t>
  </si>
  <si>
    <t>Odkaz na dem. hmot. položky pořadí 18 : 0,37000</t>
  </si>
  <si>
    <t>Odkaz na dem. hmot. položky pořadí 17 : 0,00707</t>
  </si>
  <si>
    <t>Poplatek za skládku suti s 10 % příměsí, skupina 17 01 07 z Katalogu odpadů</t>
  </si>
  <si>
    <t>0,05</t>
  </si>
  <si>
    <t>Nakládání suti a vybouraných hmot Nakládání suti na dopr.prostředky-zvlášt.zakl.obj.</t>
  </si>
  <si>
    <t>0R</t>
  </si>
  <si>
    <t>materiál drobný</t>
  </si>
  <si>
    <t>Kč</t>
  </si>
  <si>
    <t>D-501</t>
  </si>
  <si>
    <t>Čidlo úniku hořlavých plynů propan butan s integrovaným čidlem maxima teploty prostoru</t>
  </si>
  <si>
    <t>ks</t>
  </si>
  <si>
    <t>POL3_0</t>
  </si>
  <si>
    <t>222611151R00</t>
  </si>
  <si>
    <t>Montáž snímače plynů aktivního (CO, CO2, intenzita plynu, apod.)</t>
  </si>
  <si>
    <t>D-001</t>
  </si>
  <si>
    <t>Detektor oxid uhelnatý, stacionární</t>
  </si>
  <si>
    <t>734431211R00</t>
  </si>
  <si>
    <t>Termostat bimetalový stonkový, TH 160, 20 - 80°, včetně dodávky materiálu</t>
  </si>
  <si>
    <t>222611111R00</t>
  </si>
  <si>
    <t>Montáž termostatu stonkového, nebo jímkového, včetně zapojení</t>
  </si>
  <si>
    <t>D-502</t>
  </si>
  <si>
    <t>Tlakový spínač KP35 0,4 - 3,4 bar, G1/2" (dif.p. 0,4 - 2,2 bar)</t>
  </si>
  <si>
    <t>D-023</t>
  </si>
  <si>
    <t>3cestný mosazný manometrický kohout, G1/2"x1,5</t>
  </si>
  <si>
    <t>222 61-1131.R00 + D-024</t>
  </si>
  <si>
    <t>Montáž spínače tlaku včetně celé sestavy s manometrickým kohoutem</t>
  </si>
  <si>
    <t>D-019</t>
  </si>
  <si>
    <t>Snímač zaplavení, hladinové čidlo</t>
  </si>
  <si>
    <t>D-020</t>
  </si>
  <si>
    <t>Montáž snímače zaplavení</t>
  </si>
  <si>
    <t>7735502288</t>
  </si>
  <si>
    <t>Sada čidla teplé vody, obsahuje čidlo TV O 6 mm, připojovací konektory a montážní materiál do jímky</t>
  </si>
  <si>
    <t>kpl</t>
  </si>
  <si>
    <t>222611141R00</t>
  </si>
  <si>
    <t xml:space="preserve">Montáž teploměru pasivního včetně zapojení </t>
  </si>
  <si>
    <t>V-014-02</t>
  </si>
  <si>
    <t>3cestný ventil, DN20, Kvs 4</t>
  </si>
  <si>
    <t>V-015-02</t>
  </si>
  <si>
    <t>3cestný ventil, DN25, Kvs 10</t>
  </si>
  <si>
    <t>V-017-02</t>
  </si>
  <si>
    <t>3cestný ventil, DN40, Kvs 25</t>
  </si>
  <si>
    <t>VS-002</t>
  </si>
  <si>
    <t>Servopohon 230V AC 2/3 bodový</t>
  </si>
  <si>
    <t>222611211R00</t>
  </si>
  <si>
    <t xml:space="preserve">Montáž servopohonu 230/ 24 V, 0-10 V/ 4-20 mA, včetně zapojení </t>
  </si>
  <si>
    <t>HW-7738112369</t>
  </si>
  <si>
    <t>Regulátor s ovládací jednotkou RC310, vč. venkovního čidla</t>
  </si>
  <si>
    <t>HW-510</t>
  </si>
  <si>
    <t>Montáž regulátoru/PLC - zapojení</t>
  </si>
  <si>
    <t>HW-7738503911</t>
  </si>
  <si>
    <t>Kaskádový modul pro řízení kotlů MC400</t>
  </si>
  <si>
    <t>HW-506</t>
  </si>
  <si>
    <t>Montáž kaskádového modulu - zapojení</t>
  </si>
  <si>
    <t>HW-509</t>
  </si>
  <si>
    <t>Montáž řídící jednotky kotle - zapojení</t>
  </si>
  <si>
    <t>HW-7738110138</t>
  </si>
  <si>
    <t>Modul směšovací/nabíjecí MM100 pro otopný okruh, vč. čidla</t>
  </si>
  <si>
    <t>HW-513</t>
  </si>
  <si>
    <t>Montáž modulu směšovacího</t>
  </si>
  <si>
    <t>HW-7738110122</t>
  </si>
  <si>
    <t>Solární modul MS100 vč. čidla do kolektoru a zásobníku</t>
  </si>
  <si>
    <t>HW-519</t>
  </si>
  <si>
    <t>Montáž modulu solárního</t>
  </si>
  <si>
    <t>HW-AJK</t>
  </si>
  <si>
    <t>Automatické jištění kotelny</t>
  </si>
  <si>
    <t>HW-512</t>
  </si>
  <si>
    <t>Montáž modulu zabezpečení</t>
  </si>
  <si>
    <t>341 21550.R</t>
  </si>
  <si>
    <t>Kabel sdělovací s Cu jádrem JYTY 2 x 1 mm</t>
  </si>
  <si>
    <t>341 21554.R</t>
  </si>
  <si>
    <t>Kabel sdělovací s Cu jádrem JYTY 4 x 1 mm</t>
  </si>
  <si>
    <t>341350212R</t>
  </si>
  <si>
    <t>Kabel sdělovací stíněný J-Y(st)Y2x2x0,8 šedá</t>
  </si>
  <si>
    <t>34111000R</t>
  </si>
  <si>
    <t>kabel CYKY; instalační; pro pevné uložení ve vnitřních a venk.prostorách v zemi, betonu; Cu plné holé jádro, tvar jádra RE-kulatý jednodrát; počet a průřez žil 2x1,5mm2; počet žil 2; teplota použití -30 až 70 °C; max.provoz.teplota při zkratu 160 °C; min.teplota pokládky -5 °C; průřez vodiče 1,5 mm2; samozhášivý; odolnost vůči UV záření; barva pláště černá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</si>
  <si>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</si>
  <si>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</si>
  <si>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</si>
  <si>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</si>
  <si>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</si>
  <si>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záření; barva pláště černá</t>
  </si>
  <si>
    <t>34111098R</t>
  </si>
  <si>
    <t>kabel CYKY; instalační; pro pevné uložení ve vnitřních a venk.prostorách v zemi, betonu; Cu plné holé jádro, tvar jádra RE-kulatý jednodrát; počet a průřez žil 5x4mm2; počet žil 5; teplota použití -30 až 70 °C; max.provoz.teplota při zkratu 160 °C; min.teplota pokládky -5 °C; průřez vodiče 4,0 mm2; samozhášivý; odolnost vůči UV záření; barva pláště černá</t>
  </si>
  <si>
    <t>KT-401</t>
  </si>
  <si>
    <t>Kabel ovládací s PVC izolací YSLY-JZ 3 x 1,5 mm2</t>
  </si>
  <si>
    <t>KT-402</t>
  </si>
  <si>
    <t>Kabel ovládací s PVC izolací YSLY-JZ 4 x 1,5 mm2</t>
  </si>
  <si>
    <t>341 40844.R</t>
  </si>
  <si>
    <t>Vodič silový CY zelenožlutý 6,00 mm2 - lano</t>
  </si>
  <si>
    <t>341 9611515.R</t>
  </si>
  <si>
    <t>Kabel topný dvoužilový, 22 m, 395 W s termostatem</t>
  </si>
  <si>
    <t>220264112R00</t>
  </si>
  <si>
    <t>Žlab drátěný přímý, včetně uchycení na stěnu, výšky 60 mm, šířky 100 mm, pr. drátu 3,9 mm, s integrovanou spojkou</t>
  </si>
  <si>
    <t>M22</t>
  </si>
  <si>
    <t>222260573R00</t>
  </si>
  <si>
    <t>Trubka plast. tuhá 25 na příchytkách vč.příchytek</t>
  </si>
  <si>
    <t>222281301R00</t>
  </si>
  <si>
    <t>JYTY 1 mm - CYKY do 2,5 mm, 2-5 žil, v trubkách</t>
  </si>
  <si>
    <t>222281501R00</t>
  </si>
  <si>
    <t>JYTY 1 mm-CYKY do 2,5 mm, 2-5 žil, vyváz.ve žlabu</t>
  </si>
  <si>
    <t>210800527R00</t>
  </si>
  <si>
    <t xml:space="preserve">Montáž vodiče H07V-U (CY), 6 mm2, uloženého volně,  </t>
  </si>
  <si>
    <t>M21</t>
  </si>
  <si>
    <t>210100001R00</t>
  </si>
  <si>
    <t>Ukončení vodičů  v rozvaděči včetně zapojení a vodičové koncovky,  , průřez do 2,5 mm2</t>
  </si>
  <si>
    <t>Pol__0058</t>
  </si>
  <si>
    <t>SW - nejedná se o volně programovatelné PLC</t>
  </si>
  <si>
    <t>DB</t>
  </si>
  <si>
    <t>OE-003</t>
  </si>
  <si>
    <t>Stop tlačítko-hřib, krabice na povrch - 0/1 sklo</t>
  </si>
  <si>
    <t>OE-004</t>
  </si>
  <si>
    <t>Montáž stop tlačítko-hřib, krabice na povrch</t>
  </si>
  <si>
    <t>PC 742-069</t>
  </si>
  <si>
    <t>Instalační spínače na omítku 10A/250V, IP44</t>
  </si>
  <si>
    <t>210110001R00</t>
  </si>
  <si>
    <t>Montáž spínače nástěnného pro prostředí obyčejné nebo vlhké včetně zapojení, jednopólového,  , řazení 1</t>
  </si>
  <si>
    <t>34551476.AR</t>
  </si>
  <si>
    <t>zásuvka jednonásobná, s ochranným kolíkem, s víčkem; řazení 2P+PE; 16 A, 250 V AC; IP 44</t>
  </si>
  <si>
    <t>650052611R00</t>
  </si>
  <si>
    <t xml:space="preserve">Montáž zásuvky nástěnné, do obyčejného prostředí, 2P+PE,  </t>
  </si>
  <si>
    <t>M65</t>
  </si>
  <si>
    <t>Drobný elektroinstalační a spojovací materiál</t>
  </si>
  <si>
    <t>OE-101</t>
  </si>
  <si>
    <t>Doplňující ochranné pospojení</t>
  </si>
  <si>
    <t>R-001-DT01</t>
  </si>
  <si>
    <t>Rozváděč přisazený, oceloplechový, vystrojený, 1600x800x400 IP 55/20, IN=40A, IkS=8,0kA, přívod a, vývody vrchem, barva dle standardu investora, shlavním vypínačem, přepěťovými ochranami,</t>
  </si>
  <si>
    <t>osvětlením rozvaděče a se zásuvkou 230V, svýzbrojí pro silové napojení všech připojených zařízení a jejich ovládání a jejich příslušenstvím a s výstrojí pro připojení všech periferií.</t>
  </si>
  <si>
    <t>210190004R00</t>
  </si>
  <si>
    <t>Montáž oceloplechové rozvodnice, do hmotnosti 150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</si>
  <si>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</si>
  <si>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OE-102</t>
  </si>
  <si>
    <t>Demontáže</t>
  </si>
  <si>
    <t>OE-103</t>
  </si>
  <si>
    <t>Revize elektro</t>
  </si>
  <si>
    <t>OE-105</t>
  </si>
  <si>
    <t>Projektová dokumentace skutečného stavu</t>
  </si>
  <si>
    <t>222612121R00</t>
  </si>
  <si>
    <t>Kompletní kotrola zapojení HW</t>
  </si>
  <si>
    <t>OE-107</t>
  </si>
  <si>
    <t>Zprovoznění, zaškolení obsluhy</t>
  </si>
  <si>
    <t>OE-108</t>
  </si>
  <si>
    <t>Ostatní režijní náklady</t>
  </si>
  <si>
    <t>VRN-VN-01</t>
  </si>
  <si>
    <t>Revize kouřovodu, komínu</t>
  </si>
  <si>
    <t>VRN-VN-02</t>
  </si>
  <si>
    <t>Měření emisí</t>
  </si>
  <si>
    <t xml:space="preserve">ks    </t>
  </si>
  <si>
    <t>VRN-VN-03</t>
  </si>
  <si>
    <t>Spuštění kotle</t>
  </si>
  <si>
    <t>VRN-VN-04</t>
  </si>
  <si>
    <t>Vyregulování a seřízení vyvažovacích armatur</t>
  </si>
  <si>
    <t>VRN-VN-05</t>
  </si>
  <si>
    <t>Vypuštění systému</t>
  </si>
  <si>
    <t>VRN-VN-06</t>
  </si>
  <si>
    <t>Napuštění systému a úprava vody na výstupní parametry viz technická zpráva</t>
  </si>
  <si>
    <t>VRN-VN-07</t>
  </si>
  <si>
    <t>Vizuální kontrola svárů (ČSN EN ISO 17637 (051180)</t>
  </si>
  <si>
    <t>904      R02</t>
  </si>
  <si>
    <t>Hzs-zkousky v ramci montaz.praci, Topná zkouška</t>
  </si>
  <si>
    <t>Prav.M</t>
  </si>
  <si>
    <t>VRN-VN-08</t>
  </si>
  <si>
    <t>Požární hlídka po dokončení svářečských prací</t>
  </si>
  <si>
    <t>VRN-VN-10</t>
  </si>
  <si>
    <t>Zkouška těsnosti dle ČSN 060310</t>
  </si>
  <si>
    <t>VRN-VN-11</t>
  </si>
  <si>
    <t>Označení štítky - popis zařízení, armatur a strojů</t>
  </si>
  <si>
    <t>VRN-VN-12</t>
  </si>
  <si>
    <t>Označení potrubí podle ČSN 13 0072</t>
  </si>
  <si>
    <t>VRN-VN-13</t>
  </si>
  <si>
    <t>Odvzdušnění soustavy včetně koordinace s uživatelem napojených staveb na otopnou soustavu</t>
  </si>
  <si>
    <t>220250000100R</t>
  </si>
  <si>
    <t>Agregát elektrického proudu do  15 kVA</t>
  </si>
  <si>
    <t>STROJ</t>
  </si>
  <si>
    <t>Stroj</t>
  </si>
  <si>
    <t>POL6_</t>
  </si>
  <si>
    <t>Jedná se o dodávku elektrické energie pro potřeby zhotovitele. Nejedná se o dodávku stroje.</t>
  </si>
  <si>
    <t>005121 R</t>
  </si>
  <si>
    <t>Zařízení staveniště</t>
  </si>
  <si>
    <t>Veškeré náklady spojené s vybudováním, provozem a odstraněním zařízení staveniště. Vybudování zpevněných ploch pro skladování</t>
  </si>
  <si>
    <t>materiálu, doprava a osazení kontejnerů pro skladování. Doprava a osazení mobilních buněk sociálního zařízení - umývárny, toalety, šatny.</t>
  </si>
  <si>
    <t>Doprava a osazení kanceláří stavby a technického dozoru. Zřízení přípojky elektrické energie a vody do vzdálenosti 1 km od obvodu staveniště. Náhradní zdroj elektrické energie. Náklady na vybavení objektů zařízení staveniště, náklady na energie spotřebované dodavatelem v rámci provozu zařízení staveniště,</t>
  </si>
  <si>
    <t>náklady na potřebný úklid v prostorách zařízení staveniště, náklady na nutnou údržbu a opravy na objektech zařízení staveniště a na</t>
  </si>
  <si>
    <t>přípojkách energií.</t>
  </si>
  <si>
    <t>005121030R</t>
  </si>
  <si>
    <t>Odstranění zařízení staveniště</t>
  </si>
  <si>
    <t>005122 R</t>
  </si>
  <si>
    <t>Provozní vlivy</t>
  </si>
  <si>
    <t>Náklady na ztížené podmínky provádění tam, kde jsou stavební práce zcela nebo zčásti omezovány provozem jiných osob. Jde zejména o</t>
  </si>
  <si>
    <t>zvýšené náklady související s omezením provozem v areálu objednatele nebo o náklady v důsledku nezbytného respektování stávající</t>
  </si>
  <si>
    <t>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</si>
  <si>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</si>
  <si>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</si>
  <si>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</t>
  </si>
  <si>
    <t>provádění stavebních prací, Jedná se zejména o náklady související s extrémními podmínkami místa provádění.</t>
  </si>
  <si>
    <t>00411 R</t>
  </si>
  <si>
    <t>Přípravné a průzkumné služby či práce</t>
  </si>
  <si>
    <t>Náklady na provedení průzkumů nebo doplnění stávajících průzkumů, pokud je obchodní podmínky vyžadují a tyto průzkumy nejsou v</t>
  </si>
  <si>
    <t>dostatečném rozsahu součástí projektové dokumentace. Jedná se zejména o Geologický - inženýrsko-geologický / radonový /</t>
  </si>
  <si>
    <t>hydrogeologický / pedologický průzkum, botanický a zoologický průzkum, stavební průzkum - umělecko historický / stavebně statický a</t>
  </si>
  <si>
    <t>případný průzkum výskytu nebezpečných látek - odpadu / munice / výbušnin apod.</t>
  </si>
  <si>
    <t>005121020R</t>
  </si>
  <si>
    <t xml:space="preserve">Provoz zařízení staveniště </t>
  </si>
  <si>
    <t>005124010R</t>
  </si>
  <si>
    <t>Koordinační činnost</t>
  </si>
  <si>
    <t>Koordinace stavebních a technologických dodávek stavby.</t>
  </si>
  <si>
    <t>VRN-ON-01</t>
  </si>
  <si>
    <t>Průběžná fotodokumentace stavby</t>
  </si>
  <si>
    <t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TDS.</t>
  </si>
  <si>
    <t>VRN-ON-02</t>
  </si>
  <si>
    <t>Zajištění pravidelného úklidu komunikací, prostor</t>
  </si>
  <si>
    <t>005211010R</t>
  </si>
  <si>
    <t>Předání a převzetí staveniště</t>
  </si>
  <si>
    <t>005211080R</t>
  </si>
  <si>
    <t xml:space="preserve">Bezpečnostní a hygienická opatření na staveništi </t>
  </si>
  <si>
    <t>Náklady na ztížené podmínky bezpečnostních a hygienických opatření z důvodu extrémního místa provádění.</t>
  </si>
  <si>
    <t>Náklady na vyhotovení dokumentace skutečného provedení stavby a její předání objednateli v požadované formě a požadovaném počtu  - pouze kompletace</t>
  </si>
  <si>
    <t>Pouze kompletace.</t>
  </si>
  <si>
    <t>005231040R</t>
  </si>
  <si>
    <t>Provozní řády</t>
  </si>
  <si>
    <t>2 010</t>
  </si>
  <si>
    <t>Provozní opatření po dobu výstavby</t>
  </si>
  <si>
    <t>2 15</t>
  </si>
  <si>
    <t>Předložení použité technologie a vzorků před konečnou montáží</t>
  </si>
  <si>
    <t>2 16</t>
  </si>
  <si>
    <t>Rozbor topné vody po uvedení do provozu včetně doložení technickému, autorskému dozoru a zástupci objednatele</t>
  </si>
  <si>
    <t>8-01</t>
  </si>
  <si>
    <t>Dokladová část k realizaci</t>
  </si>
  <si>
    <t>VRN-ON-04</t>
  </si>
  <si>
    <t>Zpracování plánu BOZP včetně průběžné aktualizace a odsouhlasení</t>
  </si>
  <si>
    <t>Zpracování rizik, koordinace bezpečnostních opatření</t>
  </si>
  <si>
    <t>VRN-ON-10</t>
  </si>
  <si>
    <t>Zaškolení obsluhy</t>
  </si>
  <si>
    <t>Ministerstvo zemědělství</t>
  </si>
  <si>
    <t>00020478</t>
  </si>
  <si>
    <t>Těšnov 65</t>
  </si>
  <si>
    <t>CZ00020478</t>
  </si>
  <si>
    <t>110 00 Praha</t>
  </si>
  <si>
    <t>Zadavatel: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</si>
</sst>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4" fontId="17" fillId="0" borderId="0" xfId="0" applyNumberFormat="1" applyFont="1" applyAlignment="1">
      <alignment vertical="top" shrinkToFit="1"/>
    </xf>
    <xf numFmtId="164" fontId="18" fillId="0" borderId="0" xfId="0" applyNumberFormat="1" applyFont="1" applyAlignment="1">
      <alignment horizontal="center" vertical="top" wrapText="1" shrinkToFit="1"/>
    </xf>
    <xf numFmtId="164" fontId="18" fillId="0" borderId="0" xfId="0" applyNumberFormat="1" applyFont="1" applyAlignment="1">
      <alignment vertical="top" wrapText="1" shrinkToFit="1"/>
    </xf>
    <xf numFmtId="0" fontId="19" fillId="0" borderId="0" xfId="0" applyFont="1" applyAlignment="1">
      <alignment horizontal="center" vertical="top" shrinkToFit="1"/>
    </xf>
    <xf numFmtId="164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19" fillId="0" borderId="0" xfId="0" applyNumberFormat="1" applyFont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L22" sqref="L2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b5/i8YnRkmAtqnVh2YTKxMgcL9J5p8O7+bkYLqYvYQG583+G53A8s8Tu7qPYg6PK8Ku/K+ktrbedPbQywMJzGw==" saltValue="b+DDPpQ56BiF7n7jmRptB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9"/>
  <sheetViews>
    <sheetView showGridLines="0" tabSelected="1" topLeftCell="B1" zoomScaleNormal="100" zoomScaleSheetLayoutView="75" workbookViewId="0">
      <selection activeCell="B5" sqref="B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9" t="s">
        <v>41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2"/>
      <c r="B2" s="76" t="s">
        <v>22</v>
      </c>
      <c r="C2" s="77"/>
      <c r="D2" s="78" t="s">
        <v>42</v>
      </c>
      <c r="E2" s="208" t="s">
        <v>43</v>
      </c>
      <c r="F2" s="209"/>
      <c r="G2" s="209"/>
      <c r="H2" s="209"/>
      <c r="I2" s="209"/>
      <c r="J2" s="210"/>
      <c r="O2" s="1"/>
    </row>
    <row r="3" spans="1:15" ht="27" hidden="1" customHeight="1" x14ac:dyDescent="0.2">
      <c r="A3" s="2"/>
      <c r="B3" s="79"/>
      <c r="C3" s="77"/>
      <c r="D3" s="80"/>
      <c r="E3" s="211"/>
      <c r="F3" s="212"/>
      <c r="G3" s="212"/>
      <c r="H3" s="212"/>
      <c r="I3" s="212"/>
      <c r="J3" s="213"/>
    </row>
    <row r="4" spans="1:15" ht="23.25" customHeight="1" x14ac:dyDescent="0.2">
      <c r="A4" s="2"/>
      <c r="B4" s="81"/>
      <c r="C4" s="82"/>
      <c r="D4" s="83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1279</v>
      </c>
      <c r="D5" s="243" t="s">
        <v>1274</v>
      </c>
      <c r="E5" s="244"/>
      <c r="F5" s="244"/>
      <c r="G5" s="244"/>
      <c r="H5" s="18" t="s">
        <v>40</v>
      </c>
      <c r="I5" s="197" t="s">
        <v>1275</v>
      </c>
      <c r="J5" s="8"/>
    </row>
    <row r="6" spans="1:15" ht="15.75" customHeight="1" x14ac:dyDescent="0.2">
      <c r="A6" s="2"/>
      <c r="B6" s="28"/>
      <c r="C6" s="55"/>
      <c r="D6" s="245" t="s">
        <v>1276</v>
      </c>
      <c r="E6" s="246"/>
      <c r="F6" s="246"/>
      <c r="G6" s="246"/>
      <c r="H6" s="18" t="s">
        <v>34</v>
      </c>
      <c r="I6" s="22" t="s">
        <v>1277</v>
      </c>
      <c r="J6" s="8"/>
    </row>
    <row r="7" spans="1:15" ht="15.75" customHeight="1" x14ac:dyDescent="0.2">
      <c r="A7" s="2"/>
      <c r="B7" s="29"/>
      <c r="C7" s="56"/>
      <c r="D7" s="53" t="s">
        <v>1278</v>
      </c>
      <c r="E7" s="247"/>
      <c r="F7" s="248"/>
      <c r="G7" s="24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5"/>
      <c r="E11" s="215"/>
      <c r="F11" s="215"/>
      <c r="G11" s="215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4"/>
      <c r="F15" s="214"/>
      <c r="G15" s="216"/>
      <c r="H15" s="216"/>
      <c r="I15" s="216" t="s">
        <v>29</v>
      </c>
      <c r="J15" s="217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SUMIF(F61:F95,A16,I61:I95)+SUMIF(F61:F95,"PSU",I61:I95)</f>
        <v>0</v>
      </c>
      <c r="J16" s="207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SUMIF(F61:F95,A17,I61:I95)</f>
        <v>0</v>
      </c>
      <c r="J17" s="207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SUMIF(F61:F95,A18,I61:I95)</f>
        <v>0</v>
      </c>
      <c r="J18" s="207"/>
    </row>
    <row r="19" spans="1:10" ht="23.25" customHeight="1" x14ac:dyDescent="0.2">
      <c r="A19" s="142" t="s">
        <v>138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SUMIF(F61:F95,A19,I61:I95)</f>
        <v>0</v>
      </c>
      <c r="J19" s="207"/>
    </row>
    <row r="20" spans="1:10" ht="23.25" customHeight="1" x14ac:dyDescent="0.2">
      <c r="A20" s="142" t="s">
        <v>139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SUMIF(F61:F95,A20,I61:I95)</f>
        <v>0</v>
      </c>
      <c r="J20" s="207"/>
    </row>
    <row r="21" spans="1:10" ht="23.25" customHeight="1" x14ac:dyDescent="0.2">
      <c r="A21" s="2"/>
      <c r="B21" s="48" t="s">
        <v>29</v>
      </c>
      <c r="C21" s="64"/>
      <c r="D21" s="65"/>
      <c r="E21" s="218"/>
      <c r="F21" s="219"/>
      <c r="G21" s="218"/>
      <c r="H21" s="219"/>
      <c r="I21" s="218">
        <f>SUM(I16:J20)</f>
        <v>0</v>
      </c>
      <c r="J21" s="23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28">
        <f>ZakladDPHSniVypocet</f>
        <v>0</v>
      </c>
      <c r="H23" s="229"/>
      <c r="I23" s="22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26">
        <f>I23*E23/100</f>
        <v>0</v>
      </c>
      <c r="H24" s="227"/>
      <c r="I24" s="227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28">
        <f>ZakladDPHZaklVypocet</f>
        <v>0</v>
      </c>
      <c r="H25" s="229"/>
      <c r="I25" s="229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02">
        <f>I25*E25/100</f>
        <v>0</v>
      </c>
      <c r="H26" s="203"/>
      <c r="I26" s="20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04">
        <f>CenaCelkemBezDPH-(ZakladDPHSni+ZakladDPHZakl)</f>
        <v>0</v>
      </c>
      <c r="H27" s="204"/>
      <c r="I27" s="204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32">
        <f>A27</f>
        <v>0</v>
      </c>
      <c r="H28" s="232"/>
      <c r="I28" s="232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31">
        <f>ZakladDPHSni+DPHSni+ZakladDPHZakl+DPHZakl+Zaokrouhleni</f>
        <v>0</v>
      </c>
      <c r="H29" s="231"/>
      <c r="I29" s="231"/>
      <c r="J29" s="123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3"/>
      <c r="E34" s="234"/>
      <c r="G34" s="235"/>
      <c r="H34" s="236"/>
      <c r="I34" s="236"/>
      <c r="J34" s="25"/>
    </row>
    <row r="35" spans="1:10" ht="12.75" customHeight="1" x14ac:dyDescent="0.2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44</v>
      </c>
      <c r="C39" s="237"/>
      <c r="D39" s="237"/>
      <c r="E39" s="237"/>
      <c r="F39" s="100">
        <f>'SO01 01 Pol'!AE124+'SO01 02 Pol'!AE638+'SO01 03 Pol'!AE162+'SO01 04 Pol'!AE82+'SO01 05 Pol'!AE66</f>
        <v>0</v>
      </c>
      <c r="G39" s="101">
        <f>'SO01 01 Pol'!AF124+'SO01 02 Pol'!AF638+'SO01 03 Pol'!AF162+'SO01 04 Pol'!AF82+'SO01 05 Pol'!AF66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88">
        <v>2</v>
      </c>
      <c r="B40" s="105"/>
      <c r="C40" s="238" t="s">
        <v>45</v>
      </c>
      <c r="D40" s="238"/>
      <c r="E40" s="238"/>
      <c r="F40" s="106"/>
      <c r="G40" s="107"/>
      <c r="H40" s="107"/>
      <c r="I40" s="108"/>
      <c r="J40" s="109"/>
    </row>
    <row r="41" spans="1:10" ht="25.5" customHeight="1" x14ac:dyDescent="0.2">
      <c r="A41" s="88">
        <v>2</v>
      </c>
      <c r="B41" s="105" t="s">
        <v>46</v>
      </c>
      <c r="C41" s="238" t="s">
        <v>47</v>
      </c>
      <c r="D41" s="238"/>
      <c r="E41" s="238"/>
      <c r="F41" s="106">
        <f>'SO01 01 Pol'!AE124+'SO01 02 Pol'!AE638+'SO01 03 Pol'!AE162+'SO01 04 Pol'!AE82+'SO01 05 Pol'!AE66</f>
        <v>0</v>
      </c>
      <c r="G41" s="107">
        <f>'SO01 01 Pol'!AF124+'SO01 02 Pol'!AF638+'SO01 03 Pol'!AF162+'SO01 04 Pol'!AF82+'SO01 05 Pol'!AF66</f>
        <v>0</v>
      </c>
      <c r="H41" s="107"/>
      <c r="I41" s="108">
        <f t="shared" ref="I41:I46" si="1">F41+G41+H41</f>
        <v>0</v>
      </c>
      <c r="J41" s="109" t="str">
        <f t="shared" ref="J41:J46" si="2">IF(CenaCelkemVypocet=0,"",I41/CenaCelkemVypocet*100)</f>
        <v/>
      </c>
    </row>
    <row r="42" spans="1:10" ht="25.5" customHeight="1" x14ac:dyDescent="0.2">
      <c r="A42" s="88">
        <v>3</v>
      </c>
      <c r="B42" s="110" t="s">
        <v>48</v>
      </c>
      <c r="C42" s="237" t="s">
        <v>49</v>
      </c>
      <c r="D42" s="237"/>
      <c r="E42" s="237"/>
      <c r="F42" s="111">
        <f>'SO01 01 Pol'!AE124</f>
        <v>0</v>
      </c>
      <c r="G42" s="102">
        <f>'SO01 01 Pol'!AF124</f>
        <v>0</v>
      </c>
      <c r="H42" s="102"/>
      <c r="I42" s="103">
        <f t="shared" si="1"/>
        <v>0</v>
      </c>
      <c r="J42" s="104" t="str">
        <f t="shared" si="2"/>
        <v/>
      </c>
    </row>
    <row r="43" spans="1:10" ht="25.5" customHeight="1" x14ac:dyDescent="0.2">
      <c r="A43" s="88">
        <v>3</v>
      </c>
      <c r="B43" s="110" t="s">
        <v>50</v>
      </c>
      <c r="C43" s="237" t="s">
        <v>51</v>
      </c>
      <c r="D43" s="237"/>
      <c r="E43" s="237"/>
      <c r="F43" s="111">
        <f>'SO01 02 Pol'!AE638</f>
        <v>0</v>
      </c>
      <c r="G43" s="102">
        <f>'SO01 02 Pol'!AF638</f>
        <v>0</v>
      </c>
      <c r="H43" s="102"/>
      <c r="I43" s="103">
        <f t="shared" si="1"/>
        <v>0</v>
      </c>
      <c r="J43" s="104" t="str">
        <f t="shared" si="2"/>
        <v/>
      </c>
    </row>
    <row r="44" spans="1:10" ht="25.5" customHeight="1" x14ac:dyDescent="0.2">
      <c r="A44" s="88">
        <v>3</v>
      </c>
      <c r="B44" s="110" t="s">
        <v>52</v>
      </c>
      <c r="C44" s="237" t="s">
        <v>53</v>
      </c>
      <c r="D44" s="237"/>
      <c r="E44" s="237"/>
      <c r="F44" s="111">
        <f>'SO01 03 Pol'!AE162</f>
        <v>0</v>
      </c>
      <c r="G44" s="102">
        <f>'SO01 03 Pol'!AF162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">
      <c r="A45" s="88">
        <v>3</v>
      </c>
      <c r="B45" s="110" t="s">
        <v>54</v>
      </c>
      <c r="C45" s="237" t="s">
        <v>55</v>
      </c>
      <c r="D45" s="237"/>
      <c r="E45" s="237"/>
      <c r="F45" s="111">
        <f>'SO01 04 Pol'!AE82</f>
        <v>0</v>
      </c>
      <c r="G45" s="102">
        <f>'SO01 04 Pol'!AF82</f>
        <v>0</v>
      </c>
      <c r="H45" s="102"/>
      <c r="I45" s="103">
        <f t="shared" si="1"/>
        <v>0</v>
      </c>
      <c r="J45" s="104" t="str">
        <f t="shared" si="2"/>
        <v/>
      </c>
    </row>
    <row r="46" spans="1:10" ht="25.5" customHeight="1" x14ac:dyDescent="0.2">
      <c r="A46" s="88">
        <v>3</v>
      </c>
      <c r="B46" s="110" t="s">
        <v>56</v>
      </c>
      <c r="C46" s="237" t="s">
        <v>57</v>
      </c>
      <c r="D46" s="237"/>
      <c r="E46" s="237"/>
      <c r="F46" s="111">
        <f>'SO01 05 Pol'!AE66</f>
        <v>0</v>
      </c>
      <c r="G46" s="102">
        <f>'SO01 05 Pol'!AF66</f>
        <v>0</v>
      </c>
      <c r="H46" s="102"/>
      <c r="I46" s="103">
        <f t="shared" si="1"/>
        <v>0</v>
      </c>
      <c r="J46" s="104" t="str">
        <f t="shared" si="2"/>
        <v/>
      </c>
    </row>
    <row r="47" spans="1:10" ht="25.5" customHeight="1" x14ac:dyDescent="0.2">
      <c r="A47" s="88"/>
      <c r="B47" s="239" t="s">
        <v>58</v>
      </c>
      <c r="C47" s="240"/>
      <c r="D47" s="240"/>
      <c r="E47" s="240"/>
      <c r="F47" s="112">
        <f>SUMIF(A39:A46,"=1",F39:F46)</f>
        <v>0</v>
      </c>
      <c r="G47" s="113">
        <f>SUMIF(A39:A46,"=1",G39:G46)</f>
        <v>0</v>
      </c>
      <c r="H47" s="113">
        <f>SUMIF(A39:A46,"=1",H39:H46)</f>
        <v>0</v>
      </c>
      <c r="I47" s="114">
        <f>SUMIF(A39:A46,"=1",I39:I46)</f>
        <v>0</v>
      </c>
      <c r="J47" s="115">
        <f>SUMIF(A39:A46,"=1",J39:J46)</f>
        <v>0</v>
      </c>
    </row>
    <row r="49" spans="1:10" x14ac:dyDescent="0.2">
      <c r="A49" t="s">
        <v>60</v>
      </c>
      <c r="B49" t="s">
        <v>61</v>
      </c>
    </row>
    <row r="50" spans="1:10" x14ac:dyDescent="0.2">
      <c r="A50" t="s">
        <v>62</v>
      </c>
      <c r="B50" t="s">
        <v>63</v>
      </c>
    </row>
    <row r="51" spans="1:10" x14ac:dyDescent="0.2">
      <c r="A51" t="s">
        <v>64</v>
      </c>
      <c r="B51" t="s">
        <v>65</v>
      </c>
    </row>
    <row r="52" spans="1:10" x14ac:dyDescent="0.2">
      <c r="A52" t="s">
        <v>64</v>
      </c>
      <c r="B52" t="s">
        <v>66</v>
      </c>
    </row>
    <row r="53" spans="1:10" x14ac:dyDescent="0.2">
      <c r="A53" t="s">
        <v>64</v>
      </c>
      <c r="B53" t="s">
        <v>67</v>
      </c>
    </row>
    <row r="54" spans="1:10" x14ac:dyDescent="0.2">
      <c r="A54" t="s">
        <v>64</v>
      </c>
      <c r="B54" t="s">
        <v>68</v>
      </c>
    </row>
    <row r="55" spans="1:10" x14ac:dyDescent="0.2">
      <c r="A55" t="s">
        <v>64</v>
      </c>
      <c r="B55" t="s">
        <v>69</v>
      </c>
    </row>
    <row r="58" spans="1:10" ht="15.75" x14ac:dyDescent="0.25">
      <c r="B58" s="124" t="s">
        <v>70</v>
      </c>
    </row>
    <row r="60" spans="1:10" ht="25.5" customHeight="1" x14ac:dyDescent="0.2">
      <c r="A60" s="126"/>
      <c r="B60" s="129" t="s">
        <v>17</v>
      </c>
      <c r="C60" s="129" t="s">
        <v>5</v>
      </c>
      <c r="D60" s="130"/>
      <c r="E60" s="130"/>
      <c r="F60" s="131" t="s">
        <v>71</v>
      </c>
      <c r="G60" s="131"/>
      <c r="H60" s="131"/>
      <c r="I60" s="131" t="s">
        <v>29</v>
      </c>
      <c r="J60" s="131" t="s">
        <v>0</v>
      </c>
    </row>
    <row r="61" spans="1:10" ht="36.75" customHeight="1" x14ac:dyDescent="0.2">
      <c r="A61" s="127"/>
      <c r="B61" s="132" t="s">
        <v>72</v>
      </c>
      <c r="C61" s="241" t="s">
        <v>73</v>
      </c>
      <c r="D61" s="242"/>
      <c r="E61" s="242"/>
      <c r="F61" s="138" t="s">
        <v>24</v>
      </c>
      <c r="G61" s="139"/>
      <c r="H61" s="139"/>
      <c r="I61" s="139">
        <f>'SO01 03 Pol'!G8</f>
        <v>0</v>
      </c>
      <c r="J61" s="136" t="str">
        <f>IF(I96=0,"",I61/I96*100)</f>
        <v/>
      </c>
    </row>
    <row r="62" spans="1:10" ht="36.75" customHeight="1" x14ac:dyDescent="0.2">
      <c r="A62" s="127"/>
      <c r="B62" s="132" t="s">
        <v>74</v>
      </c>
      <c r="C62" s="241" t="s">
        <v>75</v>
      </c>
      <c r="D62" s="242"/>
      <c r="E62" s="242"/>
      <c r="F62" s="138" t="s">
        <v>24</v>
      </c>
      <c r="G62" s="139"/>
      <c r="H62" s="139"/>
      <c r="I62" s="139">
        <f>'SO01 03 Pol'!G18</f>
        <v>0</v>
      </c>
      <c r="J62" s="136" t="str">
        <f>IF(I96=0,"",I62/I96*100)</f>
        <v/>
      </c>
    </row>
    <row r="63" spans="1:10" ht="36.75" customHeight="1" x14ac:dyDescent="0.2">
      <c r="A63" s="127"/>
      <c r="B63" s="132" t="s">
        <v>76</v>
      </c>
      <c r="C63" s="241" t="s">
        <v>77</v>
      </c>
      <c r="D63" s="242"/>
      <c r="E63" s="242"/>
      <c r="F63" s="138" t="s">
        <v>24</v>
      </c>
      <c r="G63" s="139"/>
      <c r="H63" s="139"/>
      <c r="I63" s="139">
        <f>'SO01 03 Pol'!G38</f>
        <v>0</v>
      </c>
      <c r="J63" s="136" t="str">
        <f>IF(I96=0,"",I63/I96*100)</f>
        <v/>
      </c>
    </row>
    <row r="64" spans="1:10" ht="36.75" customHeight="1" x14ac:dyDescent="0.2">
      <c r="A64" s="127"/>
      <c r="B64" s="132" t="s">
        <v>78</v>
      </c>
      <c r="C64" s="241" t="s">
        <v>79</v>
      </c>
      <c r="D64" s="242"/>
      <c r="E64" s="242"/>
      <c r="F64" s="138" t="s">
        <v>24</v>
      </c>
      <c r="G64" s="139"/>
      <c r="H64" s="139"/>
      <c r="I64" s="139">
        <f>'SO01 03 Pol'!G42</f>
        <v>0</v>
      </c>
      <c r="J64" s="136" t="str">
        <f>IF(I96=0,"",I64/I96*100)</f>
        <v/>
      </c>
    </row>
    <row r="65" spans="1:10" ht="36.75" customHeight="1" x14ac:dyDescent="0.2">
      <c r="A65" s="127"/>
      <c r="B65" s="132" t="s">
        <v>80</v>
      </c>
      <c r="C65" s="241" t="s">
        <v>81</v>
      </c>
      <c r="D65" s="242"/>
      <c r="E65" s="242"/>
      <c r="F65" s="138" t="s">
        <v>24</v>
      </c>
      <c r="G65" s="139"/>
      <c r="H65" s="139"/>
      <c r="I65" s="139">
        <f>'SO01 01 Pol'!G8+'SO01 03 Pol'!G51</f>
        <v>0</v>
      </c>
      <c r="J65" s="136" t="str">
        <f>IF(I96=0,"",I65/I96*100)</f>
        <v/>
      </c>
    </row>
    <row r="66" spans="1:10" ht="36.75" customHeight="1" x14ac:dyDescent="0.2">
      <c r="A66" s="127"/>
      <c r="B66" s="132" t="s">
        <v>82</v>
      </c>
      <c r="C66" s="241" t="s">
        <v>83</v>
      </c>
      <c r="D66" s="242"/>
      <c r="E66" s="242"/>
      <c r="F66" s="138" t="s">
        <v>24</v>
      </c>
      <c r="G66" s="139"/>
      <c r="H66" s="139"/>
      <c r="I66" s="139">
        <f>'SO01 03 Pol'!G55</f>
        <v>0</v>
      </c>
      <c r="J66" s="136" t="str">
        <f>IF(I96=0,"",I66/I96*100)</f>
        <v/>
      </c>
    </row>
    <row r="67" spans="1:10" ht="36.75" customHeight="1" x14ac:dyDescent="0.2">
      <c r="A67" s="127"/>
      <c r="B67" s="132" t="s">
        <v>84</v>
      </c>
      <c r="C67" s="241" t="s">
        <v>85</v>
      </c>
      <c r="D67" s="242"/>
      <c r="E67" s="242"/>
      <c r="F67" s="138" t="s">
        <v>24</v>
      </c>
      <c r="G67" s="139"/>
      <c r="H67" s="139"/>
      <c r="I67" s="139">
        <f>'SO01 03 Pol'!G69</f>
        <v>0</v>
      </c>
      <c r="J67" s="136" t="str">
        <f>IF(I96=0,"",I67/I96*100)</f>
        <v/>
      </c>
    </row>
    <row r="68" spans="1:10" ht="36.75" customHeight="1" x14ac:dyDescent="0.2">
      <c r="A68" s="127"/>
      <c r="B68" s="132" t="s">
        <v>86</v>
      </c>
      <c r="C68" s="241" t="s">
        <v>87</v>
      </c>
      <c r="D68" s="242"/>
      <c r="E68" s="242"/>
      <c r="F68" s="138" t="s">
        <v>24</v>
      </c>
      <c r="G68" s="139"/>
      <c r="H68" s="139"/>
      <c r="I68" s="139">
        <f>'SO01 01 Pol'!G11+'SO01 02 Pol'!G8</f>
        <v>0</v>
      </c>
      <c r="J68" s="136" t="str">
        <f>IF(I96=0,"",I68/I96*100)</f>
        <v/>
      </c>
    </row>
    <row r="69" spans="1:10" ht="36.75" customHeight="1" x14ac:dyDescent="0.2">
      <c r="A69" s="127"/>
      <c r="B69" s="132" t="s">
        <v>88</v>
      </c>
      <c r="C69" s="241" t="s">
        <v>89</v>
      </c>
      <c r="D69" s="242"/>
      <c r="E69" s="242"/>
      <c r="F69" s="138" t="s">
        <v>24</v>
      </c>
      <c r="G69" s="139"/>
      <c r="H69" s="139"/>
      <c r="I69" s="139">
        <f>'SO01 03 Pol'!G85</f>
        <v>0</v>
      </c>
      <c r="J69" s="136" t="str">
        <f>IF(I96=0,"",I69/I96*100)</f>
        <v/>
      </c>
    </row>
    <row r="70" spans="1:10" ht="36.75" customHeight="1" x14ac:dyDescent="0.2">
      <c r="A70" s="127"/>
      <c r="B70" s="132" t="s">
        <v>90</v>
      </c>
      <c r="C70" s="241" t="s">
        <v>91</v>
      </c>
      <c r="D70" s="242"/>
      <c r="E70" s="242"/>
      <c r="F70" s="138" t="s">
        <v>25</v>
      </c>
      <c r="G70" s="139"/>
      <c r="H70" s="139"/>
      <c r="I70" s="139">
        <f>'SO01 02 Pol'!G30</f>
        <v>0</v>
      </c>
      <c r="J70" s="136" t="str">
        <f>IF(I96=0,"",I70/I96*100)</f>
        <v/>
      </c>
    </row>
    <row r="71" spans="1:10" ht="36.75" customHeight="1" x14ac:dyDescent="0.2">
      <c r="A71" s="127"/>
      <c r="B71" s="132" t="s">
        <v>92</v>
      </c>
      <c r="C71" s="241" t="s">
        <v>93</v>
      </c>
      <c r="D71" s="242"/>
      <c r="E71" s="242"/>
      <c r="F71" s="138" t="s">
        <v>25</v>
      </c>
      <c r="G71" s="139"/>
      <c r="H71" s="139"/>
      <c r="I71" s="139">
        <f>'SO01 02 Pol'!G76</f>
        <v>0</v>
      </c>
      <c r="J71" s="136" t="str">
        <f>IF(I96=0,"",I71/I96*100)</f>
        <v/>
      </c>
    </row>
    <row r="72" spans="1:10" ht="36.75" customHeight="1" x14ac:dyDescent="0.2">
      <c r="A72" s="127"/>
      <c r="B72" s="132" t="s">
        <v>94</v>
      </c>
      <c r="C72" s="241" t="s">
        <v>95</v>
      </c>
      <c r="D72" s="242"/>
      <c r="E72" s="242"/>
      <c r="F72" s="138" t="s">
        <v>25</v>
      </c>
      <c r="G72" s="139"/>
      <c r="H72" s="139"/>
      <c r="I72" s="139">
        <f>'SO01 02 Pol'!G97</f>
        <v>0</v>
      </c>
      <c r="J72" s="136" t="str">
        <f>IF(I96=0,"",I72/I96*100)</f>
        <v/>
      </c>
    </row>
    <row r="73" spans="1:10" ht="36.75" customHeight="1" x14ac:dyDescent="0.2">
      <c r="A73" s="127"/>
      <c r="B73" s="132" t="s">
        <v>96</v>
      </c>
      <c r="C73" s="241" t="s">
        <v>97</v>
      </c>
      <c r="D73" s="242"/>
      <c r="E73" s="242"/>
      <c r="F73" s="138" t="s">
        <v>25</v>
      </c>
      <c r="G73" s="139"/>
      <c r="H73" s="139"/>
      <c r="I73" s="139">
        <f>'SO01 01 Pol'!G18</f>
        <v>0</v>
      </c>
      <c r="J73" s="136" t="str">
        <f>IF(I96=0,"",I73/I96*100)</f>
        <v/>
      </c>
    </row>
    <row r="74" spans="1:10" ht="36.75" customHeight="1" x14ac:dyDescent="0.2">
      <c r="A74" s="127"/>
      <c r="B74" s="132" t="s">
        <v>98</v>
      </c>
      <c r="C74" s="241" t="s">
        <v>99</v>
      </c>
      <c r="D74" s="242"/>
      <c r="E74" s="242"/>
      <c r="F74" s="138" t="s">
        <v>25</v>
      </c>
      <c r="G74" s="139"/>
      <c r="H74" s="139"/>
      <c r="I74" s="139">
        <f>'SO01 02 Pol'!G198</f>
        <v>0</v>
      </c>
      <c r="J74" s="136" t="str">
        <f>IF(I96=0,"",I74/I96*100)</f>
        <v/>
      </c>
    </row>
    <row r="75" spans="1:10" ht="36.75" customHeight="1" x14ac:dyDescent="0.2">
      <c r="A75" s="127"/>
      <c r="B75" s="132" t="s">
        <v>100</v>
      </c>
      <c r="C75" s="241" t="s">
        <v>101</v>
      </c>
      <c r="D75" s="242"/>
      <c r="E75" s="242"/>
      <c r="F75" s="138" t="s">
        <v>25</v>
      </c>
      <c r="G75" s="139"/>
      <c r="H75" s="139"/>
      <c r="I75" s="139">
        <f>'SO01 03 Pol'!G88</f>
        <v>0</v>
      </c>
      <c r="J75" s="136" t="str">
        <f>IF(I96=0,"",I75/I96*100)</f>
        <v/>
      </c>
    </row>
    <row r="76" spans="1:10" ht="36.75" customHeight="1" x14ac:dyDescent="0.2">
      <c r="A76" s="127"/>
      <c r="B76" s="132" t="s">
        <v>102</v>
      </c>
      <c r="C76" s="241" t="s">
        <v>103</v>
      </c>
      <c r="D76" s="242"/>
      <c r="E76" s="242"/>
      <c r="F76" s="138" t="s">
        <v>25</v>
      </c>
      <c r="G76" s="139"/>
      <c r="H76" s="139"/>
      <c r="I76" s="139">
        <f>'SO01 02 Pol'!G202</f>
        <v>0</v>
      </c>
      <c r="J76" s="136" t="str">
        <f>IF(I96=0,"",I76/I96*100)</f>
        <v/>
      </c>
    </row>
    <row r="77" spans="1:10" ht="36.75" customHeight="1" x14ac:dyDescent="0.2">
      <c r="A77" s="127"/>
      <c r="B77" s="132" t="s">
        <v>104</v>
      </c>
      <c r="C77" s="241" t="s">
        <v>105</v>
      </c>
      <c r="D77" s="242"/>
      <c r="E77" s="242"/>
      <c r="F77" s="138" t="s">
        <v>25</v>
      </c>
      <c r="G77" s="139"/>
      <c r="H77" s="139"/>
      <c r="I77" s="139">
        <f>'SO01 02 Pol'!G264</f>
        <v>0</v>
      </c>
      <c r="J77" s="136" t="str">
        <f>IF(I96=0,"",I77/I96*100)</f>
        <v/>
      </c>
    </row>
    <row r="78" spans="1:10" ht="36.75" customHeight="1" x14ac:dyDescent="0.2">
      <c r="A78" s="127"/>
      <c r="B78" s="132" t="s">
        <v>106</v>
      </c>
      <c r="C78" s="241" t="s">
        <v>107</v>
      </c>
      <c r="D78" s="242"/>
      <c r="E78" s="242"/>
      <c r="F78" s="138" t="s">
        <v>25</v>
      </c>
      <c r="G78" s="139"/>
      <c r="H78" s="139"/>
      <c r="I78" s="139">
        <f>'SO01 02 Pol'!G352</f>
        <v>0</v>
      </c>
      <c r="J78" s="136" t="str">
        <f>IF(I96=0,"",I78/I96*100)</f>
        <v/>
      </c>
    </row>
    <row r="79" spans="1:10" ht="36.75" customHeight="1" x14ac:dyDescent="0.2">
      <c r="A79" s="127"/>
      <c r="B79" s="132" t="s">
        <v>108</v>
      </c>
      <c r="C79" s="241" t="s">
        <v>109</v>
      </c>
      <c r="D79" s="242"/>
      <c r="E79" s="242"/>
      <c r="F79" s="138" t="s">
        <v>25</v>
      </c>
      <c r="G79" s="139"/>
      <c r="H79" s="139"/>
      <c r="I79" s="139">
        <f>'SO01 01 Pol'!G80+'SO01 02 Pol'!G406</f>
        <v>0</v>
      </c>
      <c r="J79" s="136" t="str">
        <f>IF(I96=0,"",I79/I96*100)</f>
        <v/>
      </c>
    </row>
    <row r="80" spans="1:10" ht="36.75" customHeight="1" x14ac:dyDescent="0.2">
      <c r="A80" s="127"/>
      <c r="B80" s="132" t="s">
        <v>110</v>
      </c>
      <c r="C80" s="241" t="s">
        <v>111</v>
      </c>
      <c r="D80" s="242"/>
      <c r="E80" s="242"/>
      <c r="F80" s="138" t="s">
        <v>25</v>
      </c>
      <c r="G80" s="139"/>
      <c r="H80" s="139"/>
      <c r="I80" s="139">
        <f>'SO01 02 Pol'!G520</f>
        <v>0</v>
      </c>
      <c r="J80" s="136" t="str">
        <f>IF(I96=0,"",I80/I96*100)</f>
        <v/>
      </c>
    </row>
    <row r="81" spans="1:10" ht="36.75" customHeight="1" x14ac:dyDescent="0.2">
      <c r="A81" s="127"/>
      <c r="B81" s="132" t="s">
        <v>112</v>
      </c>
      <c r="C81" s="241" t="s">
        <v>113</v>
      </c>
      <c r="D81" s="242"/>
      <c r="E81" s="242"/>
      <c r="F81" s="138" t="s">
        <v>25</v>
      </c>
      <c r="G81" s="139"/>
      <c r="H81" s="139"/>
      <c r="I81" s="139">
        <f>'SO01 03 Pol'!G102</f>
        <v>0</v>
      </c>
      <c r="J81" s="136" t="str">
        <f>IF(I96=0,"",I81/I96*100)</f>
        <v/>
      </c>
    </row>
    <row r="82" spans="1:10" ht="36.75" customHeight="1" x14ac:dyDescent="0.2">
      <c r="A82" s="127"/>
      <c r="B82" s="132" t="s">
        <v>114</v>
      </c>
      <c r="C82" s="241" t="s">
        <v>115</v>
      </c>
      <c r="D82" s="242"/>
      <c r="E82" s="242"/>
      <c r="F82" s="138" t="s">
        <v>25</v>
      </c>
      <c r="G82" s="139"/>
      <c r="H82" s="139"/>
      <c r="I82" s="139">
        <f>'SO01 03 Pol'!G112</f>
        <v>0</v>
      </c>
      <c r="J82" s="136" t="str">
        <f>IF(I96=0,"",I82/I96*100)</f>
        <v/>
      </c>
    </row>
    <row r="83" spans="1:10" ht="36.75" customHeight="1" x14ac:dyDescent="0.2">
      <c r="A83" s="127"/>
      <c r="B83" s="132" t="s">
        <v>116</v>
      </c>
      <c r="C83" s="241" t="s">
        <v>117</v>
      </c>
      <c r="D83" s="242"/>
      <c r="E83" s="242"/>
      <c r="F83" s="138" t="s">
        <v>25</v>
      </c>
      <c r="G83" s="139"/>
      <c r="H83" s="139"/>
      <c r="I83" s="139">
        <f>'SO01 03 Pol'!G122</f>
        <v>0</v>
      </c>
      <c r="J83" s="136" t="str">
        <f>IF(I96=0,"",I83/I96*100)</f>
        <v/>
      </c>
    </row>
    <row r="84" spans="1:10" ht="36.75" customHeight="1" x14ac:dyDescent="0.2">
      <c r="A84" s="127"/>
      <c r="B84" s="132" t="s">
        <v>118</v>
      </c>
      <c r="C84" s="241" t="s">
        <v>119</v>
      </c>
      <c r="D84" s="242"/>
      <c r="E84" s="242"/>
      <c r="F84" s="138" t="s">
        <v>25</v>
      </c>
      <c r="G84" s="139"/>
      <c r="H84" s="139"/>
      <c r="I84" s="139">
        <f>'SO01 01 Pol'!G89+'SO01 02 Pol'!G557</f>
        <v>0</v>
      </c>
      <c r="J84" s="136" t="str">
        <f>IF(I96=0,"",I84/I96*100)</f>
        <v/>
      </c>
    </row>
    <row r="85" spans="1:10" ht="36.75" customHeight="1" x14ac:dyDescent="0.2">
      <c r="A85" s="127"/>
      <c r="B85" s="132" t="s">
        <v>120</v>
      </c>
      <c r="C85" s="241" t="s">
        <v>121</v>
      </c>
      <c r="D85" s="242"/>
      <c r="E85" s="242"/>
      <c r="F85" s="138" t="s">
        <v>25</v>
      </c>
      <c r="G85" s="139"/>
      <c r="H85" s="139"/>
      <c r="I85" s="139">
        <f>'SO01 03 Pol'!G126</f>
        <v>0</v>
      </c>
      <c r="J85" s="136" t="str">
        <f>IF(I96=0,"",I85/I96*100)</f>
        <v/>
      </c>
    </row>
    <row r="86" spans="1:10" ht="36.75" customHeight="1" x14ac:dyDescent="0.2">
      <c r="A86" s="127"/>
      <c r="B86" s="132" t="s">
        <v>122</v>
      </c>
      <c r="C86" s="241" t="s">
        <v>123</v>
      </c>
      <c r="D86" s="242"/>
      <c r="E86" s="242"/>
      <c r="F86" s="138" t="s">
        <v>26</v>
      </c>
      <c r="G86" s="139"/>
      <c r="H86" s="139"/>
      <c r="I86" s="139">
        <f>'SO01 02 Pol'!G568</f>
        <v>0</v>
      </c>
      <c r="J86" s="136" t="str">
        <f>IF(I96=0,"",I86/I96*100)</f>
        <v/>
      </c>
    </row>
    <row r="87" spans="1:10" ht="36.75" customHeight="1" x14ac:dyDescent="0.2">
      <c r="A87" s="127"/>
      <c r="B87" s="132" t="s">
        <v>124</v>
      </c>
      <c r="C87" s="241" t="s">
        <v>125</v>
      </c>
      <c r="D87" s="242"/>
      <c r="E87" s="242"/>
      <c r="F87" s="138" t="s">
        <v>26</v>
      </c>
      <c r="G87" s="139"/>
      <c r="H87" s="139"/>
      <c r="I87" s="139">
        <f>'SO01 04 Pol'!G8</f>
        <v>0</v>
      </c>
      <c r="J87" s="136" t="str">
        <f>IF(I96=0,"",I87/I96*100)</f>
        <v/>
      </c>
    </row>
    <row r="88" spans="1:10" ht="36.75" customHeight="1" x14ac:dyDescent="0.2">
      <c r="A88" s="127"/>
      <c r="B88" s="132" t="s">
        <v>126</v>
      </c>
      <c r="C88" s="241" t="s">
        <v>127</v>
      </c>
      <c r="D88" s="242"/>
      <c r="E88" s="242"/>
      <c r="F88" s="138" t="s">
        <v>26</v>
      </c>
      <c r="G88" s="139"/>
      <c r="H88" s="139"/>
      <c r="I88" s="139">
        <f>'SO01 04 Pol'!G29</f>
        <v>0</v>
      </c>
      <c r="J88" s="136" t="str">
        <f>IF(I96=0,"",I88/I96*100)</f>
        <v/>
      </c>
    </row>
    <row r="89" spans="1:10" ht="36.75" customHeight="1" x14ac:dyDescent="0.2">
      <c r="A89" s="127"/>
      <c r="B89" s="132" t="s">
        <v>128</v>
      </c>
      <c r="C89" s="241" t="s">
        <v>129</v>
      </c>
      <c r="D89" s="242"/>
      <c r="E89" s="242"/>
      <c r="F89" s="138" t="s">
        <v>26</v>
      </c>
      <c r="G89" s="139"/>
      <c r="H89" s="139"/>
      <c r="I89" s="139">
        <f>'SO01 04 Pol'!G41</f>
        <v>0</v>
      </c>
      <c r="J89" s="136" t="str">
        <f>IF(I96=0,"",I89/I96*100)</f>
        <v/>
      </c>
    </row>
    <row r="90" spans="1:10" ht="36.75" customHeight="1" x14ac:dyDescent="0.2">
      <c r="A90" s="127"/>
      <c r="B90" s="132" t="s">
        <v>130</v>
      </c>
      <c r="C90" s="241" t="s">
        <v>131</v>
      </c>
      <c r="D90" s="242"/>
      <c r="E90" s="242"/>
      <c r="F90" s="138" t="s">
        <v>26</v>
      </c>
      <c r="G90" s="139"/>
      <c r="H90" s="139"/>
      <c r="I90" s="139">
        <f>'SO01 04 Pol'!G62</f>
        <v>0</v>
      </c>
      <c r="J90" s="136" t="str">
        <f>IF(I96=0,"",I90/I96*100)</f>
        <v/>
      </c>
    </row>
    <row r="91" spans="1:10" ht="36.75" customHeight="1" x14ac:dyDescent="0.2">
      <c r="A91" s="127"/>
      <c r="B91" s="132" t="s">
        <v>132</v>
      </c>
      <c r="C91" s="241" t="s">
        <v>133</v>
      </c>
      <c r="D91" s="242"/>
      <c r="E91" s="242"/>
      <c r="F91" s="138" t="s">
        <v>26</v>
      </c>
      <c r="G91" s="139"/>
      <c r="H91" s="139"/>
      <c r="I91" s="139">
        <f>'SO01 04 Pol'!G60</f>
        <v>0</v>
      </c>
      <c r="J91" s="136" t="str">
        <f>IF(I96=0,"",I91/I96*100)</f>
        <v/>
      </c>
    </row>
    <row r="92" spans="1:10" ht="36.75" customHeight="1" x14ac:dyDescent="0.2">
      <c r="A92" s="127"/>
      <c r="B92" s="132" t="s">
        <v>134</v>
      </c>
      <c r="C92" s="241" t="s">
        <v>135</v>
      </c>
      <c r="D92" s="242"/>
      <c r="E92" s="242"/>
      <c r="F92" s="138" t="s">
        <v>26</v>
      </c>
      <c r="G92" s="139"/>
      <c r="H92" s="139"/>
      <c r="I92" s="139">
        <f>'SO01 04 Pol'!G23</f>
        <v>0</v>
      </c>
      <c r="J92" s="136" t="str">
        <f>IF(I96=0,"",I92/I96*100)</f>
        <v/>
      </c>
    </row>
    <row r="93" spans="1:10" ht="36.75" customHeight="1" x14ac:dyDescent="0.2">
      <c r="A93" s="127"/>
      <c r="B93" s="132" t="s">
        <v>136</v>
      </c>
      <c r="C93" s="241" t="s">
        <v>87</v>
      </c>
      <c r="D93" s="242"/>
      <c r="E93" s="242"/>
      <c r="F93" s="138" t="s">
        <v>137</v>
      </c>
      <c r="G93" s="139"/>
      <c r="H93" s="139"/>
      <c r="I93" s="139">
        <f>'SO01 01 Pol'!G101+'SO01 02 Pol'!G593+'SO01 03 Pol'!G130</f>
        <v>0</v>
      </c>
      <c r="J93" s="136" t="str">
        <f>IF(I96=0,"",I93/I96*100)</f>
        <v/>
      </c>
    </row>
    <row r="94" spans="1:10" ht="36.75" customHeight="1" x14ac:dyDescent="0.2">
      <c r="A94" s="127"/>
      <c r="B94" s="132" t="s">
        <v>138</v>
      </c>
      <c r="C94" s="241" t="s">
        <v>27</v>
      </c>
      <c r="D94" s="242"/>
      <c r="E94" s="242"/>
      <c r="F94" s="138" t="s">
        <v>138</v>
      </c>
      <c r="G94" s="139"/>
      <c r="H94" s="139"/>
      <c r="I94" s="139">
        <f>'SO01 05 Pol'!G8</f>
        <v>0</v>
      </c>
      <c r="J94" s="136" t="str">
        <f>IF(I96=0,"",I94/I96*100)</f>
        <v/>
      </c>
    </row>
    <row r="95" spans="1:10" ht="36.75" customHeight="1" x14ac:dyDescent="0.2">
      <c r="A95" s="127"/>
      <c r="B95" s="132" t="s">
        <v>139</v>
      </c>
      <c r="C95" s="241" t="s">
        <v>28</v>
      </c>
      <c r="D95" s="242"/>
      <c r="E95" s="242"/>
      <c r="F95" s="138" t="s">
        <v>139</v>
      </c>
      <c r="G95" s="139"/>
      <c r="H95" s="139"/>
      <c r="I95" s="139">
        <f>'SO01 01 Pol'!G117+'SO01 02 Pol'!G622+'SO01 03 Pol'!G159+'SO01 05 Pol'!G46</f>
        <v>0</v>
      </c>
      <c r="J95" s="136" t="str">
        <f>IF(I96=0,"",I95/I96*100)</f>
        <v/>
      </c>
    </row>
    <row r="96" spans="1:10" ht="25.5" customHeight="1" x14ac:dyDescent="0.2">
      <c r="A96" s="128"/>
      <c r="B96" s="133" t="s">
        <v>1</v>
      </c>
      <c r="C96" s="134"/>
      <c r="D96" s="135"/>
      <c r="E96" s="135"/>
      <c r="F96" s="140"/>
      <c r="G96" s="141"/>
      <c r="H96" s="141"/>
      <c r="I96" s="141">
        <f>SUM(I61:I95)</f>
        <v>0</v>
      </c>
      <c r="J96" s="137">
        <f>SUM(J61:J95)</f>
        <v>0</v>
      </c>
    </row>
    <row r="97" spans="6:10" x14ac:dyDescent="0.2">
      <c r="F97" s="86"/>
      <c r="G97" s="86"/>
      <c r="H97" s="86"/>
      <c r="I97" s="86"/>
      <c r="J97" s="87"/>
    </row>
    <row r="98" spans="6:10" x14ac:dyDescent="0.2">
      <c r="F98" s="86"/>
      <c r="G98" s="86"/>
      <c r="H98" s="86"/>
      <c r="I98" s="86"/>
      <c r="J98" s="87"/>
    </row>
    <row r="99" spans="6:10" x14ac:dyDescent="0.2">
      <c r="F99" s="86"/>
      <c r="G99" s="86"/>
      <c r="H99" s="86"/>
      <c r="I99" s="86"/>
      <c r="J99" s="87"/>
    </row>
  </sheetData>
  <sheetProtection algorithmName="SHA-512" hashValue="uZGGRJ+l28OgP3M8nd2m8Ye0hTySUimCGYoRTW/BRgPFRebJIgZwlJm8GVW0sQX6OxHeIWGSC+8qR4JC4pjGrA==" saltValue="XaBn3d8Rv5W4zhGpuz+iG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5">
    <mergeCell ref="C92:E92"/>
    <mergeCell ref="C93:E93"/>
    <mergeCell ref="C94:E94"/>
    <mergeCell ref="C95:E95"/>
    <mergeCell ref="D5:G5"/>
    <mergeCell ref="D6:G6"/>
    <mergeCell ref="E7:G7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DNrTcfHkjK16XkAV9cR8rnkkjb1CGlcx0MhZltEAptyLpfOVprWcAkW4xwjGTCK16qlTd0skY461kMkehMECKw==" saltValue="iGOyPwHIioKHDFcBn3Ae7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B50E2-EE99-4F61-95A9-7CBB9274B6C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140</v>
      </c>
      <c r="B1" s="255"/>
      <c r="C1" s="255"/>
      <c r="D1" s="255"/>
      <c r="E1" s="255"/>
      <c r="F1" s="255"/>
      <c r="G1" s="255"/>
      <c r="AG1" t="s">
        <v>141</v>
      </c>
    </row>
    <row r="2" spans="1:60" ht="24.95" customHeight="1" x14ac:dyDescent="0.2">
      <c r="A2" s="143" t="s">
        <v>7</v>
      </c>
      <c r="B2" s="49" t="s">
        <v>42</v>
      </c>
      <c r="C2" s="256" t="s">
        <v>43</v>
      </c>
      <c r="D2" s="257"/>
      <c r="E2" s="257"/>
      <c r="F2" s="257"/>
      <c r="G2" s="258"/>
      <c r="AG2" t="s">
        <v>142</v>
      </c>
    </row>
    <row r="3" spans="1:60" ht="24.95" customHeight="1" x14ac:dyDescent="0.2">
      <c r="A3" s="143" t="s">
        <v>8</v>
      </c>
      <c r="B3" s="49" t="s">
        <v>46</v>
      </c>
      <c r="C3" s="256" t="s">
        <v>47</v>
      </c>
      <c r="D3" s="257"/>
      <c r="E3" s="257"/>
      <c r="F3" s="257"/>
      <c r="G3" s="258"/>
      <c r="AC3" s="125" t="s">
        <v>142</v>
      </c>
      <c r="AG3" t="s">
        <v>143</v>
      </c>
    </row>
    <row r="4" spans="1:60" ht="24.95" customHeight="1" x14ac:dyDescent="0.2">
      <c r="A4" s="144" t="s">
        <v>9</v>
      </c>
      <c r="B4" s="145" t="s">
        <v>48</v>
      </c>
      <c r="C4" s="259" t="s">
        <v>49</v>
      </c>
      <c r="D4" s="260"/>
      <c r="E4" s="260"/>
      <c r="F4" s="260"/>
      <c r="G4" s="261"/>
      <c r="AG4" t="s">
        <v>144</v>
      </c>
    </row>
    <row r="5" spans="1:60" x14ac:dyDescent="0.2">
      <c r="D5" s="10"/>
    </row>
    <row r="6" spans="1:60" ht="38.25" x14ac:dyDescent="0.2">
      <c r="A6" s="147" t="s">
        <v>145</v>
      </c>
      <c r="B6" s="149" t="s">
        <v>146</v>
      </c>
      <c r="C6" s="149" t="s">
        <v>147</v>
      </c>
      <c r="D6" s="148" t="s">
        <v>148</v>
      </c>
      <c r="E6" s="147" t="s">
        <v>149</v>
      </c>
      <c r="F6" s="146" t="s">
        <v>150</v>
      </c>
      <c r="G6" s="147" t="s">
        <v>29</v>
      </c>
      <c r="H6" s="150" t="s">
        <v>30</v>
      </c>
      <c r="I6" s="150" t="s">
        <v>151</v>
      </c>
      <c r="J6" s="150" t="s">
        <v>31</v>
      </c>
      <c r="K6" s="150" t="s">
        <v>152</v>
      </c>
      <c r="L6" s="150" t="s">
        <v>153</v>
      </c>
      <c r="M6" s="150" t="s">
        <v>154</v>
      </c>
      <c r="N6" s="150" t="s">
        <v>155</v>
      </c>
      <c r="O6" s="150" t="s">
        <v>156</v>
      </c>
      <c r="P6" s="150" t="s">
        <v>157</v>
      </c>
      <c r="Q6" s="150" t="s">
        <v>158</v>
      </c>
      <c r="R6" s="150" t="s">
        <v>159</v>
      </c>
      <c r="S6" s="150" t="s">
        <v>160</v>
      </c>
      <c r="T6" s="150" t="s">
        <v>161</v>
      </c>
      <c r="U6" s="150" t="s">
        <v>162</v>
      </c>
      <c r="V6" s="150" t="s">
        <v>163</v>
      </c>
      <c r="W6" s="150" t="s">
        <v>164</v>
      </c>
      <c r="X6" s="150" t="s">
        <v>165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7" t="s">
        <v>166</v>
      </c>
      <c r="B8" s="168" t="s">
        <v>80</v>
      </c>
      <c r="C8" s="182" t="s">
        <v>81</v>
      </c>
      <c r="D8" s="169"/>
      <c r="E8" s="170"/>
      <c r="F8" s="171"/>
      <c r="G8" s="171">
        <f>SUMIF(AG9:AG10,"&lt;&gt;NOR",G9:G10)</f>
        <v>0</v>
      </c>
      <c r="H8" s="171"/>
      <c r="I8" s="171">
        <f>SUM(I9:I10)</f>
        <v>0</v>
      </c>
      <c r="J8" s="171"/>
      <c r="K8" s="171">
        <f>SUM(K9:K10)</f>
        <v>0</v>
      </c>
      <c r="L8" s="171"/>
      <c r="M8" s="171">
        <f>SUM(M9:M10)</f>
        <v>0</v>
      </c>
      <c r="N8" s="171"/>
      <c r="O8" s="171">
        <f>SUM(O9:O10)</f>
        <v>0.03</v>
      </c>
      <c r="P8" s="171"/>
      <c r="Q8" s="171">
        <f>SUM(Q9:Q10)</f>
        <v>0</v>
      </c>
      <c r="R8" s="171"/>
      <c r="S8" s="171"/>
      <c r="T8" s="172"/>
      <c r="U8" s="166"/>
      <c r="V8" s="166">
        <f>SUM(V9:V10)</f>
        <v>1.3</v>
      </c>
      <c r="W8" s="166"/>
      <c r="X8" s="166"/>
      <c r="AG8" t="s">
        <v>167</v>
      </c>
    </row>
    <row r="9" spans="1:60" outlineLevel="1" x14ac:dyDescent="0.2">
      <c r="A9" s="173">
        <v>1</v>
      </c>
      <c r="B9" s="174" t="s">
        <v>168</v>
      </c>
      <c r="C9" s="183" t="s">
        <v>169</v>
      </c>
      <c r="D9" s="175" t="s">
        <v>170</v>
      </c>
      <c r="E9" s="176">
        <v>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5.9199999999999999E-3</v>
      </c>
      <c r="O9" s="178">
        <f>ROUND(E9*N9,2)</f>
        <v>0.03</v>
      </c>
      <c r="P9" s="178">
        <v>0</v>
      </c>
      <c r="Q9" s="178">
        <f>ROUND(E9*P9,2)</f>
        <v>0</v>
      </c>
      <c r="R9" s="178" t="s">
        <v>171</v>
      </c>
      <c r="S9" s="178" t="s">
        <v>172</v>
      </c>
      <c r="T9" s="179" t="s">
        <v>172</v>
      </c>
      <c r="U9" s="160">
        <v>0.26</v>
      </c>
      <c r="V9" s="160">
        <f>ROUND(E9*U9,2)</f>
        <v>1.3</v>
      </c>
      <c r="W9" s="160"/>
      <c r="X9" s="160" t="s">
        <v>173</v>
      </c>
      <c r="Y9" s="151"/>
      <c r="Z9" s="151"/>
      <c r="AA9" s="151"/>
      <c r="AB9" s="151"/>
      <c r="AC9" s="151"/>
      <c r="AD9" s="151"/>
      <c r="AE9" s="151"/>
      <c r="AF9" s="151"/>
      <c r="AG9" s="151" t="s">
        <v>174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4" t="s">
        <v>175</v>
      </c>
      <c r="D10" s="161"/>
      <c r="E10" s="162">
        <v>5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176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167" t="s">
        <v>166</v>
      </c>
      <c r="B11" s="168" t="s">
        <v>86</v>
      </c>
      <c r="C11" s="182" t="s">
        <v>87</v>
      </c>
      <c r="D11" s="169"/>
      <c r="E11" s="170"/>
      <c r="F11" s="171"/>
      <c r="G11" s="171">
        <f>SUMIF(AG12:AG17,"&lt;&gt;NOR",G12:G17)</f>
        <v>0</v>
      </c>
      <c r="H11" s="171"/>
      <c r="I11" s="171">
        <f>SUM(I12:I17)</f>
        <v>0</v>
      </c>
      <c r="J11" s="171"/>
      <c r="K11" s="171">
        <f>SUM(K12:K17)</f>
        <v>0</v>
      </c>
      <c r="L11" s="171"/>
      <c r="M11" s="171">
        <f>SUM(M12:M17)</f>
        <v>0</v>
      </c>
      <c r="N11" s="171"/>
      <c r="O11" s="171">
        <f>SUM(O12:O17)</f>
        <v>0</v>
      </c>
      <c r="P11" s="171"/>
      <c r="Q11" s="171">
        <f>SUM(Q12:Q17)</f>
        <v>0</v>
      </c>
      <c r="R11" s="171"/>
      <c r="S11" s="171"/>
      <c r="T11" s="172"/>
      <c r="U11" s="166"/>
      <c r="V11" s="166">
        <f>SUM(V12:V17)</f>
        <v>0</v>
      </c>
      <c r="W11" s="166"/>
      <c r="X11" s="166"/>
      <c r="AG11" t="s">
        <v>167</v>
      </c>
    </row>
    <row r="12" spans="1:60" outlineLevel="1" x14ac:dyDescent="0.2">
      <c r="A12" s="173">
        <v>2</v>
      </c>
      <c r="B12" s="174" t="s">
        <v>177</v>
      </c>
      <c r="C12" s="183" t="s">
        <v>178</v>
      </c>
      <c r="D12" s="175" t="s">
        <v>179</v>
      </c>
      <c r="E12" s="176">
        <v>0.14204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 t="s">
        <v>180</v>
      </c>
      <c r="S12" s="178" t="s">
        <v>172</v>
      </c>
      <c r="T12" s="179" t="s">
        <v>172</v>
      </c>
      <c r="U12" s="160">
        <v>0</v>
      </c>
      <c r="V12" s="160">
        <f>ROUND(E12*U12,2)</f>
        <v>0</v>
      </c>
      <c r="W12" s="160"/>
      <c r="X12" s="160" t="s">
        <v>173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174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8"/>
      <c r="B13" s="159"/>
      <c r="C13" s="253" t="s">
        <v>181</v>
      </c>
      <c r="D13" s="254"/>
      <c r="E13" s="254"/>
      <c r="F13" s="254"/>
      <c r="G13" s="254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182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80" t="str">
        <f>C13</f>
        <v>Pro vyjádření výnosu ve prospěch zhotovitele je nutné jednotkovou cenu uvést se záporným znaménkem. (Získaná částka ponižuje náklad stavby.)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4" t="s">
        <v>183</v>
      </c>
      <c r="D14" s="161"/>
      <c r="E14" s="162">
        <v>2.2100000000000002E-2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176</v>
      </c>
      <c r="AH14" s="151">
        <v>7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4" t="s">
        <v>184</v>
      </c>
      <c r="D15" s="161"/>
      <c r="E15" s="162">
        <v>9.4000000000000004E-3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176</v>
      </c>
      <c r="AH15" s="151">
        <v>7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4" t="s">
        <v>185</v>
      </c>
      <c r="D16" s="161"/>
      <c r="E16" s="162">
        <v>7.5539999999999996E-2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176</v>
      </c>
      <c r="AH16" s="151">
        <v>7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4" t="s">
        <v>186</v>
      </c>
      <c r="D17" s="161"/>
      <c r="E17" s="162">
        <v>3.5000000000000003E-2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176</v>
      </c>
      <c r="AH17" s="151">
        <v>7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">
      <c r="A18" s="167" t="s">
        <v>166</v>
      </c>
      <c r="B18" s="168" t="s">
        <v>96</v>
      </c>
      <c r="C18" s="182" t="s">
        <v>97</v>
      </c>
      <c r="D18" s="169"/>
      <c r="E18" s="170"/>
      <c r="F18" s="171"/>
      <c r="G18" s="171">
        <f>SUMIF(AG19:AG79,"&lt;&gt;NOR",G19:G79)</f>
        <v>0</v>
      </c>
      <c r="H18" s="171"/>
      <c r="I18" s="171">
        <f>SUM(I19:I79)</f>
        <v>0</v>
      </c>
      <c r="J18" s="171"/>
      <c r="K18" s="171">
        <f>SUM(K19:K79)</f>
        <v>0</v>
      </c>
      <c r="L18" s="171"/>
      <c r="M18" s="171">
        <f>SUM(M19:M79)</f>
        <v>0</v>
      </c>
      <c r="N18" s="171"/>
      <c r="O18" s="171">
        <f>SUM(O19:O79)</f>
        <v>0.19</v>
      </c>
      <c r="P18" s="171"/>
      <c r="Q18" s="171">
        <f>SUM(Q19:Q79)</f>
        <v>0.11</v>
      </c>
      <c r="R18" s="171"/>
      <c r="S18" s="171"/>
      <c r="T18" s="172"/>
      <c r="U18" s="166"/>
      <c r="V18" s="166">
        <f>SUM(V19:V79)</f>
        <v>9.7100000000000026</v>
      </c>
      <c r="W18" s="166"/>
      <c r="X18" s="166"/>
      <c r="AG18" t="s">
        <v>167</v>
      </c>
    </row>
    <row r="19" spans="1:60" outlineLevel="1" x14ac:dyDescent="0.2">
      <c r="A19" s="173">
        <v>3</v>
      </c>
      <c r="B19" s="174" t="s">
        <v>187</v>
      </c>
      <c r="C19" s="183" t="s">
        <v>188</v>
      </c>
      <c r="D19" s="175" t="s">
        <v>189</v>
      </c>
      <c r="E19" s="176">
        <v>0.5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8">
        <v>8.1799999999999998E-3</v>
      </c>
      <c r="O19" s="178">
        <f>ROUND(E19*N19,2)</f>
        <v>0</v>
      </c>
      <c r="P19" s="178">
        <v>0</v>
      </c>
      <c r="Q19" s="178">
        <f>ROUND(E19*P19,2)</f>
        <v>0</v>
      </c>
      <c r="R19" s="178" t="s">
        <v>190</v>
      </c>
      <c r="S19" s="178" t="s">
        <v>172</v>
      </c>
      <c r="T19" s="179" t="s">
        <v>172</v>
      </c>
      <c r="U19" s="160">
        <v>0.65</v>
      </c>
      <c r="V19" s="160">
        <f>ROUND(E19*U19,2)</f>
        <v>0.33</v>
      </c>
      <c r="W19" s="160"/>
      <c r="X19" s="160" t="s">
        <v>173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174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53" t="s">
        <v>191</v>
      </c>
      <c r="D20" s="254"/>
      <c r="E20" s="254"/>
      <c r="F20" s="254"/>
      <c r="G20" s="254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182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62" t="s">
        <v>192</v>
      </c>
      <c r="D21" s="263"/>
      <c r="E21" s="263"/>
      <c r="F21" s="263"/>
      <c r="G21" s="263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182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4" t="s">
        <v>193</v>
      </c>
      <c r="D22" s="161"/>
      <c r="E22" s="162">
        <v>0.5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176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3">
        <v>4</v>
      </c>
      <c r="B23" s="174" t="s">
        <v>194</v>
      </c>
      <c r="C23" s="183" t="s">
        <v>195</v>
      </c>
      <c r="D23" s="175" t="s">
        <v>189</v>
      </c>
      <c r="E23" s="176">
        <v>2.5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8">
        <v>8.5800000000000008E-3</v>
      </c>
      <c r="O23" s="178">
        <f>ROUND(E23*N23,2)</f>
        <v>0.02</v>
      </c>
      <c r="P23" s="178">
        <v>0</v>
      </c>
      <c r="Q23" s="178">
        <f>ROUND(E23*P23,2)</f>
        <v>0</v>
      </c>
      <c r="R23" s="178" t="s">
        <v>190</v>
      </c>
      <c r="S23" s="178" t="s">
        <v>172</v>
      </c>
      <c r="T23" s="179" t="s">
        <v>172</v>
      </c>
      <c r="U23" s="160">
        <v>0.63800000000000001</v>
      </c>
      <c r="V23" s="160">
        <f>ROUND(E23*U23,2)</f>
        <v>1.6</v>
      </c>
      <c r="W23" s="160"/>
      <c r="X23" s="160" t="s">
        <v>173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174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53" t="s">
        <v>191</v>
      </c>
      <c r="D24" s="254"/>
      <c r="E24" s="254"/>
      <c r="F24" s="254"/>
      <c r="G24" s="254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182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62" t="s">
        <v>192</v>
      </c>
      <c r="D25" s="263"/>
      <c r="E25" s="263"/>
      <c r="F25" s="263"/>
      <c r="G25" s="263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182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4" t="s">
        <v>196</v>
      </c>
      <c r="D26" s="161"/>
      <c r="E26" s="162">
        <v>2.5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176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3">
        <v>5</v>
      </c>
      <c r="B27" s="174" t="s">
        <v>197</v>
      </c>
      <c r="C27" s="183" t="s">
        <v>198</v>
      </c>
      <c r="D27" s="175" t="s">
        <v>189</v>
      </c>
      <c r="E27" s="176">
        <v>8.6999999999999993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8">
        <v>2.5000000000000001E-4</v>
      </c>
      <c r="O27" s="178">
        <f>ROUND(E27*N27,2)</f>
        <v>0</v>
      </c>
      <c r="P27" s="178">
        <v>2.5400000000000002E-3</v>
      </c>
      <c r="Q27" s="178">
        <f>ROUND(E27*P27,2)</f>
        <v>0.02</v>
      </c>
      <c r="R27" s="178" t="s">
        <v>190</v>
      </c>
      <c r="S27" s="178" t="s">
        <v>172</v>
      </c>
      <c r="T27" s="179" t="s">
        <v>172</v>
      </c>
      <c r="U27" s="160">
        <v>0.03</v>
      </c>
      <c r="V27" s="160">
        <f>ROUND(E27*U27,2)</f>
        <v>0.26</v>
      </c>
      <c r="W27" s="160"/>
      <c r="X27" s="160" t="s">
        <v>173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174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4" t="s">
        <v>199</v>
      </c>
      <c r="D28" s="161"/>
      <c r="E28" s="162">
        <v>8.6999999999999993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176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3">
        <v>6</v>
      </c>
      <c r="B29" s="174" t="s">
        <v>200</v>
      </c>
      <c r="C29" s="183" t="s">
        <v>201</v>
      </c>
      <c r="D29" s="175" t="s">
        <v>189</v>
      </c>
      <c r="E29" s="176">
        <v>1.7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8">
        <v>2.5000000000000001E-4</v>
      </c>
      <c r="O29" s="178">
        <f>ROUND(E29*N29,2)</f>
        <v>0</v>
      </c>
      <c r="P29" s="178">
        <v>5.5300000000000002E-3</v>
      </c>
      <c r="Q29" s="178">
        <f>ROUND(E29*P29,2)</f>
        <v>0.01</v>
      </c>
      <c r="R29" s="178" t="s">
        <v>190</v>
      </c>
      <c r="S29" s="178" t="s">
        <v>172</v>
      </c>
      <c r="T29" s="179" t="s">
        <v>172</v>
      </c>
      <c r="U29" s="160">
        <v>4.8000000000000001E-2</v>
      </c>
      <c r="V29" s="160">
        <f>ROUND(E29*U29,2)</f>
        <v>0.08</v>
      </c>
      <c r="W29" s="160"/>
      <c r="X29" s="160" t="s">
        <v>173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174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84" t="s">
        <v>202</v>
      </c>
      <c r="D30" s="161"/>
      <c r="E30" s="162">
        <v>1.7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176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3">
        <v>7</v>
      </c>
      <c r="B31" s="174" t="s">
        <v>203</v>
      </c>
      <c r="C31" s="183" t="s">
        <v>204</v>
      </c>
      <c r="D31" s="175" t="s">
        <v>189</v>
      </c>
      <c r="E31" s="176">
        <v>7.7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8">
        <v>3.5E-4</v>
      </c>
      <c r="O31" s="178">
        <f>ROUND(E31*N31,2)</f>
        <v>0</v>
      </c>
      <c r="P31" s="178">
        <v>9.8099999999999993E-3</v>
      </c>
      <c r="Q31" s="178">
        <f>ROUND(E31*P31,2)</f>
        <v>0.08</v>
      </c>
      <c r="R31" s="178" t="s">
        <v>190</v>
      </c>
      <c r="S31" s="178" t="s">
        <v>172</v>
      </c>
      <c r="T31" s="179" t="s">
        <v>172</v>
      </c>
      <c r="U31" s="160">
        <v>5.6000000000000001E-2</v>
      </c>
      <c r="V31" s="160">
        <f>ROUND(E31*U31,2)</f>
        <v>0.43</v>
      </c>
      <c r="W31" s="160"/>
      <c r="X31" s="160" t="s">
        <v>173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174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4" t="s">
        <v>205</v>
      </c>
      <c r="D32" s="161"/>
      <c r="E32" s="162">
        <v>7.7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176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3">
        <v>8</v>
      </c>
      <c r="B33" s="174" t="s">
        <v>206</v>
      </c>
      <c r="C33" s="183" t="s">
        <v>207</v>
      </c>
      <c r="D33" s="175" t="s">
        <v>189</v>
      </c>
      <c r="E33" s="176">
        <v>7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8">
        <v>1.0070000000000001E-2</v>
      </c>
      <c r="O33" s="178">
        <f>ROUND(E33*N33,2)</f>
        <v>7.0000000000000007E-2</v>
      </c>
      <c r="P33" s="178">
        <v>0</v>
      </c>
      <c r="Q33" s="178">
        <f>ROUND(E33*P33,2)</f>
        <v>0</v>
      </c>
      <c r="R33" s="178" t="s">
        <v>190</v>
      </c>
      <c r="S33" s="178" t="s">
        <v>172</v>
      </c>
      <c r="T33" s="179" t="s">
        <v>172</v>
      </c>
      <c r="U33" s="160">
        <v>0.55900000000000005</v>
      </c>
      <c r="V33" s="160">
        <f>ROUND(E33*U33,2)</f>
        <v>3.91</v>
      </c>
      <c r="W33" s="160"/>
      <c r="X33" s="160" t="s">
        <v>173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174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3" t="s">
        <v>191</v>
      </c>
      <c r="D34" s="254"/>
      <c r="E34" s="254"/>
      <c r="F34" s="254"/>
      <c r="G34" s="254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182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62" t="s">
        <v>192</v>
      </c>
      <c r="D35" s="263"/>
      <c r="E35" s="263"/>
      <c r="F35" s="263"/>
      <c r="G35" s="263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182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84" t="s">
        <v>208</v>
      </c>
      <c r="D36" s="161"/>
      <c r="E36" s="162">
        <v>7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176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3">
        <v>9</v>
      </c>
      <c r="B37" s="174" t="s">
        <v>209</v>
      </c>
      <c r="C37" s="183" t="s">
        <v>210</v>
      </c>
      <c r="D37" s="175" t="s">
        <v>211</v>
      </c>
      <c r="E37" s="176">
        <v>2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78" t="s">
        <v>190</v>
      </c>
      <c r="S37" s="178" t="s">
        <v>172</v>
      </c>
      <c r="T37" s="179" t="s">
        <v>172</v>
      </c>
      <c r="U37" s="160">
        <v>6.4000000000000001E-2</v>
      </c>
      <c r="V37" s="160">
        <f>ROUND(E37*U37,2)</f>
        <v>0.13</v>
      </c>
      <c r="W37" s="160"/>
      <c r="X37" s="160" t="s">
        <v>173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174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84" t="s">
        <v>212</v>
      </c>
      <c r="D38" s="161"/>
      <c r="E38" s="162">
        <v>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176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3">
        <v>10</v>
      </c>
      <c r="B39" s="174" t="s">
        <v>213</v>
      </c>
      <c r="C39" s="183" t="s">
        <v>214</v>
      </c>
      <c r="D39" s="175" t="s">
        <v>189</v>
      </c>
      <c r="E39" s="176">
        <v>26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78" t="s">
        <v>190</v>
      </c>
      <c r="S39" s="178" t="s">
        <v>172</v>
      </c>
      <c r="T39" s="179" t="s">
        <v>172</v>
      </c>
      <c r="U39" s="160">
        <v>6.2E-2</v>
      </c>
      <c r="V39" s="160">
        <f>ROUND(E39*U39,2)</f>
        <v>1.61</v>
      </c>
      <c r="W39" s="160"/>
      <c r="X39" s="160" t="s">
        <v>173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4" t="s">
        <v>215</v>
      </c>
      <c r="D40" s="161"/>
      <c r="E40" s="162">
        <v>18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176</v>
      </c>
      <c r="AH40" s="151">
        <v>5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4" t="s">
        <v>216</v>
      </c>
      <c r="D41" s="161"/>
      <c r="E41" s="162">
        <v>8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>
        <v>5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73">
        <v>11</v>
      </c>
      <c r="B42" s="174" t="s">
        <v>217</v>
      </c>
      <c r="C42" s="183" t="s">
        <v>218</v>
      </c>
      <c r="D42" s="175" t="s">
        <v>211</v>
      </c>
      <c r="E42" s="176">
        <v>1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8">
        <v>0</v>
      </c>
      <c r="O42" s="178">
        <f>ROUND(E42*N42,2)</f>
        <v>0</v>
      </c>
      <c r="P42" s="178">
        <v>0</v>
      </c>
      <c r="Q42" s="178">
        <f>ROUND(E42*P42,2)</f>
        <v>0</v>
      </c>
      <c r="R42" s="178" t="s">
        <v>190</v>
      </c>
      <c r="S42" s="178" t="s">
        <v>172</v>
      </c>
      <c r="T42" s="179" t="s">
        <v>172</v>
      </c>
      <c r="U42" s="160">
        <v>0.48199999999999998</v>
      </c>
      <c r="V42" s="160">
        <f>ROUND(E42*U42,2)</f>
        <v>0.48</v>
      </c>
      <c r="W42" s="160"/>
      <c r="X42" s="160" t="s">
        <v>173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174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4" t="s">
        <v>219</v>
      </c>
      <c r="D43" s="161"/>
      <c r="E43" s="162">
        <v>1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176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3">
        <v>12</v>
      </c>
      <c r="B44" s="174" t="s">
        <v>220</v>
      </c>
      <c r="C44" s="183" t="s">
        <v>221</v>
      </c>
      <c r="D44" s="175" t="s">
        <v>211</v>
      </c>
      <c r="E44" s="176">
        <v>1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8">
        <v>2.0000000000000001E-4</v>
      </c>
      <c r="O44" s="178">
        <f>ROUND(E44*N44,2)</f>
        <v>0</v>
      </c>
      <c r="P44" s="178">
        <v>0</v>
      </c>
      <c r="Q44" s="178">
        <f>ROUND(E44*P44,2)</f>
        <v>0</v>
      </c>
      <c r="R44" s="178" t="s">
        <v>190</v>
      </c>
      <c r="S44" s="178" t="s">
        <v>172</v>
      </c>
      <c r="T44" s="179" t="s">
        <v>172</v>
      </c>
      <c r="U44" s="160">
        <v>0.14499999999999999</v>
      </c>
      <c r="V44" s="160">
        <f>ROUND(E44*U44,2)</f>
        <v>0.15</v>
      </c>
      <c r="W44" s="160"/>
      <c r="X44" s="160" t="s">
        <v>173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174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84" t="s">
        <v>219</v>
      </c>
      <c r="D45" s="161"/>
      <c r="E45" s="162">
        <v>1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3">
        <v>13</v>
      </c>
      <c r="B46" s="174" t="s">
        <v>222</v>
      </c>
      <c r="C46" s="183" t="s">
        <v>223</v>
      </c>
      <c r="D46" s="175" t="s">
        <v>211</v>
      </c>
      <c r="E46" s="176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8">
        <v>2.4000000000000001E-4</v>
      </c>
      <c r="O46" s="178">
        <f>ROUND(E46*N46,2)</f>
        <v>0</v>
      </c>
      <c r="P46" s="178">
        <v>0</v>
      </c>
      <c r="Q46" s="178">
        <f>ROUND(E46*P46,2)</f>
        <v>0</v>
      </c>
      <c r="R46" s="178" t="s">
        <v>190</v>
      </c>
      <c r="S46" s="178" t="s">
        <v>172</v>
      </c>
      <c r="T46" s="179" t="s">
        <v>172</v>
      </c>
      <c r="U46" s="160">
        <v>0.16600000000000001</v>
      </c>
      <c r="V46" s="160">
        <f>ROUND(E46*U46,2)</f>
        <v>0.17</v>
      </c>
      <c r="W46" s="160"/>
      <c r="X46" s="160" t="s">
        <v>173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174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84" t="s">
        <v>219</v>
      </c>
      <c r="D47" s="161"/>
      <c r="E47" s="162">
        <v>1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176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3">
        <v>14</v>
      </c>
      <c r="B48" s="174" t="s">
        <v>224</v>
      </c>
      <c r="C48" s="183" t="s">
        <v>225</v>
      </c>
      <c r="D48" s="175" t="s">
        <v>211</v>
      </c>
      <c r="E48" s="176">
        <v>1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8">
        <v>3.8000000000000002E-4</v>
      </c>
      <c r="O48" s="178">
        <f>ROUND(E48*N48,2)</f>
        <v>0</v>
      </c>
      <c r="P48" s="178">
        <v>0</v>
      </c>
      <c r="Q48" s="178">
        <f>ROUND(E48*P48,2)</f>
        <v>0</v>
      </c>
      <c r="R48" s="178" t="s">
        <v>190</v>
      </c>
      <c r="S48" s="178" t="s">
        <v>172</v>
      </c>
      <c r="T48" s="179" t="s">
        <v>172</v>
      </c>
      <c r="U48" s="160">
        <v>0.20599999999999999</v>
      </c>
      <c r="V48" s="160">
        <f>ROUND(E48*U48,2)</f>
        <v>0.21</v>
      </c>
      <c r="W48" s="160"/>
      <c r="X48" s="160" t="s">
        <v>173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174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84" t="s">
        <v>219</v>
      </c>
      <c r="D49" s="161"/>
      <c r="E49" s="162">
        <v>1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176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3">
        <v>15</v>
      </c>
      <c r="B50" s="174" t="s">
        <v>226</v>
      </c>
      <c r="C50" s="183" t="s">
        <v>227</v>
      </c>
      <c r="D50" s="175" t="s">
        <v>211</v>
      </c>
      <c r="E50" s="176">
        <v>1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8">
        <v>3.0000000000000001E-5</v>
      </c>
      <c r="O50" s="178">
        <f>ROUND(E50*N50,2)</f>
        <v>0</v>
      </c>
      <c r="P50" s="178">
        <v>0</v>
      </c>
      <c r="Q50" s="178">
        <f>ROUND(E50*P50,2)</f>
        <v>0</v>
      </c>
      <c r="R50" s="178" t="s">
        <v>190</v>
      </c>
      <c r="S50" s="178" t="s">
        <v>172</v>
      </c>
      <c r="T50" s="179" t="s">
        <v>172</v>
      </c>
      <c r="U50" s="160">
        <v>0.35099999999999998</v>
      </c>
      <c r="V50" s="160">
        <f>ROUND(E50*U50,2)</f>
        <v>0.35</v>
      </c>
      <c r="W50" s="160"/>
      <c r="X50" s="160" t="s">
        <v>173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174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84" t="s">
        <v>228</v>
      </c>
      <c r="D51" s="161"/>
      <c r="E51" s="162">
        <v>1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176</v>
      </c>
      <c r="AH51" s="151">
        <v>5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3">
        <v>16</v>
      </c>
      <c r="B52" s="174" t="s">
        <v>229</v>
      </c>
      <c r="C52" s="183" t="s">
        <v>230</v>
      </c>
      <c r="D52" s="175" t="s">
        <v>231</v>
      </c>
      <c r="E52" s="176">
        <v>1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8">
        <v>0</v>
      </c>
      <c r="O52" s="178">
        <f>ROUND(E52*N52,2)</f>
        <v>0</v>
      </c>
      <c r="P52" s="178">
        <v>0</v>
      </c>
      <c r="Q52" s="178">
        <f>ROUND(E52*P52,2)</f>
        <v>0</v>
      </c>
      <c r="R52" s="178"/>
      <c r="S52" s="178" t="s">
        <v>232</v>
      </c>
      <c r="T52" s="179" t="s">
        <v>233</v>
      </c>
      <c r="U52" s="160">
        <v>0</v>
      </c>
      <c r="V52" s="160">
        <f>ROUND(E52*U52,2)</f>
        <v>0</v>
      </c>
      <c r="W52" s="160"/>
      <c r="X52" s="160" t="s">
        <v>173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174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84" t="s">
        <v>219</v>
      </c>
      <c r="D53" s="161"/>
      <c r="E53" s="162">
        <v>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3">
        <v>17</v>
      </c>
      <c r="B54" s="174" t="s">
        <v>234</v>
      </c>
      <c r="C54" s="183" t="s">
        <v>235</v>
      </c>
      <c r="D54" s="175" t="s">
        <v>231</v>
      </c>
      <c r="E54" s="176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/>
      <c r="S54" s="178" t="s">
        <v>232</v>
      </c>
      <c r="T54" s="179" t="s">
        <v>233</v>
      </c>
      <c r="U54" s="160">
        <v>0</v>
      </c>
      <c r="V54" s="160">
        <f>ROUND(E54*U54,2)</f>
        <v>0</v>
      </c>
      <c r="W54" s="160"/>
      <c r="X54" s="160" t="s">
        <v>173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174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84" t="s">
        <v>219</v>
      </c>
      <c r="D55" s="161"/>
      <c r="E55" s="162">
        <v>1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176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3">
        <v>18</v>
      </c>
      <c r="B56" s="174" t="s">
        <v>236</v>
      </c>
      <c r="C56" s="183" t="s">
        <v>237</v>
      </c>
      <c r="D56" s="175" t="s">
        <v>231</v>
      </c>
      <c r="E56" s="176">
        <v>1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8">
        <v>0</v>
      </c>
      <c r="O56" s="178">
        <f>ROUND(E56*N56,2)</f>
        <v>0</v>
      </c>
      <c r="P56" s="178">
        <v>0</v>
      </c>
      <c r="Q56" s="178">
        <f>ROUND(E56*P56,2)</f>
        <v>0</v>
      </c>
      <c r="R56" s="178"/>
      <c r="S56" s="178" t="s">
        <v>232</v>
      </c>
      <c r="T56" s="179" t="s">
        <v>233</v>
      </c>
      <c r="U56" s="160">
        <v>0</v>
      </c>
      <c r="V56" s="160">
        <f>ROUND(E56*U56,2)</f>
        <v>0</v>
      </c>
      <c r="W56" s="160"/>
      <c r="X56" s="160" t="s">
        <v>173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174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4" t="s">
        <v>219</v>
      </c>
      <c r="D57" s="161"/>
      <c r="E57" s="162">
        <v>1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33.75" outlineLevel="1" x14ac:dyDescent="0.2">
      <c r="A58" s="173">
        <v>19</v>
      </c>
      <c r="B58" s="174" t="s">
        <v>238</v>
      </c>
      <c r="C58" s="183" t="s">
        <v>239</v>
      </c>
      <c r="D58" s="175" t="s">
        <v>240</v>
      </c>
      <c r="E58" s="176">
        <v>12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8">
        <v>0</v>
      </c>
      <c r="O58" s="178">
        <f>ROUND(E58*N58,2)</f>
        <v>0</v>
      </c>
      <c r="P58" s="178">
        <v>0</v>
      </c>
      <c r="Q58" s="178">
        <f>ROUND(E58*P58,2)</f>
        <v>0</v>
      </c>
      <c r="R58" s="178"/>
      <c r="S58" s="178" t="s">
        <v>232</v>
      </c>
      <c r="T58" s="179" t="s">
        <v>233</v>
      </c>
      <c r="U58" s="160">
        <v>0</v>
      </c>
      <c r="V58" s="160">
        <f>ROUND(E58*U58,2)</f>
        <v>0</v>
      </c>
      <c r="W58" s="160"/>
      <c r="X58" s="160" t="s">
        <v>241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242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84" t="s">
        <v>243</v>
      </c>
      <c r="D59" s="161"/>
      <c r="E59" s="162">
        <v>12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3">
        <v>20</v>
      </c>
      <c r="B60" s="174" t="s">
        <v>244</v>
      </c>
      <c r="C60" s="183" t="s">
        <v>245</v>
      </c>
      <c r="D60" s="175" t="s">
        <v>246</v>
      </c>
      <c r="E60" s="176">
        <v>5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78"/>
      <c r="S60" s="178" t="s">
        <v>232</v>
      </c>
      <c r="T60" s="179" t="s">
        <v>233</v>
      </c>
      <c r="U60" s="160">
        <v>0</v>
      </c>
      <c r="V60" s="160">
        <f>ROUND(E60*U60,2)</f>
        <v>0</v>
      </c>
      <c r="W60" s="160"/>
      <c r="X60" s="160" t="s">
        <v>241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242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84" t="s">
        <v>175</v>
      </c>
      <c r="D61" s="161"/>
      <c r="E61" s="162">
        <v>5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176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3">
        <v>21</v>
      </c>
      <c r="B62" s="174" t="s">
        <v>247</v>
      </c>
      <c r="C62" s="183" t="s">
        <v>248</v>
      </c>
      <c r="D62" s="175" t="s">
        <v>211</v>
      </c>
      <c r="E62" s="176">
        <v>3.4649999999999999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8">
        <v>0.03</v>
      </c>
      <c r="O62" s="178">
        <f>ROUND(E62*N62,2)</f>
        <v>0.1</v>
      </c>
      <c r="P62" s="178">
        <v>0</v>
      </c>
      <c r="Q62" s="178">
        <f>ROUND(E62*P62,2)</f>
        <v>0</v>
      </c>
      <c r="R62" s="178" t="s">
        <v>249</v>
      </c>
      <c r="S62" s="178" t="s">
        <v>172</v>
      </c>
      <c r="T62" s="179" t="s">
        <v>172</v>
      </c>
      <c r="U62" s="160">
        <v>0</v>
      </c>
      <c r="V62" s="160">
        <f>ROUND(E62*U62,2)</f>
        <v>0</v>
      </c>
      <c r="W62" s="160"/>
      <c r="X62" s="160" t="s">
        <v>250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251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53" t="s">
        <v>252</v>
      </c>
      <c r="D63" s="254"/>
      <c r="E63" s="254"/>
      <c r="F63" s="254"/>
      <c r="G63" s="254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182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62" t="s">
        <v>253</v>
      </c>
      <c r="D64" s="263"/>
      <c r="E64" s="263"/>
      <c r="F64" s="263"/>
      <c r="G64" s="263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182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62" t="s">
        <v>254</v>
      </c>
      <c r="D65" s="263"/>
      <c r="E65" s="263"/>
      <c r="F65" s="263"/>
      <c r="G65" s="263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182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80" t="str">
        <f>C65</f>
        <v xml:space="preserve"> - Maximální rozteče potrubních závěsů ležatých i svislých budou provedeny dle výrobce potrubí z uhlíkové oceli a výrobce uchycení</v>
      </c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84" t="s">
        <v>255</v>
      </c>
      <c r="D66" s="161"/>
      <c r="E66" s="162">
        <v>0.31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176</v>
      </c>
      <c r="AH66" s="151">
        <v>5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84" t="s">
        <v>256</v>
      </c>
      <c r="D67" s="161"/>
      <c r="E67" s="162">
        <v>1.3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176</v>
      </c>
      <c r="AH67" s="151">
        <v>5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84" t="s">
        <v>257</v>
      </c>
      <c r="D68" s="161"/>
      <c r="E68" s="162">
        <v>1.855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176</v>
      </c>
      <c r="AH68" s="151">
        <v>5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73">
        <v>22</v>
      </c>
      <c r="B69" s="174" t="s">
        <v>258</v>
      </c>
      <c r="C69" s="183" t="s">
        <v>259</v>
      </c>
      <c r="D69" s="175" t="s">
        <v>211</v>
      </c>
      <c r="E69" s="176">
        <v>1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8">
        <v>5.0000000000000001E-4</v>
      </c>
      <c r="O69" s="178">
        <f>ROUND(E69*N69,2)</f>
        <v>0</v>
      </c>
      <c r="P69" s="178">
        <v>0</v>
      </c>
      <c r="Q69" s="178">
        <f>ROUND(E69*P69,2)</f>
        <v>0</v>
      </c>
      <c r="R69" s="178"/>
      <c r="S69" s="178" t="s">
        <v>232</v>
      </c>
      <c r="T69" s="179" t="s">
        <v>233</v>
      </c>
      <c r="U69" s="160">
        <v>0</v>
      </c>
      <c r="V69" s="160">
        <f>ROUND(E69*U69,2)</f>
        <v>0</v>
      </c>
      <c r="W69" s="160"/>
      <c r="X69" s="160" t="s">
        <v>250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251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84" t="s">
        <v>219</v>
      </c>
      <c r="D70" s="161"/>
      <c r="E70" s="162">
        <v>1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176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73">
        <v>23</v>
      </c>
      <c r="B71" s="174" t="s">
        <v>260</v>
      </c>
      <c r="C71" s="183" t="s">
        <v>261</v>
      </c>
      <c r="D71" s="175" t="s">
        <v>211</v>
      </c>
      <c r="E71" s="176">
        <v>1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8">
        <v>0</v>
      </c>
      <c r="O71" s="178">
        <f>ROUND(E71*N71,2)</f>
        <v>0</v>
      </c>
      <c r="P71" s="178">
        <v>0</v>
      </c>
      <c r="Q71" s="178">
        <f>ROUND(E71*P71,2)</f>
        <v>0</v>
      </c>
      <c r="R71" s="178"/>
      <c r="S71" s="178" t="s">
        <v>232</v>
      </c>
      <c r="T71" s="179" t="s">
        <v>233</v>
      </c>
      <c r="U71" s="160">
        <v>0</v>
      </c>
      <c r="V71" s="160">
        <f>ROUND(E71*U71,2)</f>
        <v>0</v>
      </c>
      <c r="W71" s="160"/>
      <c r="X71" s="160" t="s">
        <v>250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251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53" t="s">
        <v>262</v>
      </c>
      <c r="D72" s="254"/>
      <c r="E72" s="254"/>
      <c r="F72" s="254"/>
      <c r="G72" s="254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84" t="s">
        <v>219</v>
      </c>
      <c r="D73" s="161"/>
      <c r="E73" s="162">
        <v>1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176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3">
        <v>24</v>
      </c>
      <c r="B74" s="174" t="s">
        <v>263</v>
      </c>
      <c r="C74" s="183" t="s">
        <v>264</v>
      </c>
      <c r="D74" s="175" t="s">
        <v>211</v>
      </c>
      <c r="E74" s="176">
        <v>2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8">
        <v>0</v>
      </c>
      <c r="O74" s="178">
        <f>ROUND(E74*N74,2)</f>
        <v>0</v>
      </c>
      <c r="P74" s="178">
        <v>0</v>
      </c>
      <c r="Q74" s="178">
        <f>ROUND(E74*P74,2)</f>
        <v>0</v>
      </c>
      <c r="R74" s="178"/>
      <c r="S74" s="178" t="s">
        <v>232</v>
      </c>
      <c r="T74" s="179" t="s">
        <v>233</v>
      </c>
      <c r="U74" s="160">
        <v>0</v>
      </c>
      <c r="V74" s="160">
        <f>ROUND(E74*U74,2)</f>
        <v>0</v>
      </c>
      <c r="W74" s="160"/>
      <c r="X74" s="160" t="s">
        <v>250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251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84" t="s">
        <v>265</v>
      </c>
      <c r="D75" s="161"/>
      <c r="E75" s="162">
        <v>2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3">
        <v>25</v>
      </c>
      <c r="B76" s="174" t="s">
        <v>266</v>
      </c>
      <c r="C76" s="183" t="s">
        <v>267</v>
      </c>
      <c r="D76" s="175" t="s">
        <v>211</v>
      </c>
      <c r="E76" s="176">
        <v>5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8">
        <v>3.2000000000000003E-4</v>
      </c>
      <c r="O76" s="178">
        <f>ROUND(E76*N76,2)</f>
        <v>0</v>
      </c>
      <c r="P76" s="178">
        <v>0</v>
      </c>
      <c r="Q76" s="178">
        <f>ROUND(E76*P76,2)</f>
        <v>0</v>
      </c>
      <c r="R76" s="178"/>
      <c r="S76" s="178" t="s">
        <v>232</v>
      </c>
      <c r="T76" s="179" t="s">
        <v>233</v>
      </c>
      <c r="U76" s="160">
        <v>0</v>
      </c>
      <c r="V76" s="160">
        <f>ROUND(E76*U76,2)</f>
        <v>0</v>
      </c>
      <c r="W76" s="160"/>
      <c r="X76" s="160" t="s">
        <v>250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251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84" t="s">
        <v>175</v>
      </c>
      <c r="D77" s="161"/>
      <c r="E77" s="162">
        <v>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176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3">
        <v>26</v>
      </c>
      <c r="B78" s="174" t="s">
        <v>268</v>
      </c>
      <c r="C78" s="183" t="s">
        <v>269</v>
      </c>
      <c r="D78" s="175" t="s">
        <v>211</v>
      </c>
      <c r="E78" s="176">
        <v>5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8">
        <v>1.4999999999999999E-4</v>
      </c>
      <c r="O78" s="178">
        <f>ROUND(E78*N78,2)</f>
        <v>0</v>
      </c>
      <c r="P78" s="178">
        <v>0</v>
      </c>
      <c r="Q78" s="178">
        <f>ROUND(E78*P78,2)</f>
        <v>0</v>
      </c>
      <c r="R78" s="178"/>
      <c r="S78" s="178" t="s">
        <v>232</v>
      </c>
      <c r="T78" s="179" t="s">
        <v>233</v>
      </c>
      <c r="U78" s="160">
        <v>0</v>
      </c>
      <c r="V78" s="160">
        <f>ROUND(E78*U78,2)</f>
        <v>0</v>
      </c>
      <c r="W78" s="160"/>
      <c r="X78" s="160" t="s">
        <v>250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251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84" t="s">
        <v>175</v>
      </c>
      <c r="D79" s="161"/>
      <c r="E79" s="162">
        <v>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176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67" t="s">
        <v>166</v>
      </c>
      <c r="B80" s="168" t="s">
        <v>108</v>
      </c>
      <c r="C80" s="182" t="s">
        <v>109</v>
      </c>
      <c r="D80" s="169"/>
      <c r="E80" s="170"/>
      <c r="F80" s="171"/>
      <c r="G80" s="171">
        <f>SUMIF(AG81:AG88,"&lt;&gt;NOR",G81:G88)</f>
        <v>0</v>
      </c>
      <c r="H80" s="171"/>
      <c r="I80" s="171">
        <f>SUM(I81:I88)</f>
        <v>0</v>
      </c>
      <c r="J80" s="171"/>
      <c r="K80" s="171">
        <f>SUM(K81:K88)</f>
        <v>0</v>
      </c>
      <c r="L80" s="171"/>
      <c r="M80" s="171">
        <f>SUM(M81:M88)</f>
        <v>0</v>
      </c>
      <c r="N80" s="171"/>
      <c r="O80" s="171">
        <f>SUM(O81:O88)</f>
        <v>0</v>
      </c>
      <c r="P80" s="171"/>
      <c r="Q80" s="171">
        <f>SUM(Q81:Q88)</f>
        <v>0.04</v>
      </c>
      <c r="R80" s="171"/>
      <c r="S80" s="171"/>
      <c r="T80" s="172"/>
      <c r="U80" s="166"/>
      <c r="V80" s="166">
        <f>SUM(V81:V88)</f>
        <v>4.53</v>
      </c>
      <c r="W80" s="166"/>
      <c r="X80" s="166"/>
      <c r="AG80" t="s">
        <v>167</v>
      </c>
    </row>
    <row r="81" spans="1:60" outlineLevel="1" x14ac:dyDescent="0.2">
      <c r="A81" s="173">
        <v>27</v>
      </c>
      <c r="B81" s="174" t="s">
        <v>270</v>
      </c>
      <c r="C81" s="183" t="s">
        <v>271</v>
      </c>
      <c r="D81" s="175" t="s">
        <v>211</v>
      </c>
      <c r="E81" s="176">
        <v>10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8">
        <v>2.1000000000000001E-4</v>
      </c>
      <c r="O81" s="178">
        <f>ROUND(E81*N81,2)</f>
        <v>0</v>
      </c>
      <c r="P81" s="178">
        <v>3.5000000000000001E-3</v>
      </c>
      <c r="Q81" s="178">
        <f>ROUND(E81*P81,2)</f>
        <v>0.04</v>
      </c>
      <c r="R81" s="178" t="s">
        <v>272</v>
      </c>
      <c r="S81" s="178" t="s">
        <v>172</v>
      </c>
      <c r="T81" s="179" t="s">
        <v>172</v>
      </c>
      <c r="U81" s="160">
        <v>0.374</v>
      </c>
      <c r="V81" s="160">
        <f>ROUND(E81*U81,2)</f>
        <v>3.74</v>
      </c>
      <c r="W81" s="160"/>
      <c r="X81" s="160" t="s">
        <v>173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174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84" t="s">
        <v>273</v>
      </c>
      <c r="D82" s="161"/>
      <c r="E82" s="162">
        <v>10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176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3">
        <v>28</v>
      </c>
      <c r="B83" s="174" t="s">
        <v>274</v>
      </c>
      <c r="C83" s="183" t="s">
        <v>275</v>
      </c>
      <c r="D83" s="175" t="s">
        <v>211</v>
      </c>
      <c r="E83" s="176">
        <v>2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8">
        <v>8.4000000000000003E-4</v>
      </c>
      <c r="O83" s="178">
        <f>ROUND(E83*N83,2)</f>
        <v>0</v>
      </c>
      <c r="P83" s="178">
        <v>0</v>
      </c>
      <c r="Q83" s="178">
        <f>ROUND(E83*P83,2)</f>
        <v>0</v>
      </c>
      <c r="R83" s="178" t="s">
        <v>272</v>
      </c>
      <c r="S83" s="178" t="s">
        <v>172</v>
      </c>
      <c r="T83" s="179" t="s">
        <v>172</v>
      </c>
      <c r="U83" s="160">
        <v>0.16500000000000001</v>
      </c>
      <c r="V83" s="160">
        <f>ROUND(E83*U83,2)</f>
        <v>0.33</v>
      </c>
      <c r="W83" s="160"/>
      <c r="X83" s="160" t="s">
        <v>173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174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84" t="s">
        <v>276</v>
      </c>
      <c r="D84" s="161"/>
      <c r="E84" s="162">
        <v>2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176</v>
      </c>
      <c r="AH84" s="151">
        <v>5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3">
        <v>29</v>
      </c>
      <c r="B85" s="174" t="s">
        <v>277</v>
      </c>
      <c r="C85" s="183" t="s">
        <v>278</v>
      </c>
      <c r="D85" s="175" t="s">
        <v>211</v>
      </c>
      <c r="E85" s="176">
        <v>1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8">
        <v>1.1800000000000001E-3</v>
      </c>
      <c r="O85" s="178">
        <f>ROUND(E85*N85,2)</f>
        <v>0</v>
      </c>
      <c r="P85" s="178">
        <v>0</v>
      </c>
      <c r="Q85" s="178">
        <f>ROUND(E85*P85,2)</f>
        <v>0</v>
      </c>
      <c r="R85" s="178" t="s">
        <v>272</v>
      </c>
      <c r="S85" s="178" t="s">
        <v>172</v>
      </c>
      <c r="T85" s="179" t="s">
        <v>172</v>
      </c>
      <c r="U85" s="160">
        <v>0.21</v>
      </c>
      <c r="V85" s="160">
        <f>ROUND(E85*U85,2)</f>
        <v>0.21</v>
      </c>
      <c r="W85" s="160"/>
      <c r="X85" s="160" t="s">
        <v>173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174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4" t="s">
        <v>219</v>
      </c>
      <c r="D86" s="161"/>
      <c r="E86" s="162">
        <v>1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176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3">
        <v>30</v>
      </c>
      <c r="B87" s="174" t="s">
        <v>279</v>
      </c>
      <c r="C87" s="183" t="s">
        <v>280</v>
      </c>
      <c r="D87" s="175" t="s">
        <v>211</v>
      </c>
      <c r="E87" s="176">
        <v>1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8">
        <v>5.1000000000000004E-4</v>
      </c>
      <c r="O87" s="178">
        <f>ROUND(E87*N87,2)</f>
        <v>0</v>
      </c>
      <c r="P87" s="178">
        <v>0</v>
      </c>
      <c r="Q87" s="178">
        <f>ROUND(E87*P87,2)</f>
        <v>0</v>
      </c>
      <c r="R87" s="178" t="s">
        <v>272</v>
      </c>
      <c r="S87" s="178" t="s">
        <v>172</v>
      </c>
      <c r="T87" s="179" t="s">
        <v>172</v>
      </c>
      <c r="U87" s="160">
        <v>0.251</v>
      </c>
      <c r="V87" s="160">
        <f>ROUND(E87*U87,2)</f>
        <v>0.25</v>
      </c>
      <c r="W87" s="160"/>
      <c r="X87" s="160" t="s">
        <v>173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174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84" t="s">
        <v>281</v>
      </c>
      <c r="D88" s="161"/>
      <c r="E88" s="162">
        <v>1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176</v>
      </c>
      <c r="AH88" s="151">
        <v>5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7" t="s">
        <v>166</v>
      </c>
      <c r="B89" s="168" t="s">
        <v>118</v>
      </c>
      <c r="C89" s="182" t="s">
        <v>119</v>
      </c>
      <c r="D89" s="169"/>
      <c r="E89" s="170"/>
      <c r="F89" s="171"/>
      <c r="G89" s="171">
        <f>SUMIF(AG90:AG100,"&lt;&gt;NOR",G90:G100)</f>
        <v>0</v>
      </c>
      <c r="H89" s="171"/>
      <c r="I89" s="171">
        <f>SUM(I90:I100)</f>
        <v>0</v>
      </c>
      <c r="J89" s="171"/>
      <c r="K89" s="171">
        <f>SUM(K90:K100)</f>
        <v>0</v>
      </c>
      <c r="L89" s="171"/>
      <c r="M89" s="171">
        <f>SUM(M90:M100)</f>
        <v>0</v>
      </c>
      <c r="N89" s="171"/>
      <c r="O89" s="171">
        <f>SUM(O90:O100)</f>
        <v>0</v>
      </c>
      <c r="P89" s="171"/>
      <c r="Q89" s="171">
        <f>SUM(Q90:Q100)</f>
        <v>0</v>
      </c>
      <c r="R89" s="171"/>
      <c r="S89" s="171"/>
      <c r="T89" s="172"/>
      <c r="U89" s="166"/>
      <c r="V89" s="166">
        <f>SUM(V90:V100)</f>
        <v>2.72</v>
      </c>
      <c r="W89" s="166"/>
      <c r="X89" s="166"/>
      <c r="AG89" t="s">
        <v>167</v>
      </c>
    </row>
    <row r="90" spans="1:60" ht="22.5" outlineLevel="1" x14ac:dyDescent="0.2">
      <c r="A90" s="173">
        <v>31</v>
      </c>
      <c r="B90" s="174" t="s">
        <v>282</v>
      </c>
      <c r="C90" s="183" t="s">
        <v>283</v>
      </c>
      <c r="D90" s="175" t="s">
        <v>189</v>
      </c>
      <c r="E90" s="176">
        <v>18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8">
        <v>6.9999999999999994E-5</v>
      </c>
      <c r="O90" s="178">
        <f>ROUND(E90*N90,2)</f>
        <v>0</v>
      </c>
      <c r="P90" s="178">
        <v>0</v>
      </c>
      <c r="Q90" s="178">
        <f>ROUND(E90*P90,2)</f>
        <v>0</v>
      </c>
      <c r="R90" s="178" t="s">
        <v>284</v>
      </c>
      <c r="S90" s="178" t="s">
        <v>172</v>
      </c>
      <c r="T90" s="179" t="s">
        <v>172</v>
      </c>
      <c r="U90" s="160">
        <v>8.8999999999999996E-2</v>
      </c>
      <c r="V90" s="160">
        <f>ROUND(E90*U90,2)</f>
        <v>1.6</v>
      </c>
      <c r="W90" s="160"/>
      <c r="X90" s="160" t="s">
        <v>173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174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64" t="s">
        <v>285</v>
      </c>
      <c r="D91" s="265"/>
      <c r="E91" s="265"/>
      <c r="F91" s="265"/>
      <c r="G91" s="265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286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62" t="s">
        <v>287</v>
      </c>
      <c r="D92" s="263"/>
      <c r="E92" s="263"/>
      <c r="F92" s="263"/>
      <c r="G92" s="263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4" t="s">
        <v>288</v>
      </c>
      <c r="D93" s="161"/>
      <c r="E93" s="162">
        <v>0.5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>
        <v>5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4" t="s">
        <v>289</v>
      </c>
      <c r="D94" s="161"/>
      <c r="E94" s="162">
        <v>2.5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176</v>
      </c>
      <c r="AH94" s="151">
        <v>5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4" t="s">
        <v>290</v>
      </c>
      <c r="D95" s="161"/>
      <c r="E95" s="162">
        <v>15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176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3">
        <v>32</v>
      </c>
      <c r="B96" s="174" t="s">
        <v>291</v>
      </c>
      <c r="C96" s="183" t="s">
        <v>292</v>
      </c>
      <c r="D96" s="175" t="s">
        <v>189</v>
      </c>
      <c r="E96" s="176">
        <v>8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8">
        <v>1.2E-4</v>
      </c>
      <c r="O96" s="178">
        <f>ROUND(E96*N96,2)</f>
        <v>0</v>
      </c>
      <c r="P96" s="178">
        <v>0</v>
      </c>
      <c r="Q96" s="178">
        <f>ROUND(E96*P96,2)</f>
        <v>0</v>
      </c>
      <c r="R96" s="178" t="s">
        <v>284</v>
      </c>
      <c r="S96" s="178" t="s">
        <v>172</v>
      </c>
      <c r="T96" s="179" t="s">
        <v>172</v>
      </c>
      <c r="U96" s="160">
        <v>0.14000000000000001</v>
      </c>
      <c r="V96" s="160">
        <f>ROUND(E96*U96,2)</f>
        <v>1.1200000000000001</v>
      </c>
      <c r="W96" s="160"/>
      <c r="X96" s="160" t="s">
        <v>173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174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64" t="s">
        <v>285</v>
      </c>
      <c r="D97" s="265"/>
      <c r="E97" s="265"/>
      <c r="F97" s="265"/>
      <c r="G97" s="265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286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62" t="s">
        <v>287</v>
      </c>
      <c r="D98" s="263"/>
      <c r="E98" s="263"/>
      <c r="F98" s="263"/>
      <c r="G98" s="263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182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4" t="s">
        <v>293</v>
      </c>
      <c r="D99" s="161"/>
      <c r="E99" s="162">
        <v>7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>
        <v>5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4" t="s">
        <v>294</v>
      </c>
      <c r="D100" s="161"/>
      <c r="E100" s="162">
        <v>1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176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">
      <c r="A101" s="167" t="s">
        <v>166</v>
      </c>
      <c r="B101" s="168" t="s">
        <v>136</v>
      </c>
      <c r="C101" s="182" t="s">
        <v>87</v>
      </c>
      <c r="D101" s="169"/>
      <c r="E101" s="170"/>
      <c r="F101" s="171"/>
      <c r="G101" s="171">
        <f>SUMIF(AG102:AG116,"&lt;&gt;NOR",G102:G116)</f>
        <v>0</v>
      </c>
      <c r="H101" s="171"/>
      <c r="I101" s="171">
        <f>SUM(I102:I116)</f>
        <v>0</v>
      </c>
      <c r="J101" s="171"/>
      <c r="K101" s="171">
        <f>SUM(K102:K116)</f>
        <v>0</v>
      </c>
      <c r="L101" s="171"/>
      <c r="M101" s="171">
        <f>SUM(M102:M116)</f>
        <v>0</v>
      </c>
      <c r="N101" s="171"/>
      <c r="O101" s="171">
        <f>SUM(O102:O116)</f>
        <v>0</v>
      </c>
      <c r="P101" s="171"/>
      <c r="Q101" s="171">
        <f>SUM(Q102:Q116)</f>
        <v>0</v>
      </c>
      <c r="R101" s="171"/>
      <c r="S101" s="171"/>
      <c r="T101" s="172"/>
      <c r="U101" s="166"/>
      <c r="V101" s="166">
        <f>SUM(V102:V116)</f>
        <v>0.18999999999999997</v>
      </c>
      <c r="W101" s="166"/>
      <c r="X101" s="166"/>
      <c r="AG101" t="s">
        <v>167</v>
      </c>
    </row>
    <row r="102" spans="1:60" outlineLevel="1" x14ac:dyDescent="0.2">
      <c r="A102" s="173">
        <v>33</v>
      </c>
      <c r="B102" s="174" t="s">
        <v>295</v>
      </c>
      <c r="C102" s="183" t="s">
        <v>296</v>
      </c>
      <c r="D102" s="175" t="s">
        <v>179</v>
      </c>
      <c r="E102" s="176">
        <v>0.1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8">
        <v>0</v>
      </c>
      <c r="O102" s="178">
        <f>ROUND(E102*N102,2)</f>
        <v>0</v>
      </c>
      <c r="P102" s="178">
        <v>0</v>
      </c>
      <c r="Q102" s="178">
        <f>ROUND(E102*P102,2)</f>
        <v>0</v>
      </c>
      <c r="R102" s="178" t="s">
        <v>180</v>
      </c>
      <c r="S102" s="178" t="s">
        <v>172</v>
      </c>
      <c r="T102" s="179" t="s">
        <v>172</v>
      </c>
      <c r="U102" s="160">
        <v>0.94199999999999995</v>
      </c>
      <c r="V102" s="160">
        <f>ROUND(E102*U102,2)</f>
        <v>0.09</v>
      </c>
      <c r="W102" s="160"/>
      <c r="X102" s="160" t="s">
        <v>173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174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4" t="s">
        <v>297</v>
      </c>
      <c r="D103" s="161"/>
      <c r="E103" s="162">
        <v>0.1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>
        <v>5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3">
        <v>34</v>
      </c>
      <c r="B104" s="174" t="s">
        <v>298</v>
      </c>
      <c r="C104" s="183" t="s">
        <v>299</v>
      </c>
      <c r="D104" s="175" t="s">
        <v>179</v>
      </c>
      <c r="E104" s="176">
        <v>0.1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8">
        <v>0</v>
      </c>
      <c r="O104" s="178">
        <f>ROUND(E104*N104,2)</f>
        <v>0</v>
      </c>
      <c r="P104" s="178">
        <v>0</v>
      </c>
      <c r="Q104" s="178">
        <f>ROUND(E104*P104,2)</f>
        <v>0</v>
      </c>
      <c r="R104" s="178" t="s">
        <v>300</v>
      </c>
      <c r="S104" s="178" t="s">
        <v>172</v>
      </c>
      <c r="T104" s="179" t="s">
        <v>172</v>
      </c>
      <c r="U104" s="160">
        <v>4.2000000000000003E-2</v>
      </c>
      <c r="V104" s="160">
        <f>ROUND(E104*U104,2)</f>
        <v>0</v>
      </c>
      <c r="W104" s="160"/>
      <c r="X104" s="160" t="s">
        <v>173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174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64" t="s">
        <v>301</v>
      </c>
      <c r="D105" s="265"/>
      <c r="E105" s="265"/>
      <c r="F105" s="265"/>
      <c r="G105" s="265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286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4" t="s">
        <v>297</v>
      </c>
      <c r="D106" s="161"/>
      <c r="E106" s="162">
        <v>0.1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176</v>
      </c>
      <c r="AH106" s="151">
        <v>5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73">
        <v>35</v>
      </c>
      <c r="B107" s="174" t="s">
        <v>302</v>
      </c>
      <c r="C107" s="183" t="s">
        <v>303</v>
      </c>
      <c r="D107" s="175" t="s">
        <v>179</v>
      </c>
      <c r="E107" s="176">
        <v>0.1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8">
        <v>0</v>
      </c>
      <c r="O107" s="178">
        <f>ROUND(E107*N107,2)</f>
        <v>0</v>
      </c>
      <c r="P107" s="178">
        <v>0</v>
      </c>
      <c r="Q107" s="178">
        <f>ROUND(E107*P107,2)</f>
        <v>0</v>
      </c>
      <c r="R107" s="178" t="s">
        <v>180</v>
      </c>
      <c r="S107" s="178" t="s">
        <v>172</v>
      </c>
      <c r="T107" s="179" t="s">
        <v>172</v>
      </c>
      <c r="U107" s="160">
        <v>0</v>
      </c>
      <c r="V107" s="160">
        <f>ROUND(E107*U107,2)</f>
        <v>0</v>
      </c>
      <c r="W107" s="160"/>
      <c r="X107" s="160" t="s">
        <v>173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174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4" t="s">
        <v>304</v>
      </c>
      <c r="D108" s="161"/>
      <c r="E108" s="162">
        <v>0.1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73">
        <v>36</v>
      </c>
      <c r="B109" s="174" t="s">
        <v>305</v>
      </c>
      <c r="C109" s="183" t="s">
        <v>306</v>
      </c>
      <c r="D109" s="175" t="s">
        <v>179</v>
      </c>
      <c r="E109" s="176">
        <v>0.1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8">
        <v>0</v>
      </c>
      <c r="O109" s="178">
        <f>ROUND(E109*N109,2)</f>
        <v>0</v>
      </c>
      <c r="P109" s="178">
        <v>0</v>
      </c>
      <c r="Q109" s="178">
        <f>ROUND(E109*P109,2)</f>
        <v>0</v>
      </c>
      <c r="R109" s="178" t="s">
        <v>307</v>
      </c>
      <c r="S109" s="178" t="s">
        <v>172</v>
      </c>
      <c r="T109" s="179" t="s">
        <v>172</v>
      </c>
      <c r="U109" s="160">
        <v>0.83199999999999996</v>
      </c>
      <c r="V109" s="160">
        <f>ROUND(E109*U109,2)</f>
        <v>0.08</v>
      </c>
      <c r="W109" s="160"/>
      <c r="X109" s="160" t="s">
        <v>173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174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64" t="s">
        <v>308</v>
      </c>
      <c r="D110" s="265"/>
      <c r="E110" s="265"/>
      <c r="F110" s="265"/>
      <c r="G110" s="265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286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80" t="str">
        <f>C110</f>
        <v>nebo vybouraných hmot nošením nebo přehazováním k místu nakládky přístupnému normálním dopravním prostředkům do 10 m,</v>
      </c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58"/>
      <c r="B111" s="159"/>
      <c r="C111" s="262" t="s">
        <v>309</v>
      </c>
      <c r="D111" s="263"/>
      <c r="E111" s="263"/>
      <c r="F111" s="263"/>
      <c r="G111" s="263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182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80" t="str">
        <f>C111</f>
        <v>S naložením suti nebo vybouraných hmot do dopravního prostředku a na jejich vyložením, popřípadě přeložením na normální dopravní prostředek.</v>
      </c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84" t="s">
        <v>297</v>
      </c>
      <c r="D112" s="161"/>
      <c r="E112" s="162">
        <v>0.1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176</v>
      </c>
      <c r="AH112" s="151">
        <v>5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73">
        <v>37</v>
      </c>
      <c r="B113" s="174" t="s">
        <v>310</v>
      </c>
      <c r="C113" s="183" t="s">
        <v>311</v>
      </c>
      <c r="D113" s="175" t="s">
        <v>179</v>
      </c>
      <c r="E113" s="176">
        <v>0.24204000000000001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8">
        <v>0</v>
      </c>
      <c r="O113" s="178">
        <f>ROUND(E113*N113,2)</f>
        <v>0</v>
      </c>
      <c r="P113" s="178">
        <v>0</v>
      </c>
      <c r="Q113" s="178">
        <f>ROUND(E113*P113,2)</f>
        <v>0</v>
      </c>
      <c r="R113" s="178" t="s">
        <v>307</v>
      </c>
      <c r="S113" s="178" t="s">
        <v>172</v>
      </c>
      <c r="T113" s="179" t="s">
        <v>172</v>
      </c>
      <c r="U113" s="160">
        <v>9.9000000000000005E-2</v>
      </c>
      <c r="V113" s="160">
        <f>ROUND(E113*U113,2)</f>
        <v>0.02</v>
      </c>
      <c r="W113" s="160"/>
      <c r="X113" s="160" t="s">
        <v>173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174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64" t="s">
        <v>312</v>
      </c>
      <c r="D114" s="265"/>
      <c r="E114" s="265"/>
      <c r="F114" s="265"/>
      <c r="G114" s="265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84" t="s">
        <v>313</v>
      </c>
      <c r="D115" s="161"/>
      <c r="E115" s="162">
        <v>0.14204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176</v>
      </c>
      <c r="AH115" s="151">
        <v>5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84" t="s">
        <v>297</v>
      </c>
      <c r="D116" s="161"/>
      <c r="E116" s="162">
        <v>0.1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176</v>
      </c>
      <c r="AH116" s="151">
        <v>5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">
      <c r="A117" s="167" t="s">
        <v>166</v>
      </c>
      <c r="B117" s="168" t="s">
        <v>139</v>
      </c>
      <c r="C117" s="182" t="s">
        <v>28</v>
      </c>
      <c r="D117" s="169"/>
      <c r="E117" s="170"/>
      <c r="F117" s="171"/>
      <c r="G117" s="171">
        <f>SUMIF(AG118:AG122,"&lt;&gt;NOR",G118:G122)</f>
        <v>0</v>
      </c>
      <c r="H117" s="171"/>
      <c r="I117" s="171">
        <f>SUM(I118:I122)</f>
        <v>0</v>
      </c>
      <c r="J117" s="171"/>
      <c r="K117" s="171">
        <f>SUM(K118:K122)</f>
        <v>0</v>
      </c>
      <c r="L117" s="171"/>
      <c r="M117" s="171">
        <f>SUM(M118:M122)</f>
        <v>0</v>
      </c>
      <c r="N117" s="171"/>
      <c r="O117" s="171">
        <f>SUM(O118:O122)</f>
        <v>0</v>
      </c>
      <c r="P117" s="171"/>
      <c r="Q117" s="171">
        <f>SUM(Q118:Q122)</f>
        <v>0</v>
      </c>
      <c r="R117" s="171"/>
      <c r="S117" s="171"/>
      <c r="T117" s="172"/>
      <c r="U117" s="166"/>
      <c r="V117" s="166">
        <f>SUM(V118:V122)</f>
        <v>0</v>
      </c>
      <c r="W117" s="166"/>
      <c r="X117" s="166"/>
      <c r="AG117" t="s">
        <v>167</v>
      </c>
    </row>
    <row r="118" spans="1:60" outlineLevel="1" x14ac:dyDescent="0.2">
      <c r="A118" s="173">
        <v>38</v>
      </c>
      <c r="B118" s="174" t="s">
        <v>314</v>
      </c>
      <c r="C118" s="183" t="s">
        <v>315</v>
      </c>
      <c r="D118" s="175" t="s">
        <v>316</v>
      </c>
      <c r="E118" s="176">
        <v>1</v>
      </c>
      <c r="F118" s="177"/>
      <c r="G118" s="178">
        <f>ROUND(E118*F118,2)</f>
        <v>0</v>
      </c>
      <c r="H118" s="177"/>
      <c r="I118" s="178">
        <f>ROUND(E118*H118,2)</f>
        <v>0</v>
      </c>
      <c r="J118" s="177"/>
      <c r="K118" s="178">
        <f>ROUND(E118*J118,2)</f>
        <v>0</v>
      </c>
      <c r="L118" s="178">
        <v>21</v>
      </c>
      <c r="M118" s="178">
        <f>G118*(1+L118/100)</f>
        <v>0</v>
      </c>
      <c r="N118" s="178">
        <v>0</v>
      </c>
      <c r="O118" s="178">
        <f>ROUND(E118*N118,2)</f>
        <v>0</v>
      </c>
      <c r="P118" s="178">
        <v>0</v>
      </c>
      <c r="Q118" s="178">
        <f>ROUND(E118*P118,2)</f>
        <v>0</v>
      </c>
      <c r="R118" s="178"/>
      <c r="S118" s="178" t="s">
        <v>172</v>
      </c>
      <c r="T118" s="179" t="s">
        <v>233</v>
      </c>
      <c r="U118" s="160">
        <v>0</v>
      </c>
      <c r="V118" s="160">
        <f>ROUND(E118*U118,2)</f>
        <v>0</v>
      </c>
      <c r="W118" s="160"/>
      <c r="X118" s="160" t="s">
        <v>317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318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84" t="s">
        <v>219</v>
      </c>
      <c r="D119" s="161"/>
      <c r="E119" s="162">
        <v>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176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3">
        <v>39</v>
      </c>
      <c r="B120" s="174" t="s">
        <v>319</v>
      </c>
      <c r="C120" s="183" t="s">
        <v>320</v>
      </c>
      <c r="D120" s="175" t="s">
        <v>316</v>
      </c>
      <c r="E120" s="176">
        <v>1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8">
        <v>0</v>
      </c>
      <c r="O120" s="178">
        <f>ROUND(E120*N120,2)</f>
        <v>0</v>
      </c>
      <c r="P120" s="178">
        <v>0</v>
      </c>
      <c r="Q120" s="178">
        <f>ROUND(E120*P120,2)</f>
        <v>0</v>
      </c>
      <c r="R120" s="178"/>
      <c r="S120" s="178" t="s">
        <v>172</v>
      </c>
      <c r="T120" s="179" t="s">
        <v>233</v>
      </c>
      <c r="U120" s="160">
        <v>0</v>
      </c>
      <c r="V120" s="160">
        <f>ROUND(E120*U120,2)</f>
        <v>0</v>
      </c>
      <c r="W120" s="160"/>
      <c r="X120" s="160" t="s">
        <v>317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318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53" t="s">
        <v>321</v>
      </c>
      <c r="D121" s="254"/>
      <c r="E121" s="254"/>
      <c r="F121" s="254"/>
      <c r="G121" s="254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182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80" t="str">
        <f>C121</f>
        <v>Náklady na vyhotovení dokumentace skutečného provedení stavby a její předání objednateli v požadované formě a požadovaném počtu.</v>
      </c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84" t="s">
        <v>219</v>
      </c>
      <c r="D122" s="161"/>
      <c r="E122" s="162">
        <v>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176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3"/>
      <c r="B123" s="4"/>
      <c r="C123" s="185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v>15</v>
      </c>
      <c r="AF123">
        <v>21</v>
      </c>
      <c r="AG123" t="s">
        <v>153</v>
      </c>
    </row>
    <row r="124" spans="1:60" x14ac:dyDescent="0.2">
      <c r="A124" s="154"/>
      <c r="B124" s="155" t="s">
        <v>29</v>
      </c>
      <c r="C124" s="186"/>
      <c r="D124" s="156"/>
      <c r="E124" s="157"/>
      <c r="F124" s="157"/>
      <c r="G124" s="181">
        <f>G8+G11+G18+G80+G89+G101+G117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AE124">
        <f>SUMIF(L7:L122,AE123,G7:G122)</f>
        <v>0</v>
      </c>
      <c r="AF124">
        <f>SUMIF(L7:L122,AF123,G7:G122)</f>
        <v>0</v>
      </c>
      <c r="AG124" t="s">
        <v>322</v>
      </c>
    </row>
    <row r="125" spans="1:60" x14ac:dyDescent="0.2">
      <c r="C125" s="187"/>
      <c r="D125" s="10"/>
      <c r="AG125" t="s">
        <v>323</v>
      </c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3JeMm7itqIVWJMJzpWX8HSDGN+OPqjby8QQRDnEmzBb7Q/fFrMECOAylK6v5xnkxpfCWmZ0XfQYHA0FXzjOVA==" saltValue="lLtpS9b2dTJR1GSUeifhiA==" spinCount="100000" sheet="1"/>
  <mergeCells count="24">
    <mergeCell ref="C121:G121"/>
    <mergeCell ref="C64:G64"/>
    <mergeCell ref="C65:G65"/>
    <mergeCell ref="C72:G72"/>
    <mergeCell ref="C91:G91"/>
    <mergeCell ref="C92:G92"/>
    <mergeCell ref="C97:G97"/>
    <mergeCell ref="C98:G98"/>
    <mergeCell ref="C105:G105"/>
    <mergeCell ref="C110:G110"/>
    <mergeCell ref="C111:G111"/>
    <mergeCell ref="C114:G114"/>
    <mergeCell ref="C63:G63"/>
    <mergeCell ref="A1:G1"/>
    <mergeCell ref="C2:G2"/>
    <mergeCell ref="C3:G3"/>
    <mergeCell ref="C4:G4"/>
    <mergeCell ref="C13:G13"/>
    <mergeCell ref="C20:G20"/>
    <mergeCell ref="C21:G21"/>
    <mergeCell ref="C24:G24"/>
    <mergeCell ref="C25:G25"/>
    <mergeCell ref="C34:G34"/>
    <mergeCell ref="C35:G3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DF47-3555-4D79-9B2C-D500FCCDECA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140</v>
      </c>
      <c r="B1" s="255"/>
      <c r="C1" s="255"/>
      <c r="D1" s="255"/>
      <c r="E1" s="255"/>
      <c r="F1" s="255"/>
      <c r="G1" s="255"/>
      <c r="AG1" t="s">
        <v>141</v>
      </c>
    </row>
    <row r="2" spans="1:60" ht="24.95" customHeight="1" x14ac:dyDescent="0.2">
      <c r="A2" s="143" t="s">
        <v>7</v>
      </c>
      <c r="B2" s="49" t="s">
        <v>42</v>
      </c>
      <c r="C2" s="256" t="s">
        <v>43</v>
      </c>
      <c r="D2" s="257"/>
      <c r="E2" s="257"/>
      <c r="F2" s="257"/>
      <c r="G2" s="258"/>
      <c r="AG2" t="s">
        <v>142</v>
      </c>
    </row>
    <row r="3" spans="1:60" ht="24.95" customHeight="1" x14ac:dyDescent="0.2">
      <c r="A3" s="143" t="s">
        <v>8</v>
      </c>
      <c r="B3" s="49" t="s">
        <v>46</v>
      </c>
      <c r="C3" s="256" t="s">
        <v>47</v>
      </c>
      <c r="D3" s="257"/>
      <c r="E3" s="257"/>
      <c r="F3" s="257"/>
      <c r="G3" s="258"/>
      <c r="AC3" s="125" t="s">
        <v>142</v>
      </c>
      <c r="AG3" t="s">
        <v>143</v>
      </c>
    </row>
    <row r="4" spans="1:60" ht="24.95" customHeight="1" x14ac:dyDescent="0.2">
      <c r="A4" s="144" t="s">
        <v>9</v>
      </c>
      <c r="B4" s="145" t="s">
        <v>50</v>
      </c>
      <c r="C4" s="259" t="s">
        <v>51</v>
      </c>
      <c r="D4" s="260"/>
      <c r="E4" s="260"/>
      <c r="F4" s="260"/>
      <c r="G4" s="261"/>
      <c r="AG4" t="s">
        <v>144</v>
      </c>
    </row>
    <row r="5" spans="1:60" x14ac:dyDescent="0.2">
      <c r="D5" s="10"/>
    </row>
    <row r="6" spans="1:60" ht="38.25" x14ac:dyDescent="0.2">
      <c r="A6" s="147" t="s">
        <v>145</v>
      </c>
      <c r="B6" s="149" t="s">
        <v>146</v>
      </c>
      <c r="C6" s="149" t="s">
        <v>147</v>
      </c>
      <c r="D6" s="148" t="s">
        <v>148</v>
      </c>
      <c r="E6" s="147" t="s">
        <v>149</v>
      </c>
      <c r="F6" s="146" t="s">
        <v>150</v>
      </c>
      <c r="G6" s="147" t="s">
        <v>29</v>
      </c>
      <c r="H6" s="150" t="s">
        <v>30</v>
      </c>
      <c r="I6" s="150" t="s">
        <v>151</v>
      </c>
      <c r="J6" s="150" t="s">
        <v>31</v>
      </c>
      <c r="K6" s="150" t="s">
        <v>152</v>
      </c>
      <c r="L6" s="150" t="s">
        <v>153</v>
      </c>
      <c r="M6" s="150" t="s">
        <v>154</v>
      </c>
      <c r="N6" s="150" t="s">
        <v>155</v>
      </c>
      <c r="O6" s="150" t="s">
        <v>156</v>
      </c>
      <c r="P6" s="150" t="s">
        <v>157</v>
      </c>
      <c r="Q6" s="150" t="s">
        <v>158</v>
      </c>
      <c r="R6" s="150" t="s">
        <v>159</v>
      </c>
      <c r="S6" s="150" t="s">
        <v>160</v>
      </c>
      <c r="T6" s="150" t="s">
        <v>161</v>
      </c>
      <c r="U6" s="150" t="s">
        <v>162</v>
      </c>
      <c r="V6" s="150" t="s">
        <v>163</v>
      </c>
      <c r="W6" s="150" t="s">
        <v>164</v>
      </c>
      <c r="X6" s="150" t="s">
        <v>165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7" t="s">
        <v>166</v>
      </c>
      <c r="B8" s="168" t="s">
        <v>86</v>
      </c>
      <c r="C8" s="182" t="s">
        <v>87</v>
      </c>
      <c r="D8" s="169"/>
      <c r="E8" s="170"/>
      <c r="F8" s="171"/>
      <c r="G8" s="171">
        <f>SUMIF(AG9:AG29,"&lt;&gt;NOR",G9:G29)</f>
        <v>0</v>
      </c>
      <c r="H8" s="171"/>
      <c r="I8" s="171">
        <f>SUM(I9:I29)</f>
        <v>0</v>
      </c>
      <c r="J8" s="171"/>
      <c r="K8" s="171">
        <f>SUM(K9:K29)</f>
        <v>0</v>
      </c>
      <c r="L8" s="171"/>
      <c r="M8" s="171">
        <f>SUM(M9:M29)</f>
        <v>0</v>
      </c>
      <c r="N8" s="171"/>
      <c r="O8" s="171">
        <f>SUM(O9:O29)</f>
        <v>0</v>
      </c>
      <c r="P8" s="171"/>
      <c r="Q8" s="171">
        <f>SUM(Q9:Q29)</f>
        <v>0</v>
      </c>
      <c r="R8" s="171"/>
      <c r="S8" s="171"/>
      <c r="T8" s="172"/>
      <c r="U8" s="166"/>
      <c r="V8" s="166">
        <f>SUM(V9:V29)</f>
        <v>0</v>
      </c>
      <c r="W8" s="166"/>
      <c r="X8" s="166"/>
      <c r="AG8" t="s">
        <v>167</v>
      </c>
    </row>
    <row r="9" spans="1:60" outlineLevel="1" x14ac:dyDescent="0.2">
      <c r="A9" s="173">
        <v>1</v>
      </c>
      <c r="B9" s="174" t="s">
        <v>177</v>
      </c>
      <c r="C9" s="183" t="s">
        <v>178</v>
      </c>
      <c r="D9" s="175" t="s">
        <v>179</v>
      </c>
      <c r="E9" s="176">
        <v>0.57055999999999996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 t="s">
        <v>180</v>
      </c>
      <c r="S9" s="178" t="s">
        <v>172</v>
      </c>
      <c r="T9" s="179" t="s">
        <v>172</v>
      </c>
      <c r="U9" s="160">
        <v>0</v>
      </c>
      <c r="V9" s="160">
        <f>ROUND(E9*U9,2)</f>
        <v>0</v>
      </c>
      <c r="W9" s="160"/>
      <c r="X9" s="160" t="s">
        <v>173</v>
      </c>
      <c r="Y9" s="151"/>
      <c r="Z9" s="151"/>
      <c r="AA9" s="151"/>
      <c r="AB9" s="151"/>
      <c r="AC9" s="151"/>
      <c r="AD9" s="151"/>
      <c r="AE9" s="151"/>
      <c r="AF9" s="151"/>
      <c r="AG9" s="151" t="s">
        <v>174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53" t="s">
        <v>181</v>
      </c>
      <c r="D10" s="254"/>
      <c r="E10" s="254"/>
      <c r="F10" s="254"/>
      <c r="G10" s="254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182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0" t="str">
        <f>C10</f>
        <v>Pro vyjádření výnosu ve prospěch zhotovitele je nutné jednotkovou cenu uvést se záporným znaménkem. (Získaná částka ponižuje náklad stavby.)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4" t="s">
        <v>324</v>
      </c>
      <c r="D11" s="161"/>
      <c r="E11" s="162">
        <v>0.23400000000000001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176</v>
      </c>
      <c r="AH11" s="151">
        <v>7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4" t="s">
        <v>325</v>
      </c>
      <c r="D12" s="161"/>
      <c r="E12" s="162">
        <v>9.0240000000000001E-2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176</v>
      </c>
      <c r="AH12" s="151">
        <v>7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4" t="s">
        <v>326</v>
      </c>
      <c r="D13" s="161"/>
      <c r="E13" s="162">
        <v>8.9380000000000001E-2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176</v>
      </c>
      <c r="AH13" s="151">
        <v>7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4" t="s">
        <v>327</v>
      </c>
      <c r="D14" s="161"/>
      <c r="E14" s="162">
        <v>0.14699999999999999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176</v>
      </c>
      <c r="AH14" s="151">
        <v>7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4" t="s">
        <v>328</v>
      </c>
      <c r="D15" s="161"/>
      <c r="E15" s="162">
        <v>9.9399999999999992E-3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176</v>
      </c>
      <c r="AH15" s="151">
        <v>7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3">
        <v>2</v>
      </c>
      <c r="B16" s="174" t="s">
        <v>329</v>
      </c>
      <c r="C16" s="183" t="s">
        <v>330</v>
      </c>
      <c r="D16" s="175" t="s">
        <v>179</v>
      </c>
      <c r="E16" s="176">
        <v>4.6585599999999996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 t="s">
        <v>180</v>
      </c>
      <c r="S16" s="178" t="s">
        <v>172</v>
      </c>
      <c r="T16" s="179" t="s">
        <v>172</v>
      </c>
      <c r="U16" s="160">
        <v>0</v>
      </c>
      <c r="V16" s="160">
        <f>ROUND(E16*U16,2)</f>
        <v>0</v>
      </c>
      <c r="W16" s="160"/>
      <c r="X16" s="160" t="s">
        <v>173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174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58"/>
      <c r="B17" s="159"/>
      <c r="C17" s="253" t="s">
        <v>181</v>
      </c>
      <c r="D17" s="254"/>
      <c r="E17" s="254"/>
      <c r="F17" s="254"/>
      <c r="G17" s="254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182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80" t="str">
        <f>C17</f>
        <v>Pro vyjádření výnosu ve prospěch zhotovitele je nutné jednotkovou cenu uvést se záporným znaménkem. (Získaná částka ponižuje náklad stavby.)</v>
      </c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4" t="s">
        <v>331</v>
      </c>
      <c r="D18" s="161"/>
      <c r="E18" s="162">
        <v>2.1375000000000002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176</v>
      </c>
      <c r="AH18" s="151">
        <v>7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4" t="s">
        <v>332</v>
      </c>
      <c r="D19" s="161"/>
      <c r="E19" s="162">
        <v>0.56147999999999998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176</v>
      </c>
      <c r="AH19" s="151">
        <v>7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84" t="s">
        <v>333</v>
      </c>
      <c r="D20" s="161"/>
      <c r="E20" s="162">
        <v>0.51195999999999997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176</v>
      </c>
      <c r="AH20" s="151">
        <v>7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84" t="s">
        <v>334</v>
      </c>
      <c r="D21" s="161"/>
      <c r="E21" s="162">
        <v>8.9999999999999993E-3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176</v>
      </c>
      <c r="AH21" s="151">
        <v>7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4" t="s">
        <v>335</v>
      </c>
      <c r="D22" s="161"/>
      <c r="E22" s="162">
        <v>4.3999999999999997E-2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176</v>
      </c>
      <c r="AH22" s="151">
        <v>7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4" t="s">
        <v>336</v>
      </c>
      <c r="D23" s="161"/>
      <c r="E23" s="162">
        <v>0.15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176</v>
      </c>
      <c r="AH23" s="151">
        <v>7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4" t="s">
        <v>337</v>
      </c>
      <c r="D24" s="161"/>
      <c r="E24" s="162">
        <v>0.22202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176</v>
      </c>
      <c r="AH24" s="151">
        <v>7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84" t="s">
        <v>338</v>
      </c>
      <c r="D25" s="161"/>
      <c r="E25" s="162">
        <v>0.39859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176</v>
      </c>
      <c r="AH25" s="151">
        <v>7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4" t="s">
        <v>339</v>
      </c>
      <c r="D26" s="161"/>
      <c r="E26" s="162">
        <v>0.624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176</v>
      </c>
      <c r="AH26" s="151">
        <v>7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3">
        <v>3</v>
      </c>
      <c r="B27" s="174" t="s">
        <v>340</v>
      </c>
      <c r="C27" s="183" t="s">
        <v>341</v>
      </c>
      <c r="D27" s="175" t="s">
        <v>179</v>
      </c>
      <c r="E27" s="176">
        <v>0.05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78" t="s">
        <v>180</v>
      </c>
      <c r="S27" s="178" t="s">
        <v>172</v>
      </c>
      <c r="T27" s="179" t="s">
        <v>172</v>
      </c>
      <c r="U27" s="160">
        <v>0</v>
      </c>
      <c r="V27" s="160">
        <f>ROUND(E27*U27,2)</f>
        <v>0</v>
      </c>
      <c r="W27" s="160"/>
      <c r="X27" s="160" t="s">
        <v>173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174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58"/>
      <c r="B28" s="159"/>
      <c r="C28" s="253" t="s">
        <v>181</v>
      </c>
      <c r="D28" s="254"/>
      <c r="E28" s="254"/>
      <c r="F28" s="254"/>
      <c r="G28" s="254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182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80" t="str">
        <f>C28</f>
        <v>Pro vyjádření výnosu ve prospěch zhotovitele je nutné jednotkovou cenu uvést se záporným znaménkem. (Získaná částka ponižuje náklad stavby.)</v>
      </c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4" t="s">
        <v>342</v>
      </c>
      <c r="D29" s="161"/>
      <c r="E29" s="162">
        <v>0.05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176</v>
      </c>
      <c r="AH29" s="151">
        <v>7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">
      <c r="A30" s="167" t="s">
        <v>166</v>
      </c>
      <c r="B30" s="168" t="s">
        <v>90</v>
      </c>
      <c r="C30" s="182" t="s">
        <v>91</v>
      </c>
      <c r="D30" s="169"/>
      <c r="E30" s="170"/>
      <c r="F30" s="171"/>
      <c r="G30" s="171">
        <f>SUMIF(AG31:AG75,"&lt;&gt;NOR",G31:G75)</f>
        <v>0</v>
      </c>
      <c r="H30" s="171"/>
      <c r="I30" s="171">
        <f>SUM(I31:I75)</f>
        <v>0</v>
      </c>
      <c r="J30" s="171"/>
      <c r="K30" s="171">
        <f>SUM(K31:K75)</f>
        <v>0</v>
      </c>
      <c r="L30" s="171"/>
      <c r="M30" s="171">
        <f>SUM(M31:M75)</f>
        <v>0</v>
      </c>
      <c r="N30" s="171"/>
      <c r="O30" s="171">
        <f>SUM(O31:O75)</f>
        <v>0.16</v>
      </c>
      <c r="P30" s="171"/>
      <c r="Q30" s="171">
        <f>SUM(Q31:Q75)</f>
        <v>0.17</v>
      </c>
      <c r="R30" s="171"/>
      <c r="S30" s="171"/>
      <c r="T30" s="172"/>
      <c r="U30" s="166"/>
      <c r="V30" s="166">
        <f>SUM(V31:V75)</f>
        <v>32.17</v>
      </c>
      <c r="W30" s="166"/>
      <c r="X30" s="166"/>
      <c r="AG30" t="s">
        <v>167</v>
      </c>
    </row>
    <row r="31" spans="1:60" outlineLevel="1" x14ac:dyDescent="0.2">
      <c r="A31" s="173">
        <v>4</v>
      </c>
      <c r="B31" s="174" t="s">
        <v>343</v>
      </c>
      <c r="C31" s="183" t="s">
        <v>344</v>
      </c>
      <c r="D31" s="175" t="s">
        <v>170</v>
      </c>
      <c r="E31" s="176">
        <v>82.129840000000002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8">
        <v>0</v>
      </c>
      <c r="O31" s="178">
        <f>ROUND(E31*N31,2)</f>
        <v>0</v>
      </c>
      <c r="P31" s="178">
        <v>2.0999999999999999E-3</v>
      </c>
      <c r="Q31" s="178">
        <f>ROUND(E31*P31,2)</f>
        <v>0.17</v>
      </c>
      <c r="R31" s="178" t="s">
        <v>345</v>
      </c>
      <c r="S31" s="178" t="s">
        <v>172</v>
      </c>
      <c r="T31" s="179" t="s">
        <v>172</v>
      </c>
      <c r="U31" s="160">
        <v>0.2</v>
      </c>
      <c r="V31" s="160">
        <f>ROUND(E31*U31,2)</f>
        <v>16.43</v>
      </c>
      <c r="W31" s="160"/>
      <c r="X31" s="160" t="s">
        <v>173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174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4" t="s">
        <v>346</v>
      </c>
      <c r="D32" s="161"/>
      <c r="E32" s="162">
        <v>17.35792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176</v>
      </c>
      <c r="AH32" s="151">
        <v>5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4" t="s">
        <v>347</v>
      </c>
      <c r="D33" s="161"/>
      <c r="E33" s="162">
        <v>14.167680000000001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176</v>
      </c>
      <c r="AH33" s="151">
        <v>5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84" t="s">
        <v>348</v>
      </c>
      <c r="D34" s="161"/>
      <c r="E34" s="162">
        <v>8.4403199999999998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176</v>
      </c>
      <c r="AH34" s="151">
        <v>5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4" t="s">
        <v>349</v>
      </c>
      <c r="D35" s="161"/>
      <c r="E35" s="162">
        <v>15.667339999999999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176</v>
      </c>
      <c r="AH35" s="151">
        <v>5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84" t="s">
        <v>350</v>
      </c>
      <c r="D36" s="161"/>
      <c r="E36" s="162">
        <v>26.496580000000002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176</v>
      </c>
      <c r="AH36" s="151">
        <v>5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3">
        <v>5</v>
      </c>
      <c r="B37" s="174" t="s">
        <v>351</v>
      </c>
      <c r="C37" s="183" t="s">
        <v>352</v>
      </c>
      <c r="D37" s="175" t="s">
        <v>211</v>
      </c>
      <c r="E37" s="176">
        <v>9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8">
        <v>2.9399999999999999E-3</v>
      </c>
      <c r="O37" s="178">
        <f>ROUND(E37*N37,2)</f>
        <v>0.03</v>
      </c>
      <c r="P37" s="178">
        <v>0</v>
      </c>
      <c r="Q37" s="178">
        <f>ROUND(E37*P37,2)</f>
        <v>0</v>
      </c>
      <c r="R37" s="178" t="s">
        <v>345</v>
      </c>
      <c r="S37" s="178" t="s">
        <v>172</v>
      </c>
      <c r="T37" s="179" t="s">
        <v>172</v>
      </c>
      <c r="U37" s="160">
        <v>1.6950000000000001</v>
      </c>
      <c r="V37" s="160">
        <f>ROUND(E37*U37,2)</f>
        <v>15.26</v>
      </c>
      <c r="W37" s="160"/>
      <c r="X37" s="160" t="s">
        <v>173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174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58"/>
      <c r="B38" s="159"/>
      <c r="C38" s="253" t="s">
        <v>353</v>
      </c>
      <c r="D38" s="254"/>
      <c r="E38" s="254"/>
      <c r="F38" s="254"/>
      <c r="G38" s="254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182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80" t="str">
        <f>C38</f>
        <v>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</v>
      </c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62" t="s">
        <v>192</v>
      </c>
      <c r="D39" s="263"/>
      <c r="E39" s="263"/>
      <c r="F39" s="263"/>
      <c r="G39" s="263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182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5" t="s">
        <v>354</v>
      </c>
      <c r="D40" s="163"/>
      <c r="E40" s="164"/>
      <c r="F40" s="165"/>
      <c r="G40" s="165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182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62" t="s">
        <v>355</v>
      </c>
      <c r="D41" s="263"/>
      <c r="E41" s="263"/>
      <c r="F41" s="263"/>
      <c r="G41" s="263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182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4" t="s">
        <v>356</v>
      </c>
      <c r="D42" s="161"/>
      <c r="E42" s="162">
        <v>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176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3">
        <v>6</v>
      </c>
      <c r="B43" s="174" t="s">
        <v>357</v>
      </c>
      <c r="C43" s="183" t="s">
        <v>358</v>
      </c>
      <c r="D43" s="175" t="s">
        <v>189</v>
      </c>
      <c r="E43" s="176">
        <v>23.3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8">
        <v>1E-3</v>
      </c>
      <c r="O43" s="178">
        <f>ROUND(E43*N43,2)</f>
        <v>0.02</v>
      </c>
      <c r="P43" s="178">
        <v>0</v>
      </c>
      <c r="Q43" s="178">
        <f>ROUND(E43*P43,2)</f>
        <v>0</v>
      </c>
      <c r="R43" s="178"/>
      <c r="S43" s="178" t="s">
        <v>232</v>
      </c>
      <c r="T43" s="179" t="s">
        <v>233</v>
      </c>
      <c r="U43" s="160">
        <v>0</v>
      </c>
      <c r="V43" s="160">
        <f>ROUND(E43*U43,2)</f>
        <v>0</v>
      </c>
      <c r="W43" s="160"/>
      <c r="X43" s="160" t="s">
        <v>173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174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53" t="s">
        <v>359</v>
      </c>
      <c r="D44" s="254"/>
      <c r="E44" s="254"/>
      <c r="F44" s="254"/>
      <c r="G44" s="254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182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84" t="s">
        <v>360</v>
      </c>
      <c r="D45" s="161"/>
      <c r="E45" s="162">
        <v>23.3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>
        <v>5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3">
        <v>7</v>
      </c>
      <c r="B46" s="174" t="s">
        <v>361</v>
      </c>
      <c r="C46" s="183" t="s">
        <v>362</v>
      </c>
      <c r="D46" s="175" t="s">
        <v>189</v>
      </c>
      <c r="E46" s="176">
        <v>3.75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8">
        <v>1E-3</v>
      </c>
      <c r="O46" s="178">
        <f>ROUND(E46*N46,2)</f>
        <v>0</v>
      </c>
      <c r="P46" s="178">
        <v>0</v>
      </c>
      <c r="Q46" s="178">
        <f>ROUND(E46*P46,2)</f>
        <v>0</v>
      </c>
      <c r="R46" s="178"/>
      <c r="S46" s="178" t="s">
        <v>232</v>
      </c>
      <c r="T46" s="179" t="s">
        <v>233</v>
      </c>
      <c r="U46" s="160">
        <v>0</v>
      </c>
      <c r="V46" s="160">
        <f>ROUND(E46*U46,2)</f>
        <v>0</v>
      </c>
      <c r="W46" s="160"/>
      <c r="X46" s="160" t="s">
        <v>173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174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53" t="s">
        <v>359</v>
      </c>
      <c r="D47" s="254"/>
      <c r="E47" s="254"/>
      <c r="F47" s="254"/>
      <c r="G47" s="254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182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84" t="s">
        <v>363</v>
      </c>
      <c r="D48" s="161"/>
      <c r="E48" s="162">
        <v>3.75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>
        <v>5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3">
        <v>8</v>
      </c>
      <c r="B49" s="174" t="s">
        <v>364</v>
      </c>
      <c r="C49" s="183" t="s">
        <v>365</v>
      </c>
      <c r="D49" s="175" t="s">
        <v>189</v>
      </c>
      <c r="E49" s="176">
        <v>5.9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8">
        <v>1E-3</v>
      </c>
      <c r="O49" s="178">
        <f>ROUND(E49*N49,2)</f>
        <v>0.01</v>
      </c>
      <c r="P49" s="178">
        <v>0</v>
      </c>
      <c r="Q49" s="178">
        <f>ROUND(E49*P49,2)</f>
        <v>0</v>
      </c>
      <c r="R49" s="178"/>
      <c r="S49" s="178" t="s">
        <v>232</v>
      </c>
      <c r="T49" s="179" t="s">
        <v>233</v>
      </c>
      <c r="U49" s="160">
        <v>0</v>
      </c>
      <c r="V49" s="160">
        <f>ROUND(E49*U49,2)</f>
        <v>0</v>
      </c>
      <c r="W49" s="160"/>
      <c r="X49" s="160" t="s">
        <v>173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174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53" t="s">
        <v>359</v>
      </c>
      <c r="D50" s="254"/>
      <c r="E50" s="254"/>
      <c r="F50" s="254"/>
      <c r="G50" s="254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182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84" t="s">
        <v>366</v>
      </c>
      <c r="D51" s="161"/>
      <c r="E51" s="162">
        <v>5.9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176</v>
      </c>
      <c r="AH51" s="151">
        <v>5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3">
        <v>9</v>
      </c>
      <c r="B52" s="174" t="s">
        <v>367</v>
      </c>
      <c r="C52" s="183" t="s">
        <v>368</v>
      </c>
      <c r="D52" s="175" t="s">
        <v>189</v>
      </c>
      <c r="E52" s="176">
        <v>38.299999999999997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8">
        <v>1E-3</v>
      </c>
      <c r="O52" s="178">
        <f>ROUND(E52*N52,2)</f>
        <v>0.04</v>
      </c>
      <c r="P52" s="178">
        <v>0</v>
      </c>
      <c r="Q52" s="178">
        <f>ROUND(E52*P52,2)</f>
        <v>0</v>
      </c>
      <c r="R52" s="178"/>
      <c r="S52" s="178" t="s">
        <v>232</v>
      </c>
      <c r="T52" s="179" t="s">
        <v>233</v>
      </c>
      <c r="U52" s="160">
        <v>0</v>
      </c>
      <c r="V52" s="160">
        <f>ROUND(E52*U52,2)</f>
        <v>0</v>
      </c>
      <c r="W52" s="160"/>
      <c r="X52" s="160" t="s">
        <v>173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174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53" t="s">
        <v>359</v>
      </c>
      <c r="D53" s="254"/>
      <c r="E53" s="254"/>
      <c r="F53" s="254"/>
      <c r="G53" s="254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4" t="s">
        <v>369</v>
      </c>
      <c r="D54" s="161"/>
      <c r="E54" s="162">
        <v>38.299999999999997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>
        <v>5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3">
        <v>10</v>
      </c>
      <c r="B55" s="174" t="s">
        <v>370</v>
      </c>
      <c r="C55" s="183" t="s">
        <v>371</v>
      </c>
      <c r="D55" s="175" t="s">
        <v>189</v>
      </c>
      <c r="E55" s="176">
        <v>18.600000000000001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8">
        <v>1E-3</v>
      </c>
      <c r="O55" s="178">
        <f>ROUND(E55*N55,2)</f>
        <v>0.02</v>
      </c>
      <c r="P55" s="178">
        <v>0</v>
      </c>
      <c r="Q55" s="178">
        <f>ROUND(E55*P55,2)</f>
        <v>0</v>
      </c>
      <c r="R55" s="178"/>
      <c r="S55" s="178" t="s">
        <v>232</v>
      </c>
      <c r="T55" s="179" t="s">
        <v>233</v>
      </c>
      <c r="U55" s="160">
        <v>0</v>
      </c>
      <c r="V55" s="160">
        <f>ROUND(E55*U55,2)</f>
        <v>0</v>
      </c>
      <c r="W55" s="160"/>
      <c r="X55" s="160" t="s">
        <v>173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174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53" t="s">
        <v>359</v>
      </c>
      <c r="D56" s="254"/>
      <c r="E56" s="254"/>
      <c r="F56" s="254"/>
      <c r="G56" s="254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4" t="s">
        <v>372</v>
      </c>
      <c r="D57" s="161"/>
      <c r="E57" s="162">
        <v>18.600000000000001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>
        <v>5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 x14ac:dyDescent="0.2">
      <c r="A58" s="173">
        <v>11</v>
      </c>
      <c r="B58" s="174" t="s">
        <v>373</v>
      </c>
      <c r="C58" s="183" t="s">
        <v>374</v>
      </c>
      <c r="D58" s="175" t="s">
        <v>189</v>
      </c>
      <c r="E58" s="176">
        <v>42.2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8">
        <v>1E-3</v>
      </c>
      <c r="O58" s="178">
        <f>ROUND(E58*N58,2)</f>
        <v>0.04</v>
      </c>
      <c r="P58" s="178">
        <v>0</v>
      </c>
      <c r="Q58" s="178">
        <f>ROUND(E58*P58,2)</f>
        <v>0</v>
      </c>
      <c r="R58" s="178"/>
      <c r="S58" s="178" t="s">
        <v>232</v>
      </c>
      <c r="T58" s="179" t="s">
        <v>233</v>
      </c>
      <c r="U58" s="160">
        <v>0</v>
      </c>
      <c r="V58" s="160">
        <f>ROUND(E58*U58,2)</f>
        <v>0</v>
      </c>
      <c r="W58" s="160"/>
      <c r="X58" s="160" t="s">
        <v>173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174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53" t="s">
        <v>359</v>
      </c>
      <c r="D59" s="254"/>
      <c r="E59" s="254"/>
      <c r="F59" s="254"/>
      <c r="G59" s="254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84" t="s">
        <v>375</v>
      </c>
      <c r="D60" s="161"/>
      <c r="E60" s="162">
        <v>42.2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>
        <v>5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3">
        <v>12</v>
      </c>
      <c r="B61" s="174" t="s">
        <v>376</v>
      </c>
      <c r="C61" s="183" t="s">
        <v>377</v>
      </c>
      <c r="D61" s="175" t="s">
        <v>211</v>
      </c>
      <c r="E61" s="176">
        <v>12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78"/>
      <c r="S61" s="178" t="s">
        <v>232</v>
      </c>
      <c r="T61" s="179" t="s">
        <v>233</v>
      </c>
      <c r="U61" s="160">
        <v>0</v>
      </c>
      <c r="V61" s="160">
        <f>ROUND(E61*U61,2)</f>
        <v>0</v>
      </c>
      <c r="W61" s="160"/>
      <c r="X61" s="160" t="s">
        <v>173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174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53" t="s">
        <v>359</v>
      </c>
      <c r="D62" s="254"/>
      <c r="E62" s="254"/>
      <c r="F62" s="254"/>
      <c r="G62" s="254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182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84" t="s">
        <v>378</v>
      </c>
      <c r="D63" s="161"/>
      <c r="E63" s="162">
        <v>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176</v>
      </c>
      <c r="AH63" s="151">
        <v>5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84" t="s">
        <v>379</v>
      </c>
      <c r="D64" s="161"/>
      <c r="E64" s="162">
        <v>10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176</v>
      </c>
      <c r="AH64" s="151">
        <v>5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84" t="s">
        <v>380</v>
      </c>
      <c r="D65" s="161"/>
      <c r="E65" s="162">
        <v>1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176</v>
      </c>
      <c r="AH65" s="151">
        <v>5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73">
        <v>13</v>
      </c>
      <c r="B66" s="174" t="s">
        <v>381</v>
      </c>
      <c r="C66" s="183" t="s">
        <v>382</v>
      </c>
      <c r="D66" s="175" t="s">
        <v>211</v>
      </c>
      <c r="E66" s="176">
        <v>1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8">
        <v>0</v>
      </c>
      <c r="O66" s="178">
        <f>ROUND(E66*N66,2)</f>
        <v>0</v>
      </c>
      <c r="P66" s="178">
        <v>0</v>
      </c>
      <c r="Q66" s="178">
        <f>ROUND(E66*P66,2)</f>
        <v>0</v>
      </c>
      <c r="R66" s="178"/>
      <c r="S66" s="178" t="s">
        <v>232</v>
      </c>
      <c r="T66" s="179" t="s">
        <v>233</v>
      </c>
      <c r="U66" s="160">
        <v>0</v>
      </c>
      <c r="V66" s="160">
        <f>ROUND(E66*U66,2)</f>
        <v>0</v>
      </c>
      <c r="W66" s="160"/>
      <c r="X66" s="160" t="s">
        <v>173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174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53" t="s">
        <v>359</v>
      </c>
      <c r="D67" s="254"/>
      <c r="E67" s="254"/>
      <c r="F67" s="254"/>
      <c r="G67" s="254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182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84" t="s">
        <v>383</v>
      </c>
      <c r="D68" s="161"/>
      <c r="E68" s="162">
        <v>1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176</v>
      </c>
      <c r="AH68" s="151">
        <v>5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3">
        <v>14</v>
      </c>
      <c r="B69" s="174" t="s">
        <v>384</v>
      </c>
      <c r="C69" s="183" t="s">
        <v>385</v>
      </c>
      <c r="D69" s="175" t="s">
        <v>386</v>
      </c>
      <c r="E69" s="176">
        <v>2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78"/>
      <c r="S69" s="178" t="s">
        <v>232</v>
      </c>
      <c r="T69" s="179" t="s">
        <v>233</v>
      </c>
      <c r="U69" s="160">
        <v>0</v>
      </c>
      <c r="V69" s="160">
        <f>ROUND(E69*U69,2)</f>
        <v>0</v>
      </c>
      <c r="W69" s="160"/>
      <c r="X69" s="160" t="s">
        <v>173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174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53" t="s">
        <v>359</v>
      </c>
      <c r="D70" s="254"/>
      <c r="E70" s="254"/>
      <c r="F70" s="254"/>
      <c r="G70" s="254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182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84" t="s">
        <v>387</v>
      </c>
      <c r="D71" s="161"/>
      <c r="E71" s="162">
        <v>2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3">
        <v>15</v>
      </c>
      <c r="B72" s="174" t="s">
        <v>388</v>
      </c>
      <c r="C72" s="183" t="s">
        <v>389</v>
      </c>
      <c r="D72" s="175" t="s">
        <v>179</v>
      </c>
      <c r="E72" s="176">
        <v>0.15851000000000001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8">
        <v>0</v>
      </c>
      <c r="O72" s="178">
        <f>ROUND(E72*N72,2)</f>
        <v>0</v>
      </c>
      <c r="P72" s="178">
        <v>0</v>
      </c>
      <c r="Q72" s="178">
        <f>ROUND(E72*P72,2)</f>
        <v>0</v>
      </c>
      <c r="R72" s="178" t="s">
        <v>345</v>
      </c>
      <c r="S72" s="178" t="s">
        <v>172</v>
      </c>
      <c r="T72" s="179" t="s">
        <v>172</v>
      </c>
      <c r="U72" s="160">
        <v>1.74</v>
      </c>
      <c r="V72" s="160">
        <f>ROUND(E72*U72,2)</f>
        <v>0.28000000000000003</v>
      </c>
      <c r="W72" s="160"/>
      <c r="X72" s="160" t="s">
        <v>390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391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64" t="s">
        <v>392</v>
      </c>
      <c r="D73" s="265"/>
      <c r="E73" s="265"/>
      <c r="F73" s="265"/>
      <c r="G73" s="265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286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73">
        <v>16</v>
      </c>
      <c r="B74" s="174" t="s">
        <v>393</v>
      </c>
      <c r="C74" s="183" t="s">
        <v>394</v>
      </c>
      <c r="D74" s="175" t="s">
        <v>179</v>
      </c>
      <c r="E74" s="176">
        <v>0.15851000000000001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8">
        <v>0</v>
      </c>
      <c r="O74" s="178">
        <f>ROUND(E74*N74,2)</f>
        <v>0</v>
      </c>
      <c r="P74" s="178">
        <v>0</v>
      </c>
      <c r="Q74" s="178">
        <f>ROUND(E74*P74,2)</f>
        <v>0</v>
      </c>
      <c r="R74" s="178" t="s">
        <v>345</v>
      </c>
      <c r="S74" s="178" t="s">
        <v>172</v>
      </c>
      <c r="T74" s="179" t="s">
        <v>172</v>
      </c>
      <c r="U74" s="160">
        <v>1.282</v>
      </c>
      <c r="V74" s="160">
        <f>ROUND(E74*U74,2)</f>
        <v>0.2</v>
      </c>
      <c r="W74" s="160"/>
      <c r="X74" s="160" t="s">
        <v>390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391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64" t="s">
        <v>392</v>
      </c>
      <c r="D75" s="265"/>
      <c r="E75" s="265"/>
      <c r="F75" s="265"/>
      <c r="G75" s="265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286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67" t="s">
        <v>166</v>
      </c>
      <c r="B76" s="168" t="s">
        <v>92</v>
      </c>
      <c r="C76" s="182" t="s">
        <v>93</v>
      </c>
      <c r="D76" s="169"/>
      <c r="E76" s="170"/>
      <c r="F76" s="171"/>
      <c r="G76" s="171">
        <f>SUMIF(AG77:AG96,"&lt;&gt;NOR",G77:G96)</f>
        <v>0</v>
      </c>
      <c r="H76" s="171"/>
      <c r="I76" s="171">
        <f>SUM(I77:I96)</f>
        <v>0</v>
      </c>
      <c r="J76" s="171"/>
      <c r="K76" s="171">
        <f>SUM(K77:K96)</f>
        <v>0</v>
      </c>
      <c r="L76" s="171"/>
      <c r="M76" s="171">
        <f>SUM(M77:M96)</f>
        <v>0</v>
      </c>
      <c r="N76" s="171"/>
      <c r="O76" s="171">
        <f>SUM(O77:O96)</f>
        <v>0.04</v>
      </c>
      <c r="P76" s="171"/>
      <c r="Q76" s="171">
        <f>SUM(Q77:Q96)</f>
        <v>0.02</v>
      </c>
      <c r="R76" s="171"/>
      <c r="S76" s="171"/>
      <c r="T76" s="172"/>
      <c r="U76" s="166"/>
      <c r="V76" s="166">
        <f>SUM(V77:V96)</f>
        <v>12.52</v>
      </c>
      <c r="W76" s="166"/>
      <c r="X76" s="166"/>
      <c r="AG76" t="s">
        <v>167</v>
      </c>
    </row>
    <row r="77" spans="1:60" outlineLevel="1" x14ac:dyDescent="0.2">
      <c r="A77" s="173">
        <v>17</v>
      </c>
      <c r="B77" s="174" t="s">
        <v>395</v>
      </c>
      <c r="C77" s="183" t="s">
        <v>396</v>
      </c>
      <c r="D77" s="175" t="s">
        <v>189</v>
      </c>
      <c r="E77" s="176">
        <v>32.25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8">
        <v>4.6999999999999999E-4</v>
      </c>
      <c r="O77" s="178">
        <f>ROUND(E77*N77,2)</f>
        <v>0.02</v>
      </c>
      <c r="P77" s="178">
        <v>0</v>
      </c>
      <c r="Q77" s="178">
        <f>ROUND(E77*P77,2)</f>
        <v>0</v>
      </c>
      <c r="R77" s="178" t="s">
        <v>190</v>
      </c>
      <c r="S77" s="178" t="s">
        <v>172</v>
      </c>
      <c r="T77" s="179" t="s">
        <v>172</v>
      </c>
      <c r="U77" s="160">
        <v>0.35899999999999999</v>
      </c>
      <c r="V77" s="160">
        <f>ROUND(E77*U77,2)</f>
        <v>11.58</v>
      </c>
      <c r="W77" s="160"/>
      <c r="X77" s="160" t="s">
        <v>173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174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64" t="s">
        <v>397</v>
      </c>
      <c r="D78" s="265"/>
      <c r="E78" s="265"/>
      <c r="F78" s="265"/>
      <c r="G78" s="265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286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62" t="s">
        <v>398</v>
      </c>
      <c r="D79" s="263"/>
      <c r="E79" s="263"/>
      <c r="F79" s="263"/>
      <c r="G79" s="263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182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62" t="s">
        <v>359</v>
      </c>
      <c r="D80" s="263"/>
      <c r="E80" s="263"/>
      <c r="F80" s="263"/>
      <c r="G80" s="263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182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4" t="s">
        <v>399</v>
      </c>
      <c r="D81" s="161"/>
      <c r="E81" s="162">
        <v>19.75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176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84" t="s">
        <v>400</v>
      </c>
      <c r="D82" s="161"/>
      <c r="E82" s="162">
        <v>12.5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176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3">
        <v>18</v>
      </c>
      <c r="B83" s="174" t="s">
        <v>401</v>
      </c>
      <c r="C83" s="183" t="s">
        <v>402</v>
      </c>
      <c r="D83" s="175" t="s">
        <v>189</v>
      </c>
      <c r="E83" s="176">
        <v>10.5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8">
        <v>0</v>
      </c>
      <c r="O83" s="178">
        <f>ROUND(E83*N83,2)</f>
        <v>0</v>
      </c>
      <c r="P83" s="178">
        <v>1.5E-3</v>
      </c>
      <c r="Q83" s="178">
        <f>ROUND(E83*P83,2)</f>
        <v>0.02</v>
      </c>
      <c r="R83" s="178" t="s">
        <v>272</v>
      </c>
      <c r="S83" s="178" t="s">
        <v>172</v>
      </c>
      <c r="T83" s="179" t="s">
        <v>172</v>
      </c>
      <c r="U83" s="160">
        <v>8.1000000000000003E-2</v>
      </c>
      <c r="V83" s="160">
        <f>ROUND(E83*U83,2)</f>
        <v>0.85</v>
      </c>
      <c r="W83" s="160"/>
      <c r="X83" s="160" t="s">
        <v>173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174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84" t="s">
        <v>403</v>
      </c>
      <c r="D84" s="161"/>
      <c r="E84" s="162">
        <v>9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176</v>
      </c>
      <c r="AH84" s="151">
        <v>5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4" t="s">
        <v>404</v>
      </c>
      <c r="D85" s="161"/>
      <c r="E85" s="162">
        <v>1.5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176</v>
      </c>
      <c r="AH85" s="151">
        <v>5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3">
        <v>19</v>
      </c>
      <c r="B86" s="174" t="s">
        <v>405</v>
      </c>
      <c r="C86" s="183" t="s">
        <v>406</v>
      </c>
      <c r="D86" s="175" t="s">
        <v>211</v>
      </c>
      <c r="E86" s="176">
        <v>4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8">
        <v>5.0000000000000001E-3</v>
      </c>
      <c r="O86" s="178">
        <f>ROUND(E86*N86,2)</f>
        <v>0.02</v>
      </c>
      <c r="P86" s="178">
        <v>0</v>
      </c>
      <c r="Q86" s="178">
        <f>ROUND(E86*P86,2)</f>
        <v>0</v>
      </c>
      <c r="R86" s="178"/>
      <c r="S86" s="178" t="s">
        <v>232</v>
      </c>
      <c r="T86" s="179" t="s">
        <v>233</v>
      </c>
      <c r="U86" s="160">
        <v>0</v>
      </c>
      <c r="V86" s="160">
        <f>ROUND(E86*U86,2)</f>
        <v>0</v>
      </c>
      <c r="W86" s="160"/>
      <c r="X86" s="160" t="s">
        <v>173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174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53" t="s">
        <v>359</v>
      </c>
      <c r="D87" s="254"/>
      <c r="E87" s="254"/>
      <c r="F87" s="254"/>
      <c r="G87" s="254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182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84" t="s">
        <v>407</v>
      </c>
      <c r="D88" s="161"/>
      <c r="E88" s="162">
        <v>1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176</v>
      </c>
      <c r="AH88" s="151">
        <v>5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4" t="s">
        <v>408</v>
      </c>
      <c r="D89" s="161"/>
      <c r="E89" s="162">
        <v>1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176</v>
      </c>
      <c r="AH89" s="151">
        <v>5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4" t="s">
        <v>409</v>
      </c>
      <c r="D90" s="161"/>
      <c r="E90" s="162">
        <v>2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>
        <v>5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3">
        <v>20</v>
      </c>
      <c r="B91" s="174" t="s">
        <v>410</v>
      </c>
      <c r="C91" s="183" t="s">
        <v>411</v>
      </c>
      <c r="D91" s="175" t="s">
        <v>231</v>
      </c>
      <c r="E91" s="176">
        <v>1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8">
        <v>0</v>
      </c>
      <c r="O91" s="178">
        <f>ROUND(E91*N91,2)</f>
        <v>0</v>
      </c>
      <c r="P91" s="178">
        <v>0</v>
      </c>
      <c r="Q91" s="178">
        <f>ROUND(E91*P91,2)</f>
        <v>0</v>
      </c>
      <c r="R91" s="178"/>
      <c r="S91" s="178" t="s">
        <v>232</v>
      </c>
      <c r="T91" s="179" t="s">
        <v>233</v>
      </c>
      <c r="U91" s="160">
        <v>0</v>
      </c>
      <c r="V91" s="160">
        <f>ROUND(E91*U91,2)</f>
        <v>0</v>
      </c>
      <c r="W91" s="160"/>
      <c r="X91" s="160" t="s">
        <v>173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174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4" t="s">
        <v>219</v>
      </c>
      <c r="D92" s="161"/>
      <c r="E92" s="162">
        <v>1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3">
        <v>21</v>
      </c>
      <c r="B93" s="174" t="s">
        <v>412</v>
      </c>
      <c r="C93" s="183" t="s">
        <v>413</v>
      </c>
      <c r="D93" s="175" t="s">
        <v>179</v>
      </c>
      <c r="E93" s="176">
        <v>3.5159999999999997E-2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8">
        <v>0</v>
      </c>
      <c r="O93" s="178">
        <f>ROUND(E93*N93,2)</f>
        <v>0</v>
      </c>
      <c r="P93" s="178">
        <v>0</v>
      </c>
      <c r="Q93" s="178">
        <f>ROUND(E93*P93,2)</f>
        <v>0</v>
      </c>
      <c r="R93" s="178" t="s">
        <v>190</v>
      </c>
      <c r="S93" s="178" t="s">
        <v>172</v>
      </c>
      <c r="T93" s="179" t="s">
        <v>172</v>
      </c>
      <c r="U93" s="160">
        <v>1.47</v>
      </c>
      <c r="V93" s="160">
        <f>ROUND(E93*U93,2)</f>
        <v>0.05</v>
      </c>
      <c r="W93" s="160"/>
      <c r="X93" s="160" t="s">
        <v>390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391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64" t="s">
        <v>414</v>
      </c>
      <c r="D94" s="265"/>
      <c r="E94" s="265"/>
      <c r="F94" s="265"/>
      <c r="G94" s="265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286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33.75" outlineLevel="1" x14ac:dyDescent="0.2">
      <c r="A95" s="173">
        <v>22</v>
      </c>
      <c r="B95" s="174" t="s">
        <v>415</v>
      </c>
      <c r="C95" s="183" t="s">
        <v>416</v>
      </c>
      <c r="D95" s="175" t="s">
        <v>179</v>
      </c>
      <c r="E95" s="176">
        <v>3.5159999999999997E-2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8">
        <v>0</v>
      </c>
      <c r="O95" s="178">
        <f>ROUND(E95*N95,2)</f>
        <v>0</v>
      </c>
      <c r="P95" s="178">
        <v>0</v>
      </c>
      <c r="Q95" s="178">
        <f>ROUND(E95*P95,2)</f>
        <v>0</v>
      </c>
      <c r="R95" s="178" t="s">
        <v>190</v>
      </c>
      <c r="S95" s="178" t="s">
        <v>172</v>
      </c>
      <c r="T95" s="179" t="s">
        <v>172</v>
      </c>
      <c r="U95" s="160">
        <v>1.079</v>
      </c>
      <c r="V95" s="160">
        <f>ROUND(E95*U95,2)</f>
        <v>0.04</v>
      </c>
      <c r="W95" s="160"/>
      <c r="X95" s="160" t="s">
        <v>390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391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64" t="s">
        <v>414</v>
      </c>
      <c r="D96" s="265"/>
      <c r="E96" s="265"/>
      <c r="F96" s="265"/>
      <c r="G96" s="265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286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7" t="s">
        <v>166</v>
      </c>
      <c r="B97" s="168" t="s">
        <v>94</v>
      </c>
      <c r="C97" s="182" t="s">
        <v>95</v>
      </c>
      <c r="D97" s="169"/>
      <c r="E97" s="170"/>
      <c r="F97" s="171"/>
      <c r="G97" s="171">
        <f>SUMIF(AG98:AG197,"&lt;&gt;NOR",G98:G197)</f>
        <v>0</v>
      </c>
      <c r="H97" s="171"/>
      <c r="I97" s="171">
        <f>SUM(I98:I197)</f>
        <v>0</v>
      </c>
      <c r="J97" s="171"/>
      <c r="K97" s="171">
        <f>SUM(K98:K197)</f>
        <v>0</v>
      </c>
      <c r="L97" s="171"/>
      <c r="M97" s="171">
        <f>SUM(M98:M197)</f>
        <v>0</v>
      </c>
      <c r="N97" s="171"/>
      <c r="O97" s="171">
        <f>SUM(O98:O197)</f>
        <v>0.02</v>
      </c>
      <c r="P97" s="171"/>
      <c r="Q97" s="171">
        <f>SUM(Q98:Q197)</f>
        <v>0.01</v>
      </c>
      <c r="R97" s="171"/>
      <c r="S97" s="171"/>
      <c r="T97" s="172"/>
      <c r="U97" s="166"/>
      <c r="V97" s="166">
        <f>SUM(V98:V197)</f>
        <v>24.710000000000008</v>
      </c>
      <c r="W97" s="166"/>
      <c r="X97" s="166"/>
      <c r="AG97" t="s">
        <v>167</v>
      </c>
    </row>
    <row r="98" spans="1:60" outlineLevel="1" x14ac:dyDescent="0.2">
      <c r="A98" s="173">
        <v>23</v>
      </c>
      <c r="B98" s="174" t="s">
        <v>417</v>
      </c>
      <c r="C98" s="183" t="s">
        <v>418</v>
      </c>
      <c r="D98" s="175" t="s">
        <v>189</v>
      </c>
      <c r="E98" s="176">
        <v>34.549999999999997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8">
        <v>0</v>
      </c>
      <c r="O98" s="178">
        <f>ROUND(E98*N98,2)</f>
        <v>0</v>
      </c>
      <c r="P98" s="178">
        <v>2.7999999999999998E-4</v>
      </c>
      <c r="Q98" s="178">
        <f>ROUND(E98*P98,2)</f>
        <v>0.01</v>
      </c>
      <c r="R98" s="178" t="s">
        <v>190</v>
      </c>
      <c r="S98" s="178" t="s">
        <v>172</v>
      </c>
      <c r="T98" s="179" t="s">
        <v>172</v>
      </c>
      <c r="U98" s="160">
        <v>5.1999999999999998E-2</v>
      </c>
      <c r="V98" s="160">
        <f>ROUND(E98*U98,2)</f>
        <v>1.8</v>
      </c>
      <c r="W98" s="160"/>
      <c r="X98" s="160" t="s">
        <v>173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174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53" t="s">
        <v>419</v>
      </c>
      <c r="D99" s="254"/>
      <c r="E99" s="254"/>
      <c r="F99" s="254"/>
      <c r="G99" s="254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4" t="s">
        <v>420</v>
      </c>
      <c r="D100" s="161"/>
      <c r="E100" s="162">
        <v>34.549999999999997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176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3">
        <v>24</v>
      </c>
      <c r="B101" s="174" t="s">
        <v>421</v>
      </c>
      <c r="C101" s="183" t="s">
        <v>422</v>
      </c>
      <c r="D101" s="175" t="s">
        <v>189</v>
      </c>
      <c r="E101" s="176">
        <v>2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8">
        <v>4.2000000000000002E-4</v>
      </c>
      <c r="O101" s="178">
        <f>ROUND(E101*N101,2)</f>
        <v>0</v>
      </c>
      <c r="P101" s="178">
        <v>0</v>
      </c>
      <c r="Q101" s="178">
        <f>ROUND(E101*P101,2)</f>
        <v>0</v>
      </c>
      <c r="R101" s="178" t="s">
        <v>190</v>
      </c>
      <c r="S101" s="178" t="s">
        <v>172</v>
      </c>
      <c r="T101" s="179" t="s">
        <v>172</v>
      </c>
      <c r="U101" s="160">
        <v>0.25800000000000001</v>
      </c>
      <c r="V101" s="160">
        <f>ROUND(E101*U101,2)</f>
        <v>0.52</v>
      </c>
      <c r="W101" s="160"/>
      <c r="X101" s="160" t="s">
        <v>173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174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64" t="s">
        <v>423</v>
      </c>
      <c r="D102" s="265"/>
      <c r="E102" s="265"/>
      <c r="F102" s="265"/>
      <c r="G102" s="265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286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62" t="s">
        <v>424</v>
      </c>
      <c r="D103" s="263"/>
      <c r="E103" s="263"/>
      <c r="F103" s="263"/>
      <c r="G103" s="263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62" t="s">
        <v>192</v>
      </c>
      <c r="D104" s="263"/>
      <c r="E104" s="263"/>
      <c r="F104" s="263"/>
      <c r="G104" s="263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182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4" t="s">
        <v>425</v>
      </c>
      <c r="D105" s="161"/>
      <c r="E105" s="162">
        <v>2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176</v>
      </c>
      <c r="AH105" s="151">
        <v>5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73">
        <v>25</v>
      </c>
      <c r="B106" s="174" t="s">
        <v>426</v>
      </c>
      <c r="C106" s="183" t="s">
        <v>427</v>
      </c>
      <c r="D106" s="175" t="s">
        <v>189</v>
      </c>
      <c r="E106" s="176">
        <v>11.9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8">
        <v>5.4000000000000001E-4</v>
      </c>
      <c r="O106" s="178">
        <f>ROUND(E106*N106,2)</f>
        <v>0.01</v>
      </c>
      <c r="P106" s="178">
        <v>0</v>
      </c>
      <c r="Q106" s="178">
        <f>ROUND(E106*P106,2)</f>
        <v>0</v>
      </c>
      <c r="R106" s="178" t="s">
        <v>190</v>
      </c>
      <c r="S106" s="178" t="s">
        <v>172</v>
      </c>
      <c r="T106" s="179" t="s">
        <v>172</v>
      </c>
      <c r="U106" s="160">
        <v>0.27889999999999998</v>
      </c>
      <c r="V106" s="160">
        <f>ROUND(E106*U106,2)</f>
        <v>3.32</v>
      </c>
      <c r="W106" s="160"/>
      <c r="X106" s="160" t="s">
        <v>173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174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64" t="s">
        <v>423</v>
      </c>
      <c r="D107" s="265"/>
      <c r="E107" s="265"/>
      <c r="F107" s="265"/>
      <c r="G107" s="265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286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62" t="s">
        <v>424</v>
      </c>
      <c r="D108" s="263"/>
      <c r="E108" s="263"/>
      <c r="F108" s="263"/>
      <c r="G108" s="263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62" t="s">
        <v>192</v>
      </c>
      <c r="D109" s="263"/>
      <c r="E109" s="263"/>
      <c r="F109" s="263"/>
      <c r="G109" s="263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4" t="s">
        <v>428</v>
      </c>
      <c r="D110" s="161"/>
      <c r="E110" s="162">
        <v>11.9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>
        <v>5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73">
        <v>26</v>
      </c>
      <c r="B111" s="174" t="s">
        <v>429</v>
      </c>
      <c r="C111" s="183" t="s">
        <v>430</v>
      </c>
      <c r="D111" s="175" t="s">
        <v>189</v>
      </c>
      <c r="E111" s="176">
        <v>20.65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8">
        <v>7.1000000000000002E-4</v>
      </c>
      <c r="O111" s="178">
        <f>ROUND(E111*N111,2)</f>
        <v>0.01</v>
      </c>
      <c r="P111" s="178">
        <v>0</v>
      </c>
      <c r="Q111" s="178">
        <f>ROUND(E111*P111,2)</f>
        <v>0</v>
      </c>
      <c r="R111" s="178" t="s">
        <v>190</v>
      </c>
      <c r="S111" s="178" t="s">
        <v>172</v>
      </c>
      <c r="T111" s="179" t="s">
        <v>172</v>
      </c>
      <c r="U111" s="160">
        <v>0.33279999999999998</v>
      </c>
      <c r="V111" s="160">
        <f>ROUND(E111*U111,2)</f>
        <v>6.87</v>
      </c>
      <c r="W111" s="160"/>
      <c r="X111" s="160" t="s">
        <v>173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174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64" t="s">
        <v>423</v>
      </c>
      <c r="D112" s="265"/>
      <c r="E112" s="265"/>
      <c r="F112" s="265"/>
      <c r="G112" s="265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286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62" t="s">
        <v>424</v>
      </c>
      <c r="D113" s="263"/>
      <c r="E113" s="263"/>
      <c r="F113" s="263"/>
      <c r="G113" s="263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182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62" t="s">
        <v>192</v>
      </c>
      <c r="D114" s="263"/>
      <c r="E114" s="263"/>
      <c r="F114" s="263"/>
      <c r="G114" s="263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84" t="s">
        <v>431</v>
      </c>
      <c r="D115" s="161"/>
      <c r="E115" s="162">
        <v>9.85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176</v>
      </c>
      <c r="AH115" s="151">
        <v>5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84" t="s">
        <v>432</v>
      </c>
      <c r="D116" s="161"/>
      <c r="E116" s="162">
        <v>10.8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176</v>
      </c>
      <c r="AH116" s="151">
        <v>5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22.5" outlineLevel="1" x14ac:dyDescent="0.2">
      <c r="A117" s="173">
        <v>27</v>
      </c>
      <c r="B117" s="174" t="s">
        <v>433</v>
      </c>
      <c r="C117" s="183" t="s">
        <v>434</v>
      </c>
      <c r="D117" s="175" t="s">
        <v>189</v>
      </c>
      <c r="E117" s="176">
        <v>2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8">
        <v>3.0000000000000001E-5</v>
      </c>
      <c r="O117" s="178">
        <f>ROUND(E117*N117,2)</f>
        <v>0</v>
      </c>
      <c r="P117" s="178">
        <v>0</v>
      </c>
      <c r="Q117" s="178">
        <f>ROUND(E117*P117,2)</f>
        <v>0</v>
      </c>
      <c r="R117" s="178" t="s">
        <v>190</v>
      </c>
      <c r="S117" s="178" t="s">
        <v>172</v>
      </c>
      <c r="T117" s="179" t="s">
        <v>172</v>
      </c>
      <c r="U117" s="160">
        <v>0.129</v>
      </c>
      <c r="V117" s="160">
        <f>ROUND(E117*U117,2)</f>
        <v>0.26</v>
      </c>
      <c r="W117" s="160"/>
      <c r="X117" s="160" t="s">
        <v>173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174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53" t="s">
        <v>435</v>
      </c>
      <c r="D118" s="254"/>
      <c r="E118" s="254"/>
      <c r="F118" s="254"/>
      <c r="G118" s="254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182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84" t="s">
        <v>265</v>
      </c>
      <c r="D119" s="161"/>
      <c r="E119" s="162">
        <v>2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176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73">
        <v>28</v>
      </c>
      <c r="B120" s="174" t="s">
        <v>436</v>
      </c>
      <c r="C120" s="183" t="s">
        <v>437</v>
      </c>
      <c r="D120" s="175" t="s">
        <v>189</v>
      </c>
      <c r="E120" s="176">
        <v>9.85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8">
        <v>6.0000000000000002E-5</v>
      </c>
      <c r="O120" s="178">
        <f>ROUND(E120*N120,2)</f>
        <v>0</v>
      </c>
      <c r="P120" s="178">
        <v>0</v>
      </c>
      <c r="Q120" s="178">
        <f>ROUND(E120*P120,2)</f>
        <v>0</v>
      </c>
      <c r="R120" s="178" t="s">
        <v>190</v>
      </c>
      <c r="S120" s="178" t="s">
        <v>172</v>
      </c>
      <c r="T120" s="179" t="s">
        <v>172</v>
      </c>
      <c r="U120" s="160">
        <v>0.14199999999999999</v>
      </c>
      <c r="V120" s="160">
        <f>ROUND(E120*U120,2)</f>
        <v>1.4</v>
      </c>
      <c r="W120" s="160"/>
      <c r="X120" s="160" t="s">
        <v>173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174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53" t="s">
        <v>435</v>
      </c>
      <c r="D121" s="254"/>
      <c r="E121" s="254"/>
      <c r="F121" s="254"/>
      <c r="G121" s="254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182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84" t="s">
        <v>438</v>
      </c>
      <c r="D122" s="161"/>
      <c r="E122" s="162">
        <v>9.85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176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73">
        <v>29</v>
      </c>
      <c r="B123" s="174" t="s">
        <v>439</v>
      </c>
      <c r="C123" s="183" t="s">
        <v>440</v>
      </c>
      <c r="D123" s="175" t="s">
        <v>189</v>
      </c>
      <c r="E123" s="176">
        <v>11.9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8">
        <v>6.9999999999999994E-5</v>
      </c>
      <c r="O123" s="178">
        <f>ROUND(E123*N123,2)</f>
        <v>0</v>
      </c>
      <c r="P123" s="178">
        <v>0</v>
      </c>
      <c r="Q123" s="178">
        <f>ROUND(E123*P123,2)</f>
        <v>0</v>
      </c>
      <c r="R123" s="178" t="s">
        <v>190</v>
      </c>
      <c r="S123" s="178" t="s">
        <v>172</v>
      </c>
      <c r="T123" s="179" t="s">
        <v>172</v>
      </c>
      <c r="U123" s="160">
        <v>0.129</v>
      </c>
      <c r="V123" s="160">
        <f>ROUND(E123*U123,2)</f>
        <v>1.54</v>
      </c>
      <c r="W123" s="160"/>
      <c r="X123" s="160" t="s">
        <v>173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174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53" t="s">
        <v>435</v>
      </c>
      <c r="D124" s="254"/>
      <c r="E124" s="254"/>
      <c r="F124" s="254"/>
      <c r="G124" s="254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182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84" t="s">
        <v>441</v>
      </c>
      <c r="D125" s="161"/>
      <c r="E125" s="162">
        <v>11.9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176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73">
        <v>30</v>
      </c>
      <c r="B126" s="174" t="s">
        <v>442</v>
      </c>
      <c r="C126" s="183" t="s">
        <v>443</v>
      </c>
      <c r="D126" s="175" t="s">
        <v>189</v>
      </c>
      <c r="E126" s="176">
        <v>10.8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78">
        <v>8.0000000000000007E-5</v>
      </c>
      <c r="O126" s="178">
        <f>ROUND(E126*N126,2)</f>
        <v>0</v>
      </c>
      <c r="P126" s="178">
        <v>0</v>
      </c>
      <c r="Q126" s="178">
        <f>ROUND(E126*P126,2)</f>
        <v>0</v>
      </c>
      <c r="R126" s="178" t="s">
        <v>190</v>
      </c>
      <c r="S126" s="178" t="s">
        <v>172</v>
      </c>
      <c r="T126" s="179" t="s">
        <v>172</v>
      </c>
      <c r="U126" s="160">
        <v>0.14199999999999999</v>
      </c>
      <c r="V126" s="160">
        <f>ROUND(E126*U126,2)</f>
        <v>1.53</v>
      </c>
      <c r="W126" s="160"/>
      <c r="X126" s="160" t="s">
        <v>173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174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253" t="s">
        <v>435</v>
      </c>
      <c r="D127" s="254"/>
      <c r="E127" s="254"/>
      <c r="F127" s="254"/>
      <c r="G127" s="254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182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84" t="s">
        <v>444</v>
      </c>
      <c r="D128" s="161"/>
      <c r="E128" s="162">
        <v>10.8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176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1" x14ac:dyDescent="0.2">
      <c r="A129" s="173">
        <v>31</v>
      </c>
      <c r="B129" s="174" t="s">
        <v>445</v>
      </c>
      <c r="C129" s="183" t="s">
        <v>446</v>
      </c>
      <c r="D129" s="175" t="s">
        <v>211</v>
      </c>
      <c r="E129" s="176">
        <v>6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8">
        <v>0</v>
      </c>
      <c r="O129" s="178">
        <f>ROUND(E129*N129,2)</f>
        <v>0</v>
      </c>
      <c r="P129" s="178">
        <v>0</v>
      </c>
      <c r="Q129" s="178">
        <f>ROUND(E129*P129,2)</f>
        <v>0</v>
      </c>
      <c r="R129" s="178" t="s">
        <v>190</v>
      </c>
      <c r="S129" s="178" t="s">
        <v>172</v>
      </c>
      <c r="T129" s="179" t="s">
        <v>172</v>
      </c>
      <c r="U129" s="160">
        <v>8.3000000000000004E-2</v>
      </c>
      <c r="V129" s="160">
        <f>ROUND(E129*U129,2)</f>
        <v>0.5</v>
      </c>
      <c r="W129" s="160"/>
      <c r="X129" s="160" t="s">
        <v>173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174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53" t="s">
        <v>447</v>
      </c>
      <c r="D130" s="254"/>
      <c r="E130" s="254"/>
      <c r="F130" s="254"/>
      <c r="G130" s="254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182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84" t="s">
        <v>448</v>
      </c>
      <c r="D131" s="161"/>
      <c r="E131" s="162">
        <v>6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176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73">
        <v>32</v>
      </c>
      <c r="B132" s="174" t="s">
        <v>449</v>
      </c>
      <c r="C132" s="183" t="s">
        <v>450</v>
      </c>
      <c r="D132" s="175" t="s">
        <v>211</v>
      </c>
      <c r="E132" s="176">
        <v>1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8">
        <v>2.4000000000000001E-4</v>
      </c>
      <c r="O132" s="178">
        <f>ROUND(E132*N132,2)</f>
        <v>0</v>
      </c>
      <c r="P132" s="178">
        <v>0</v>
      </c>
      <c r="Q132" s="178">
        <f>ROUND(E132*P132,2)</f>
        <v>0</v>
      </c>
      <c r="R132" s="178" t="s">
        <v>190</v>
      </c>
      <c r="S132" s="178" t="s">
        <v>172</v>
      </c>
      <c r="T132" s="179" t="s">
        <v>172</v>
      </c>
      <c r="U132" s="160">
        <v>0.20699999999999999</v>
      </c>
      <c r="V132" s="160">
        <f>ROUND(E132*U132,2)</f>
        <v>0.21</v>
      </c>
      <c r="W132" s="160"/>
      <c r="X132" s="160" t="s">
        <v>173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174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84" t="s">
        <v>219</v>
      </c>
      <c r="D133" s="161"/>
      <c r="E133" s="162">
        <v>1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176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73">
        <v>33</v>
      </c>
      <c r="B134" s="174" t="s">
        <v>451</v>
      </c>
      <c r="C134" s="183" t="s">
        <v>452</v>
      </c>
      <c r="D134" s="175" t="s">
        <v>211</v>
      </c>
      <c r="E134" s="176">
        <v>1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8">
        <v>9.2000000000000003E-4</v>
      </c>
      <c r="O134" s="178">
        <f>ROUND(E134*N134,2)</f>
        <v>0</v>
      </c>
      <c r="P134" s="178">
        <v>0</v>
      </c>
      <c r="Q134" s="178">
        <f>ROUND(E134*P134,2)</f>
        <v>0</v>
      </c>
      <c r="R134" s="178" t="s">
        <v>190</v>
      </c>
      <c r="S134" s="178" t="s">
        <v>172</v>
      </c>
      <c r="T134" s="179" t="s">
        <v>172</v>
      </c>
      <c r="U134" s="160">
        <v>0.372</v>
      </c>
      <c r="V134" s="160">
        <f>ROUND(E134*U134,2)</f>
        <v>0.37</v>
      </c>
      <c r="W134" s="160"/>
      <c r="X134" s="160" t="s">
        <v>173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174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184" t="s">
        <v>219</v>
      </c>
      <c r="D135" s="161"/>
      <c r="E135" s="162">
        <v>1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176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73">
        <v>34</v>
      </c>
      <c r="B136" s="174" t="s">
        <v>453</v>
      </c>
      <c r="C136" s="183" t="s">
        <v>454</v>
      </c>
      <c r="D136" s="175" t="s">
        <v>211</v>
      </c>
      <c r="E136" s="176">
        <v>5</v>
      </c>
      <c r="F136" s="177"/>
      <c r="G136" s="178">
        <f>ROUND(E136*F136,2)</f>
        <v>0</v>
      </c>
      <c r="H136" s="177"/>
      <c r="I136" s="178">
        <f>ROUND(E136*H136,2)</f>
        <v>0</v>
      </c>
      <c r="J136" s="177"/>
      <c r="K136" s="178">
        <f>ROUND(E136*J136,2)</f>
        <v>0</v>
      </c>
      <c r="L136" s="178">
        <v>21</v>
      </c>
      <c r="M136" s="178">
        <f>G136*(1+L136/100)</f>
        <v>0</v>
      </c>
      <c r="N136" s="178">
        <v>1.3999999999999999E-4</v>
      </c>
      <c r="O136" s="178">
        <f>ROUND(E136*N136,2)</f>
        <v>0</v>
      </c>
      <c r="P136" s="178">
        <v>0</v>
      </c>
      <c r="Q136" s="178">
        <f>ROUND(E136*P136,2)</f>
        <v>0</v>
      </c>
      <c r="R136" s="178" t="s">
        <v>190</v>
      </c>
      <c r="S136" s="178" t="s">
        <v>172</v>
      </c>
      <c r="T136" s="179" t="s">
        <v>172</v>
      </c>
      <c r="U136" s="160">
        <v>0.16500000000000001</v>
      </c>
      <c r="V136" s="160">
        <f>ROUND(E136*U136,2)</f>
        <v>0.83</v>
      </c>
      <c r="W136" s="160"/>
      <c r="X136" s="160" t="s">
        <v>173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174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84" t="s">
        <v>175</v>
      </c>
      <c r="D137" s="161"/>
      <c r="E137" s="162">
        <v>5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176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73">
        <v>35</v>
      </c>
      <c r="B138" s="174" t="s">
        <v>455</v>
      </c>
      <c r="C138" s="183" t="s">
        <v>456</v>
      </c>
      <c r="D138" s="175" t="s">
        <v>211</v>
      </c>
      <c r="E138" s="176">
        <v>2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21</v>
      </c>
      <c r="M138" s="178">
        <f>G138*(1+L138/100)</f>
        <v>0</v>
      </c>
      <c r="N138" s="178">
        <v>2.0000000000000001E-4</v>
      </c>
      <c r="O138" s="178">
        <f>ROUND(E138*N138,2)</f>
        <v>0</v>
      </c>
      <c r="P138" s="178">
        <v>0</v>
      </c>
      <c r="Q138" s="178">
        <f>ROUND(E138*P138,2)</f>
        <v>0</v>
      </c>
      <c r="R138" s="178" t="s">
        <v>190</v>
      </c>
      <c r="S138" s="178" t="s">
        <v>172</v>
      </c>
      <c r="T138" s="179" t="s">
        <v>172</v>
      </c>
      <c r="U138" s="160">
        <v>0.20699999999999999</v>
      </c>
      <c r="V138" s="160">
        <f>ROUND(E138*U138,2)</f>
        <v>0.41</v>
      </c>
      <c r="W138" s="160"/>
      <c r="X138" s="160" t="s">
        <v>173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174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84" t="s">
        <v>265</v>
      </c>
      <c r="D139" s="161"/>
      <c r="E139" s="162">
        <v>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176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73">
        <v>36</v>
      </c>
      <c r="B140" s="174" t="s">
        <v>457</v>
      </c>
      <c r="C140" s="183" t="s">
        <v>458</v>
      </c>
      <c r="D140" s="175" t="s">
        <v>211</v>
      </c>
      <c r="E140" s="176">
        <v>4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8">
        <v>3.2000000000000003E-4</v>
      </c>
      <c r="O140" s="178">
        <f>ROUND(E140*N140,2)</f>
        <v>0</v>
      </c>
      <c r="P140" s="178">
        <v>0</v>
      </c>
      <c r="Q140" s="178">
        <f>ROUND(E140*P140,2)</f>
        <v>0</v>
      </c>
      <c r="R140" s="178" t="s">
        <v>190</v>
      </c>
      <c r="S140" s="178" t="s">
        <v>172</v>
      </c>
      <c r="T140" s="179" t="s">
        <v>172</v>
      </c>
      <c r="U140" s="160">
        <v>0.22700000000000001</v>
      </c>
      <c r="V140" s="160">
        <f>ROUND(E140*U140,2)</f>
        <v>0.91</v>
      </c>
      <c r="W140" s="160"/>
      <c r="X140" s="160" t="s">
        <v>173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174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84" t="s">
        <v>459</v>
      </c>
      <c r="D141" s="161"/>
      <c r="E141" s="162">
        <v>4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176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73">
        <v>37</v>
      </c>
      <c r="B142" s="174" t="s">
        <v>460</v>
      </c>
      <c r="C142" s="183" t="s">
        <v>461</v>
      </c>
      <c r="D142" s="175" t="s">
        <v>211</v>
      </c>
      <c r="E142" s="176">
        <v>1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21</v>
      </c>
      <c r="M142" s="178">
        <f>G142*(1+L142/100)</f>
        <v>0</v>
      </c>
      <c r="N142" s="178">
        <v>0</v>
      </c>
      <c r="O142" s="178">
        <f>ROUND(E142*N142,2)</f>
        <v>0</v>
      </c>
      <c r="P142" s="178">
        <v>0</v>
      </c>
      <c r="Q142" s="178">
        <f>ROUND(E142*P142,2)</f>
        <v>0</v>
      </c>
      <c r="R142" s="178" t="s">
        <v>190</v>
      </c>
      <c r="S142" s="178" t="s">
        <v>172</v>
      </c>
      <c r="T142" s="179" t="s">
        <v>172</v>
      </c>
      <c r="U142" s="160">
        <v>0.16500000000000001</v>
      </c>
      <c r="V142" s="160">
        <f>ROUND(E142*U142,2)</f>
        <v>0.17</v>
      </c>
      <c r="W142" s="160"/>
      <c r="X142" s="160" t="s">
        <v>173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174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84" t="s">
        <v>219</v>
      </c>
      <c r="D143" s="161"/>
      <c r="E143" s="162">
        <v>1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176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73">
        <v>38</v>
      </c>
      <c r="B144" s="174" t="s">
        <v>462</v>
      </c>
      <c r="C144" s="183" t="s">
        <v>463</v>
      </c>
      <c r="D144" s="175" t="s">
        <v>211</v>
      </c>
      <c r="E144" s="176">
        <v>1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8">
        <v>4.0000000000000002E-4</v>
      </c>
      <c r="O144" s="178">
        <f>ROUND(E144*N144,2)</f>
        <v>0</v>
      </c>
      <c r="P144" s="178">
        <v>0</v>
      </c>
      <c r="Q144" s="178">
        <f>ROUND(E144*P144,2)</f>
        <v>0</v>
      </c>
      <c r="R144" s="178" t="s">
        <v>190</v>
      </c>
      <c r="S144" s="178" t="s">
        <v>172</v>
      </c>
      <c r="T144" s="179" t="s">
        <v>172</v>
      </c>
      <c r="U144" s="160">
        <v>0.20699999999999999</v>
      </c>
      <c r="V144" s="160">
        <f>ROUND(E144*U144,2)</f>
        <v>0.21</v>
      </c>
      <c r="W144" s="160"/>
      <c r="X144" s="160" t="s">
        <v>173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174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84" t="s">
        <v>219</v>
      </c>
      <c r="D145" s="161"/>
      <c r="E145" s="162">
        <v>1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176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73">
        <v>39</v>
      </c>
      <c r="B146" s="174" t="s">
        <v>464</v>
      </c>
      <c r="C146" s="183" t="s">
        <v>465</v>
      </c>
      <c r="D146" s="175" t="s">
        <v>211</v>
      </c>
      <c r="E146" s="176">
        <v>1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8">
        <v>5.0000000000000001E-4</v>
      </c>
      <c r="O146" s="178">
        <f>ROUND(E146*N146,2)</f>
        <v>0</v>
      </c>
      <c r="P146" s="178">
        <v>0</v>
      </c>
      <c r="Q146" s="178">
        <f>ROUND(E146*P146,2)</f>
        <v>0</v>
      </c>
      <c r="R146" s="178" t="s">
        <v>190</v>
      </c>
      <c r="S146" s="178" t="s">
        <v>172</v>
      </c>
      <c r="T146" s="179" t="s">
        <v>172</v>
      </c>
      <c r="U146" s="160">
        <v>0.22700000000000001</v>
      </c>
      <c r="V146" s="160">
        <f>ROUND(E146*U146,2)</f>
        <v>0.23</v>
      </c>
      <c r="W146" s="160"/>
      <c r="X146" s="160" t="s">
        <v>173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174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84" t="s">
        <v>219</v>
      </c>
      <c r="D147" s="161"/>
      <c r="E147" s="162">
        <v>1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176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 x14ac:dyDescent="0.2">
      <c r="A148" s="173">
        <v>40</v>
      </c>
      <c r="B148" s="174" t="s">
        <v>466</v>
      </c>
      <c r="C148" s="183" t="s">
        <v>467</v>
      </c>
      <c r="D148" s="175" t="s">
        <v>211</v>
      </c>
      <c r="E148" s="176">
        <v>1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21</v>
      </c>
      <c r="M148" s="178">
        <f>G148*(1+L148/100)</f>
        <v>0</v>
      </c>
      <c r="N148" s="178">
        <v>1.8000000000000001E-4</v>
      </c>
      <c r="O148" s="178">
        <f>ROUND(E148*N148,2)</f>
        <v>0</v>
      </c>
      <c r="P148" s="178">
        <v>0</v>
      </c>
      <c r="Q148" s="178">
        <f>ROUND(E148*P148,2)</f>
        <v>0</v>
      </c>
      <c r="R148" s="178" t="s">
        <v>190</v>
      </c>
      <c r="S148" s="178" t="s">
        <v>172</v>
      </c>
      <c r="T148" s="179" t="s">
        <v>172</v>
      </c>
      <c r="U148" s="160">
        <v>0.16500000000000001</v>
      </c>
      <c r="V148" s="160">
        <f>ROUND(E148*U148,2)</f>
        <v>0.17</v>
      </c>
      <c r="W148" s="160"/>
      <c r="X148" s="160" t="s">
        <v>173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174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84" t="s">
        <v>219</v>
      </c>
      <c r="D149" s="161"/>
      <c r="E149" s="162">
        <v>1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176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2.5" outlineLevel="1" x14ac:dyDescent="0.2">
      <c r="A150" s="173">
        <v>41</v>
      </c>
      <c r="B150" s="174" t="s">
        <v>468</v>
      </c>
      <c r="C150" s="183" t="s">
        <v>469</v>
      </c>
      <c r="D150" s="175" t="s">
        <v>211</v>
      </c>
      <c r="E150" s="176">
        <v>1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21</v>
      </c>
      <c r="M150" s="178">
        <f>G150*(1+L150/100)</f>
        <v>0</v>
      </c>
      <c r="N150" s="178">
        <v>4.0000000000000002E-4</v>
      </c>
      <c r="O150" s="178">
        <f>ROUND(E150*N150,2)</f>
        <v>0</v>
      </c>
      <c r="P150" s="178">
        <v>0</v>
      </c>
      <c r="Q150" s="178">
        <f>ROUND(E150*P150,2)</f>
        <v>0</v>
      </c>
      <c r="R150" s="178" t="s">
        <v>190</v>
      </c>
      <c r="S150" s="178" t="s">
        <v>172</v>
      </c>
      <c r="T150" s="179" t="s">
        <v>172</v>
      </c>
      <c r="U150" s="160">
        <v>0.22700000000000001</v>
      </c>
      <c r="V150" s="160">
        <f>ROUND(E150*U150,2)</f>
        <v>0.23</v>
      </c>
      <c r="W150" s="160"/>
      <c r="X150" s="160" t="s">
        <v>173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174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184" t="s">
        <v>219</v>
      </c>
      <c r="D151" s="161"/>
      <c r="E151" s="162">
        <v>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176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73">
        <v>42</v>
      </c>
      <c r="B152" s="174" t="s">
        <v>470</v>
      </c>
      <c r="C152" s="183" t="s">
        <v>471</v>
      </c>
      <c r="D152" s="175" t="s">
        <v>189</v>
      </c>
      <c r="E152" s="176">
        <v>34.549999999999997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21</v>
      </c>
      <c r="M152" s="178">
        <f>G152*(1+L152/100)</f>
        <v>0</v>
      </c>
      <c r="N152" s="178">
        <v>0</v>
      </c>
      <c r="O152" s="178">
        <f>ROUND(E152*N152,2)</f>
        <v>0</v>
      </c>
      <c r="P152" s="178">
        <v>0</v>
      </c>
      <c r="Q152" s="178">
        <f>ROUND(E152*P152,2)</f>
        <v>0</v>
      </c>
      <c r="R152" s="178" t="s">
        <v>190</v>
      </c>
      <c r="S152" s="178" t="s">
        <v>172</v>
      </c>
      <c r="T152" s="179" t="s">
        <v>172</v>
      </c>
      <c r="U152" s="160">
        <v>2.9000000000000001E-2</v>
      </c>
      <c r="V152" s="160">
        <f>ROUND(E152*U152,2)</f>
        <v>1</v>
      </c>
      <c r="W152" s="160"/>
      <c r="X152" s="160" t="s">
        <v>173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174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253" t="s">
        <v>472</v>
      </c>
      <c r="D153" s="254"/>
      <c r="E153" s="254"/>
      <c r="F153" s="254"/>
      <c r="G153" s="254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182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84" t="s">
        <v>473</v>
      </c>
      <c r="D154" s="161"/>
      <c r="E154" s="162">
        <v>2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176</v>
      </c>
      <c r="AH154" s="151">
        <v>5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84" t="s">
        <v>474</v>
      </c>
      <c r="D155" s="161"/>
      <c r="E155" s="162">
        <v>11.9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176</v>
      </c>
      <c r="AH155" s="151">
        <v>5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184" t="s">
        <v>475</v>
      </c>
      <c r="D156" s="161"/>
      <c r="E156" s="162">
        <v>20.65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176</v>
      </c>
      <c r="AH156" s="151">
        <v>5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73">
        <v>43</v>
      </c>
      <c r="B157" s="174" t="s">
        <v>476</v>
      </c>
      <c r="C157" s="183" t="s">
        <v>477</v>
      </c>
      <c r="D157" s="175" t="s">
        <v>189</v>
      </c>
      <c r="E157" s="176">
        <v>34.549999999999997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21</v>
      </c>
      <c r="M157" s="178">
        <f>G157*(1+L157/100)</f>
        <v>0</v>
      </c>
      <c r="N157" s="178">
        <v>1.0000000000000001E-5</v>
      </c>
      <c r="O157" s="178">
        <f>ROUND(E157*N157,2)</f>
        <v>0</v>
      </c>
      <c r="P157" s="178">
        <v>0</v>
      </c>
      <c r="Q157" s="178">
        <f>ROUND(E157*P157,2)</f>
        <v>0</v>
      </c>
      <c r="R157" s="178" t="s">
        <v>190</v>
      </c>
      <c r="S157" s="178" t="s">
        <v>172</v>
      </c>
      <c r="T157" s="179" t="s">
        <v>172</v>
      </c>
      <c r="U157" s="160">
        <v>6.2E-2</v>
      </c>
      <c r="V157" s="160">
        <f>ROUND(E157*U157,2)</f>
        <v>2.14</v>
      </c>
      <c r="W157" s="160"/>
      <c r="X157" s="160" t="s">
        <v>173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174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53" t="s">
        <v>478</v>
      </c>
      <c r="D158" s="254"/>
      <c r="E158" s="254"/>
      <c r="F158" s="254"/>
      <c r="G158" s="254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182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84" t="s">
        <v>473</v>
      </c>
      <c r="D159" s="161"/>
      <c r="E159" s="162">
        <v>2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176</v>
      </c>
      <c r="AH159" s="151">
        <v>5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184" t="s">
        <v>474</v>
      </c>
      <c r="D160" s="161"/>
      <c r="E160" s="162">
        <v>11.9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176</v>
      </c>
      <c r="AH160" s="151">
        <v>5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84" t="s">
        <v>475</v>
      </c>
      <c r="D161" s="161"/>
      <c r="E161" s="162">
        <v>20.65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176</v>
      </c>
      <c r="AH161" s="151">
        <v>5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73">
        <v>44</v>
      </c>
      <c r="B162" s="174" t="s">
        <v>479</v>
      </c>
      <c r="C162" s="183" t="s">
        <v>480</v>
      </c>
      <c r="D162" s="175" t="s">
        <v>211</v>
      </c>
      <c r="E162" s="176">
        <v>3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21</v>
      </c>
      <c r="M162" s="178">
        <f>G162*(1+L162/100)</f>
        <v>0</v>
      </c>
      <c r="N162" s="178">
        <v>5.0000000000000001E-4</v>
      </c>
      <c r="O162" s="178">
        <f>ROUND(E162*N162,2)</f>
        <v>0</v>
      </c>
      <c r="P162" s="178">
        <v>0</v>
      </c>
      <c r="Q162" s="178">
        <f>ROUND(E162*P162,2)</f>
        <v>0</v>
      </c>
      <c r="R162" s="178"/>
      <c r="S162" s="178" t="s">
        <v>232</v>
      </c>
      <c r="T162" s="179" t="s">
        <v>233</v>
      </c>
      <c r="U162" s="160">
        <v>0</v>
      </c>
      <c r="V162" s="160">
        <f>ROUND(E162*U162,2)</f>
        <v>0</v>
      </c>
      <c r="W162" s="160"/>
      <c r="X162" s="160" t="s">
        <v>173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174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253" t="s">
        <v>359</v>
      </c>
      <c r="D163" s="254"/>
      <c r="E163" s="254"/>
      <c r="F163" s="254"/>
      <c r="G163" s="254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182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184" t="s">
        <v>72</v>
      </c>
      <c r="D164" s="161"/>
      <c r="E164" s="162">
        <v>3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176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73">
        <v>45</v>
      </c>
      <c r="B165" s="174" t="s">
        <v>481</v>
      </c>
      <c r="C165" s="183" t="s">
        <v>482</v>
      </c>
      <c r="D165" s="175" t="s">
        <v>211</v>
      </c>
      <c r="E165" s="176">
        <v>1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8">
        <v>0</v>
      </c>
      <c r="O165" s="178">
        <f>ROUND(E165*N165,2)</f>
        <v>0</v>
      </c>
      <c r="P165" s="178">
        <v>0</v>
      </c>
      <c r="Q165" s="178">
        <f>ROUND(E165*P165,2)</f>
        <v>0</v>
      </c>
      <c r="R165" s="178"/>
      <c r="S165" s="178" t="s">
        <v>232</v>
      </c>
      <c r="T165" s="179" t="s">
        <v>233</v>
      </c>
      <c r="U165" s="160">
        <v>0</v>
      </c>
      <c r="V165" s="160">
        <f>ROUND(E165*U165,2)</f>
        <v>0</v>
      </c>
      <c r="W165" s="160"/>
      <c r="X165" s="160" t="s">
        <v>173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174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253" t="s">
        <v>359</v>
      </c>
      <c r="D166" s="254"/>
      <c r="E166" s="254"/>
      <c r="F166" s="254"/>
      <c r="G166" s="254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182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184" t="s">
        <v>219</v>
      </c>
      <c r="D167" s="161"/>
      <c r="E167" s="162">
        <v>1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176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73">
        <v>46</v>
      </c>
      <c r="B168" s="174" t="s">
        <v>483</v>
      </c>
      <c r="C168" s="183" t="s">
        <v>484</v>
      </c>
      <c r="D168" s="175" t="s">
        <v>231</v>
      </c>
      <c r="E168" s="176">
        <v>3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8">
        <v>0</v>
      </c>
      <c r="O168" s="178">
        <f>ROUND(E168*N168,2)</f>
        <v>0</v>
      </c>
      <c r="P168" s="178">
        <v>0</v>
      </c>
      <c r="Q168" s="178">
        <f>ROUND(E168*P168,2)</f>
        <v>0</v>
      </c>
      <c r="R168" s="178"/>
      <c r="S168" s="178" t="s">
        <v>232</v>
      </c>
      <c r="T168" s="179" t="s">
        <v>233</v>
      </c>
      <c r="U168" s="160">
        <v>0</v>
      </c>
      <c r="V168" s="160">
        <f>ROUND(E168*U168,2)</f>
        <v>0</v>
      </c>
      <c r="W168" s="160"/>
      <c r="X168" s="160" t="s">
        <v>173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174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84" t="s">
        <v>72</v>
      </c>
      <c r="D169" s="161"/>
      <c r="E169" s="162">
        <v>3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176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 x14ac:dyDescent="0.2">
      <c r="A170" s="173">
        <v>47</v>
      </c>
      <c r="B170" s="174" t="s">
        <v>485</v>
      </c>
      <c r="C170" s="183" t="s">
        <v>486</v>
      </c>
      <c r="D170" s="175" t="s">
        <v>211</v>
      </c>
      <c r="E170" s="176">
        <v>1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8">
        <v>0</v>
      </c>
      <c r="O170" s="178">
        <f>ROUND(E170*N170,2)</f>
        <v>0</v>
      </c>
      <c r="P170" s="178">
        <v>0</v>
      </c>
      <c r="Q170" s="178">
        <f>ROUND(E170*P170,2)</f>
        <v>0</v>
      </c>
      <c r="R170" s="178"/>
      <c r="S170" s="178" t="s">
        <v>232</v>
      </c>
      <c r="T170" s="179" t="s">
        <v>233</v>
      </c>
      <c r="U170" s="160">
        <v>0</v>
      </c>
      <c r="V170" s="160">
        <f>ROUND(E170*U170,2)</f>
        <v>0</v>
      </c>
      <c r="W170" s="160"/>
      <c r="X170" s="160" t="s">
        <v>173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174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253" t="s">
        <v>359</v>
      </c>
      <c r="D171" s="254"/>
      <c r="E171" s="254"/>
      <c r="F171" s="254"/>
      <c r="G171" s="254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182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184" t="s">
        <v>219</v>
      </c>
      <c r="D172" s="161"/>
      <c r="E172" s="162">
        <v>1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176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2.5" outlineLevel="1" x14ac:dyDescent="0.2">
      <c r="A173" s="173">
        <v>48</v>
      </c>
      <c r="B173" s="174" t="s">
        <v>487</v>
      </c>
      <c r="C173" s="183" t="s">
        <v>488</v>
      </c>
      <c r="D173" s="175" t="s">
        <v>211</v>
      </c>
      <c r="E173" s="176">
        <v>1</v>
      </c>
      <c r="F173" s="177"/>
      <c r="G173" s="178">
        <f>ROUND(E173*F173,2)</f>
        <v>0</v>
      </c>
      <c r="H173" s="177"/>
      <c r="I173" s="178">
        <f>ROUND(E173*H173,2)</f>
        <v>0</v>
      </c>
      <c r="J173" s="177"/>
      <c r="K173" s="178">
        <f>ROUND(E173*J173,2)</f>
        <v>0</v>
      </c>
      <c r="L173" s="178">
        <v>21</v>
      </c>
      <c r="M173" s="178">
        <f>G173*(1+L173/100)</f>
        <v>0</v>
      </c>
      <c r="N173" s="178">
        <v>0</v>
      </c>
      <c r="O173" s="178">
        <f>ROUND(E173*N173,2)</f>
        <v>0</v>
      </c>
      <c r="P173" s="178">
        <v>0</v>
      </c>
      <c r="Q173" s="178">
        <f>ROUND(E173*P173,2)</f>
        <v>0</v>
      </c>
      <c r="R173" s="178"/>
      <c r="S173" s="178" t="s">
        <v>232</v>
      </c>
      <c r="T173" s="179" t="s">
        <v>233</v>
      </c>
      <c r="U173" s="160">
        <v>0</v>
      </c>
      <c r="V173" s="160">
        <f>ROUND(E173*U173,2)</f>
        <v>0</v>
      </c>
      <c r="W173" s="160"/>
      <c r="X173" s="160" t="s">
        <v>173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174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253" t="s">
        <v>359</v>
      </c>
      <c r="D174" s="254"/>
      <c r="E174" s="254"/>
      <c r="F174" s="254"/>
      <c r="G174" s="254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182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184" t="s">
        <v>219</v>
      </c>
      <c r="D175" s="161"/>
      <c r="E175" s="162">
        <v>1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176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73">
        <v>49</v>
      </c>
      <c r="B176" s="174" t="s">
        <v>489</v>
      </c>
      <c r="C176" s="183" t="s">
        <v>490</v>
      </c>
      <c r="D176" s="175" t="s">
        <v>211</v>
      </c>
      <c r="E176" s="176">
        <v>2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8">
        <v>5.0000000000000001E-4</v>
      </c>
      <c r="O176" s="178">
        <f>ROUND(E176*N176,2)</f>
        <v>0</v>
      </c>
      <c r="P176" s="178">
        <v>0</v>
      </c>
      <c r="Q176" s="178">
        <f>ROUND(E176*P176,2)</f>
        <v>0</v>
      </c>
      <c r="R176" s="178"/>
      <c r="S176" s="178" t="s">
        <v>232</v>
      </c>
      <c r="T176" s="179" t="s">
        <v>233</v>
      </c>
      <c r="U176" s="160">
        <v>0</v>
      </c>
      <c r="V176" s="160">
        <f>ROUND(E176*U176,2)</f>
        <v>0</v>
      </c>
      <c r="W176" s="160"/>
      <c r="X176" s="160" t="s">
        <v>173</v>
      </c>
      <c r="Y176" s="151"/>
      <c r="Z176" s="151"/>
      <c r="AA176" s="151"/>
      <c r="AB176" s="151"/>
      <c r="AC176" s="151"/>
      <c r="AD176" s="151"/>
      <c r="AE176" s="151"/>
      <c r="AF176" s="151"/>
      <c r="AG176" s="151" t="s">
        <v>174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253" t="s">
        <v>359</v>
      </c>
      <c r="D177" s="254"/>
      <c r="E177" s="254"/>
      <c r="F177" s="254"/>
      <c r="G177" s="254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182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184" t="s">
        <v>265</v>
      </c>
      <c r="D178" s="161"/>
      <c r="E178" s="162">
        <v>2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176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ht="22.5" outlineLevel="1" x14ac:dyDescent="0.2">
      <c r="A179" s="173">
        <v>50</v>
      </c>
      <c r="B179" s="174" t="s">
        <v>491</v>
      </c>
      <c r="C179" s="183" t="s">
        <v>492</v>
      </c>
      <c r="D179" s="175" t="s">
        <v>211</v>
      </c>
      <c r="E179" s="176">
        <v>1</v>
      </c>
      <c r="F179" s="177"/>
      <c r="G179" s="178">
        <f>ROUND(E179*F179,2)</f>
        <v>0</v>
      </c>
      <c r="H179" s="177"/>
      <c r="I179" s="178">
        <f>ROUND(E179*H179,2)</f>
        <v>0</v>
      </c>
      <c r="J179" s="177"/>
      <c r="K179" s="178">
        <f>ROUND(E179*J179,2)</f>
        <v>0</v>
      </c>
      <c r="L179" s="178">
        <v>21</v>
      </c>
      <c r="M179" s="178">
        <f>G179*(1+L179/100)</f>
        <v>0</v>
      </c>
      <c r="N179" s="178">
        <v>0</v>
      </c>
      <c r="O179" s="178">
        <f>ROUND(E179*N179,2)</f>
        <v>0</v>
      </c>
      <c r="P179" s="178">
        <v>0</v>
      </c>
      <c r="Q179" s="178">
        <f>ROUND(E179*P179,2)</f>
        <v>0</v>
      </c>
      <c r="R179" s="178"/>
      <c r="S179" s="178" t="s">
        <v>232</v>
      </c>
      <c r="T179" s="179" t="s">
        <v>233</v>
      </c>
      <c r="U179" s="160">
        <v>0</v>
      </c>
      <c r="V179" s="160">
        <f>ROUND(E179*U179,2)</f>
        <v>0</v>
      </c>
      <c r="W179" s="160"/>
      <c r="X179" s="160" t="s">
        <v>173</v>
      </c>
      <c r="Y179" s="151"/>
      <c r="Z179" s="151"/>
      <c r="AA179" s="151"/>
      <c r="AB179" s="151"/>
      <c r="AC179" s="151"/>
      <c r="AD179" s="151"/>
      <c r="AE179" s="151"/>
      <c r="AF179" s="151"/>
      <c r="AG179" s="151" t="s">
        <v>174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253" t="s">
        <v>359</v>
      </c>
      <c r="D180" s="254"/>
      <c r="E180" s="254"/>
      <c r="F180" s="254"/>
      <c r="G180" s="254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182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184" t="s">
        <v>219</v>
      </c>
      <c r="D181" s="161"/>
      <c r="E181" s="162">
        <v>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176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73">
        <v>51</v>
      </c>
      <c r="B182" s="174" t="s">
        <v>493</v>
      </c>
      <c r="C182" s="183" t="s">
        <v>494</v>
      </c>
      <c r="D182" s="175" t="s">
        <v>211</v>
      </c>
      <c r="E182" s="176">
        <v>1</v>
      </c>
      <c r="F182" s="177"/>
      <c r="G182" s="178">
        <f>ROUND(E182*F182,2)</f>
        <v>0</v>
      </c>
      <c r="H182" s="177"/>
      <c r="I182" s="178">
        <f>ROUND(E182*H182,2)</f>
        <v>0</v>
      </c>
      <c r="J182" s="177"/>
      <c r="K182" s="178">
        <f>ROUND(E182*J182,2)</f>
        <v>0</v>
      </c>
      <c r="L182" s="178">
        <v>21</v>
      </c>
      <c r="M182" s="178">
        <f>G182*(1+L182/100)</f>
        <v>0</v>
      </c>
      <c r="N182" s="178">
        <v>1E-3</v>
      </c>
      <c r="O182" s="178">
        <f>ROUND(E182*N182,2)</f>
        <v>0</v>
      </c>
      <c r="P182" s="178">
        <v>0</v>
      </c>
      <c r="Q182" s="178">
        <f>ROUND(E182*P182,2)</f>
        <v>0</v>
      </c>
      <c r="R182" s="178"/>
      <c r="S182" s="178" t="s">
        <v>232</v>
      </c>
      <c r="T182" s="179" t="s">
        <v>233</v>
      </c>
      <c r="U182" s="160">
        <v>0</v>
      </c>
      <c r="V182" s="160">
        <f>ROUND(E182*U182,2)</f>
        <v>0</v>
      </c>
      <c r="W182" s="160"/>
      <c r="X182" s="160" t="s">
        <v>173</v>
      </c>
      <c r="Y182" s="151"/>
      <c r="Z182" s="151"/>
      <c r="AA182" s="151"/>
      <c r="AB182" s="151"/>
      <c r="AC182" s="151"/>
      <c r="AD182" s="151"/>
      <c r="AE182" s="151"/>
      <c r="AF182" s="151"/>
      <c r="AG182" s="151" t="s">
        <v>174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253" t="s">
        <v>359</v>
      </c>
      <c r="D183" s="254"/>
      <c r="E183" s="254"/>
      <c r="F183" s="254"/>
      <c r="G183" s="254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182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184" t="s">
        <v>219</v>
      </c>
      <c r="D184" s="161"/>
      <c r="E184" s="162">
        <v>1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176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73">
        <v>52</v>
      </c>
      <c r="B185" s="174" t="s">
        <v>495</v>
      </c>
      <c r="C185" s="183" t="s">
        <v>496</v>
      </c>
      <c r="D185" s="175" t="s">
        <v>211</v>
      </c>
      <c r="E185" s="176">
        <v>2</v>
      </c>
      <c r="F185" s="177"/>
      <c r="G185" s="178">
        <f>ROUND(E185*F185,2)</f>
        <v>0</v>
      </c>
      <c r="H185" s="177"/>
      <c r="I185" s="178">
        <f>ROUND(E185*H185,2)</f>
        <v>0</v>
      </c>
      <c r="J185" s="177"/>
      <c r="K185" s="178">
        <f>ROUND(E185*J185,2)</f>
        <v>0</v>
      </c>
      <c r="L185" s="178">
        <v>21</v>
      </c>
      <c r="M185" s="178">
        <f>G185*(1+L185/100)</f>
        <v>0</v>
      </c>
      <c r="N185" s="178">
        <v>1E-3</v>
      </c>
      <c r="O185" s="178">
        <f>ROUND(E185*N185,2)</f>
        <v>0</v>
      </c>
      <c r="P185" s="178">
        <v>0</v>
      </c>
      <c r="Q185" s="178">
        <f>ROUND(E185*P185,2)</f>
        <v>0</v>
      </c>
      <c r="R185" s="178"/>
      <c r="S185" s="178" t="s">
        <v>232</v>
      </c>
      <c r="T185" s="179" t="s">
        <v>233</v>
      </c>
      <c r="U185" s="160">
        <v>0</v>
      </c>
      <c r="V185" s="160">
        <f>ROUND(E185*U185,2)</f>
        <v>0</v>
      </c>
      <c r="W185" s="160"/>
      <c r="X185" s="160" t="s">
        <v>173</v>
      </c>
      <c r="Y185" s="151"/>
      <c r="Z185" s="151"/>
      <c r="AA185" s="151"/>
      <c r="AB185" s="151"/>
      <c r="AC185" s="151"/>
      <c r="AD185" s="151"/>
      <c r="AE185" s="151"/>
      <c r="AF185" s="151"/>
      <c r="AG185" s="151" t="s">
        <v>174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253" t="s">
        <v>359</v>
      </c>
      <c r="D186" s="254"/>
      <c r="E186" s="254"/>
      <c r="F186" s="254"/>
      <c r="G186" s="254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182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184" t="s">
        <v>265</v>
      </c>
      <c r="D187" s="161"/>
      <c r="E187" s="162">
        <v>2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176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ht="22.5" outlineLevel="1" x14ac:dyDescent="0.2">
      <c r="A188" s="173">
        <v>53</v>
      </c>
      <c r="B188" s="174" t="s">
        <v>497</v>
      </c>
      <c r="C188" s="183" t="s">
        <v>498</v>
      </c>
      <c r="D188" s="175" t="s">
        <v>211</v>
      </c>
      <c r="E188" s="176">
        <v>1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8">
        <v>0</v>
      </c>
      <c r="O188" s="178">
        <f>ROUND(E188*N188,2)</f>
        <v>0</v>
      </c>
      <c r="P188" s="178">
        <v>0</v>
      </c>
      <c r="Q188" s="178">
        <f>ROUND(E188*P188,2)</f>
        <v>0</v>
      </c>
      <c r="R188" s="178" t="s">
        <v>249</v>
      </c>
      <c r="S188" s="178" t="s">
        <v>172</v>
      </c>
      <c r="T188" s="179" t="s">
        <v>172</v>
      </c>
      <c r="U188" s="160">
        <v>0</v>
      </c>
      <c r="V188" s="160">
        <f>ROUND(E188*U188,2)</f>
        <v>0</v>
      </c>
      <c r="W188" s="160"/>
      <c r="X188" s="160" t="s">
        <v>250</v>
      </c>
      <c r="Y188" s="151"/>
      <c r="Z188" s="151"/>
      <c r="AA188" s="151"/>
      <c r="AB188" s="151"/>
      <c r="AC188" s="151"/>
      <c r="AD188" s="151"/>
      <c r="AE188" s="151"/>
      <c r="AF188" s="151"/>
      <c r="AG188" s="151" t="s">
        <v>251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184" t="s">
        <v>499</v>
      </c>
      <c r="D189" s="161"/>
      <c r="E189" s="162">
        <v>1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176</v>
      </c>
      <c r="AH189" s="151">
        <v>5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 x14ac:dyDescent="0.2">
      <c r="A190" s="173">
        <v>54</v>
      </c>
      <c r="B190" s="174" t="s">
        <v>500</v>
      </c>
      <c r="C190" s="183" t="s">
        <v>501</v>
      </c>
      <c r="D190" s="175" t="s">
        <v>211</v>
      </c>
      <c r="E190" s="176">
        <v>5.95</v>
      </c>
      <c r="F190" s="177"/>
      <c r="G190" s="178">
        <f>ROUND(E190*F190,2)</f>
        <v>0</v>
      </c>
      <c r="H190" s="177"/>
      <c r="I190" s="178">
        <f>ROUND(E190*H190,2)</f>
        <v>0</v>
      </c>
      <c r="J190" s="177"/>
      <c r="K190" s="178">
        <f>ROUND(E190*J190,2)</f>
        <v>0</v>
      </c>
      <c r="L190" s="178">
        <v>21</v>
      </c>
      <c r="M190" s="178">
        <f>G190*(1+L190/100)</f>
        <v>0</v>
      </c>
      <c r="N190" s="178">
        <v>0</v>
      </c>
      <c r="O190" s="178">
        <f>ROUND(E190*N190,2)</f>
        <v>0</v>
      </c>
      <c r="P190" s="178">
        <v>0</v>
      </c>
      <c r="Q190" s="178">
        <f>ROUND(E190*P190,2)</f>
        <v>0</v>
      </c>
      <c r="R190" s="178" t="s">
        <v>249</v>
      </c>
      <c r="S190" s="178" t="s">
        <v>172</v>
      </c>
      <c r="T190" s="179" t="s">
        <v>172</v>
      </c>
      <c r="U190" s="160">
        <v>0</v>
      </c>
      <c r="V190" s="160">
        <f>ROUND(E190*U190,2)</f>
        <v>0</v>
      </c>
      <c r="W190" s="160"/>
      <c r="X190" s="160" t="s">
        <v>250</v>
      </c>
      <c r="Y190" s="151"/>
      <c r="Z190" s="151"/>
      <c r="AA190" s="151"/>
      <c r="AB190" s="151"/>
      <c r="AC190" s="151"/>
      <c r="AD190" s="151"/>
      <c r="AE190" s="151"/>
      <c r="AF190" s="151"/>
      <c r="AG190" s="151" t="s">
        <v>251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184" t="s">
        <v>502</v>
      </c>
      <c r="D191" s="161"/>
      <c r="E191" s="162">
        <v>5.95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176</v>
      </c>
      <c r="AH191" s="151">
        <v>5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ht="22.5" outlineLevel="1" x14ac:dyDescent="0.2">
      <c r="A192" s="173">
        <v>55</v>
      </c>
      <c r="B192" s="174" t="s">
        <v>503</v>
      </c>
      <c r="C192" s="183" t="s">
        <v>504</v>
      </c>
      <c r="D192" s="175" t="s">
        <v>211</v>
      </c>
      <c r="E192" s="176">
        <v>10.324999999999999</v>
      </c>
      <c r="F192" s="177"/>
      <c r="G192" s="178">
        <f>ROUND(E192*F192,2)</f>
        <v>0</v>
      </c>
      <c r="H192" s="177"/>
      <c r="I192" s="178">
        <f>ROUND(E192*H192,2)</f>
        <v>0</v>
      </c>
      <c r="J192" s="177"/>
      <c r="K192" s="178">
        <f>ROUND(E192*J192,2)</f>
        <v>0</v>
      </c>
      <c r="L192" s="178">
        <v>21</v>
      </c>
      <c r="M192" s="178">
        <f>G192*(1+L192/100)</f>
        <v>0</v>
      </c>
      <c r="N192" s="178">
        <v>0</v>
      </c>
      <c r="O192" s="178">
        <f>ROUND(E192*N192,2)</f>
        <v>0</v>
      </c>
      <c r="P192" s="178">
        <v>0</v>
      </c>
      <c r="Q192" s="178">
        <f>ROUND(E192*P192,2)</f>
        <v>0</v>
      </c>
      <c r="R192" s="178" t="s">
        <v>249</v>
      </c>
      <c r="S192" s="178" t="s">
        <v>172</v>
      </c>
      <c r="T192" s="179" t="s">
        <v>172</v>
      </c>
      <c r="U192" s="160">
        <v>0</v>
      </c>
      <c r="V192" s="160">
        <f>ROUND(E192*U192,2)</f>
        <v>0</v>
      </c>
      <c r="W192" s="160"/>
      <c r="X192" s="160" t="s">
        <v>250</v>
      </c>
      <c r="Y192" s="151"/>
      <c r="Z192" s="151"/>
      <c r="AA192" s="151"/>
      <c r="AB192" s="151"/>
      <c r="AC192" s="151"/>
      <c r="AD192" s="151"/>
      <c r="AE192" s="151"/>
      <c r="AF192" s="151"/>
      <c r="AG192" s="151" t="s">
        <v>251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184" t="s">
        <v>505</v>
      </c>
      <c r="D193" s="161"/>
      <c r="E193" s="162">
        <v>10.324999999999999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176</v>
      </c>
      <c r="AH193" s="151">
        <v>5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73">
        <v>56</v>
      </c>
      <c r="B194" s="174" t="s">
        <v>506</v>
      </c>
      <c r="C194" s="183" t="s">
        <v>507</v>
      </c>
      <c r="D194" s="175" t="s">
        <v>179</v>
      </c>
      <c r="E194" s="176">
        <v>3.5139999999999998E-2</v>
      </c>
      <c r="F194" s="177"/>
      <c r="G194" s="178">
        <f>ROUND(E194*F194,2)</f>
        <v>0</v>
      </c>
      <c r="H194" s="177"/>
      <c r="I194" s="178">
        <f>ROUND(E194*H194,2)</f>
        <v>0</v>
      </c>
      <c r="J194" s="177"/>
      <c r="K194" s="178">
        <f>ROUND(E194*J194,2)</f>
        <v>0</v>
      </c>
      <c r="L194" s="178">
        <v>21</v>
      </c>
      <c r="M194" s="178">
        <f>G194*(1+L194/100)</f>
        <v>0</v>
      </c>
      <c r="N194" s="178">
        <v>0</v>
      </c>
      <c r="O194" s="178">
        <f>ROUND(E194*N194,2)</f>
        <v>0</v>
      </c>
      <c r="P194" s="178">
        <v>0</v>
      </c>
      <c r="Q194" s="178">
        <f>ROUND(E194*P194,2)</f>
        <v>0</v>
      </c>
      <c r="R194" s="178" t="s">
        <v>190</v>
      </c>
      <c r="S194" s="178" t="s">
        <v>172</v>
      </c>
      <c r="T194" s="179" t="s">
        <v>172</v>
      </c>
      <c r="U194" s="160">
        <v>1.327</v>
      </c>
      <c r="V194" s="160">
        <f>ROUND(E194*U194,2)</f>
        <v>0.05</v>
      </c>
      <c r="W194" s="160"/>
      <c r="X194" s="160" t="s">
        <v>390</v>
      </c>
      <c r="Y194" s="151"/>
      <c r="Z194" s="151"/>
      <c r="AA194" s="151"/>
      <c r="AB194" s="151"/>
      <c r="AC194" s="151"/>
      <c r="AD194" s="151"/>
      <c r="AE194" s="151"/>
      <c r="AF194" s="151"/>
      <c r="AG194" s="151" t="s">
        <v>391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264" t="s">
        <v>508</v>
      </c>
      <c r="D195" s="265"/>
      <c r="E195" s="265"/>
      <c r="F195" s="265"/>
      <c r="G195" s="265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1"/>
      <c r="Z195" s="151"/>
      <c r="AA195" s="151"/>
      <c r="AB195" s="151"/>
      <c r="AC195" s="151"/>
      <c r="AD195" s="151"/>
      <c r="AE195" s="151"/>
      <c r="AF195" s="151"/>
      <c r="AG195" s="151" t="s">
        <v>286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33.75" outlineLevel="1" x14ac:dyDescent="0.2">
      <c r="A196" s="173">
        <v>57</v>
      </c>
      <c r="B196" s="174" t="s">
        <v>509</v>
      </c>
      <c r="C196" s="183" t="s">
        <v>510</v>
      </c>
      <c r="D196" s="175" t="s">
        <v>179</v>
      </c>
      <c r="E196" s="176">
        <v>3.5139999999999998E-2</v>
      </c>
      <c r="F196" s="177"/>
      <c r="G196" s="178">
        <f>ROUND(E196*F196,2)</f>
        <v>0</v>
      </c>
      <c r="H196" s="177"/>
      <c r="I196" s="178">
        <f>ROUND(E196*H196,2)</f>
        <v>0</v>
      </c>
      <c r="J196" s="177"/>
      <c r="K196" s="178">
        <f>ROUND(E196*J196,2)</f>
        <v>0</v>
      </c>
      <c r="L196" s="178">
        <v>21</v>
      </c>
      <c r="M196" s="178">
        <f>G196*(1+L196/100)</f>
        <v>0</v>
      </c>
      <c r="N196" s="178">
        <v>0</v>
      </c>
      <c r="O196" s="178">
        <f>ROUND(E196*N196,2)</f>
        <v>0</v>
      </c>
      <c r="P196" s="178">
        <v>0</v>
      </c>
      <c r="Q196" s="178">
        <f>ROUND(E196*P196,2)</f>
        <v>0</v>
      </c>
      <c r="R196" s="178" t="s">
        <v>190</v>
      </c>
      <c r="S196" s="178" t="s">
        <v>172</v>
      </c>
      <c r="T196" s="179" t="s">
        <v>172</v>
      </c>
      <c r="U196" s="160">
        <v>1.2190000000000001</v>
      </c>
      <c r="V196" s="160">
        <f>ROUND(E196*U196,2)</f>
        <v>0.04</v>
      </c>
      <c r="W196" s="160"/>
      <c r="X196" s="160" t="s">
        <v>390</v>
      </c>
      <c r="Y196" s="151"/>
      <c r="Z196" s="151"/>
      <c r="AA196" s="151"/>
      <c r="AB196" s="151"/>
      <c r="AC196" s="151"/>
      <c r="AD196" s="151"/>
      <c r="AE196" s="151"/>
      <c r="AF196" s="151"/>
      <c r="AG196" s="151" t="s">
        <v>391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264" t="s">
        <v>508</v>
      </c>
      <c r="D197" s="265"/>
      <c r="E197" s="265"/>
      <c r="F197" s="265"/>
      <c r="G197" s="265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286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x14ac:dyDescent="0.2">
      <c r="A198" s="167" t="s">
        <v>166</v>
      </c>
      <c r="B198" s="168" t="s">
        <v>98</v>
      </c>
      <c r="C198" s="182" t="s">
        <v>99</v>
      </c>
      <c r="D198" s="169"/>
      <c r="E198" s="170"/>
      <c r="F198" s="171"/>
      <c r="G198" s="171">
        <f>SUMIF(AG199:AG201,"&lt;&gt;NOR",G199:G201)</f>
        <v>0</v>
      </c>
      <c r="H198" s="171"/>
      <c r="I198" s="171">
        <f>SUM(I199:I201)</f>
        <v>0</v>
      </c>
      <c r="J198" s="171"/>
      <c r="K198" s="171">
        <f>SUM(K199:K201)</f>
        <v>0</v>
      </c>
      <c r="L198" s="171"/>
      <c r="M198" s="171">
        <f>SUM(M199:M201)</f>
        <v>0</v>
      </c>
      <c r="N198" s="171"/>
      <c r="O198" s="171">
        <f>SUM(O199:O201)</f>
        <v>0</v>
      </c>
      <c r="P198" s="171"/>
      <c r="Q198" s="171">
        <f>SUM(Q199:Q201)</f>
        <v>0.23</v>
      </c>
      <c r="R198" s="171"/>
      <c r="S198" s="171"/>
      <c r="T198" s="172"/>
      <c r="U198" s="166"/>
      <c r="V198" s="166">
        <f>SUM(V199:V201)</f>
        <v>2.74</v>
      </c>
      <c r="W198" s="166"/>
      <c r="X198" s="166"/>
      <c r="AG198" t="s">
        <v>167</v>
      </c>
    </row>
    <row r="199" spans="1:60" outlineLevel="1" x14ac:dyDescent="0.2">
      <c r="A199" s="173">
        <v>58</v>
      </c>
      <c r="B199" s="174" t="s">
        <v>511</v>
      </c>
      <c r="C199" s="183" t="s">
        <v>512</v>
      </c>
      <c r="D199" s="175" t="s">
        <v>231</v>
      </c>
      <c r="E199" s="176">
        <v>2</v>
      </c>
      <c r="F199" s="177"/>
      <c r="G199" s="178">
        <f>ROUND(E199*F199,2)</f>
        <v>0</v>
      </c>
      <c r="H199" s="177"/>
      <c r="I199" s="178">
        <f>ROUND(E199*H199,2)</f>
        <v>0</v>
      </c>
      <c r="J199" s="177"/>
      <c r="K199" s="178">
        <f>ROUND(E199*J199,2)</f>
        <v>0</v>
      </c>
      <c r="L199" s="178">
        <v>21</v>
      </c>
      <c r="M199" s="178">
        <f>G199*(1+L199/100)</f>
        <v>0</v>
      </c>
      <c r="N199" s="178">
        <v>0</v>
      </c>
      <c r="O199" s="178">
        <f>ROUND(E199*N199,2)</f>
        <v>0</v>
      </c>
      <c r="P199" s="178">
        <v>0.11700000000000001</v>
      </c>
      <c r="Q199" s="178">
        <f>ROUND(E199*P199,2)</f>
        <v>0.23</v>
      </c>
      <c r="R199" s="178" t="s">
        <v>190</v>
      </c>
      <c r="S199" s="178" t="s">
        <v>172</v>
      </c>
      <c r="T199" s="179" t="s">
        <v>172</v>
      </c>
      <c r="U199" s="160">
        <v>1.3720000000000001</v>
      </c>
      <c r="V199" s="160">
        <f>ROUND(E199*U199,2)</f>
        <v>2.74</v>
      </c>
      <c r="W199" s="160"/>
      <c r="X199" s="160" t="s">
        <v>173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174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253" t="s">
        <v>513</v>
      </c>
      <c r="D200" s="254"/>
      <c r="E200" s="254"/>
      <c r="F200" s="254"/>
      <c r="G200" s="254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182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184" t="s">
        <v>265</v>
      </c>
      <c r="D201" s="161"/>
      <c r="E201" s="162">
        <v>2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176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x14ac:dyDescent="0.2">
      <c r="A202" s="167" t="s">
        <v>166</v>
      </c>
      <c r="B202" s="168" t="s">
        <v>102</v>
      </c>
      <c r="C202" s="182" t="s">
        <v>103</v>
      </c>
      <c r="D202" s="169"/>
      <c r="E202" s="170"/>
      <c r="F202" s="171"/>
      <c r="G202" s="171">
        <f>SUMIF(AG203:AG263,"&lt;&gt;NOR",G203:G263)</f>
        <v>0</v>
      </c>
      <c r="H202" s="171"/>
      <c r="I202" s="171">
        <f>SUM(I203:I263)</f>
        <v>0</v>
      </c>
      <c r="J202" s="171"/>
      <c r="K202" s="171">
        <f>SUM(K203:K263)</f>
        <v>0</v>
      </c>
      <c r="L202" s="171"/>
      <c r="M202" s="171">
        <f>SUM(M203:M263)</f>
        <v>0</v>
      </c>
      <c r="N202" s="171"/>
      <c r="O202" s="171">
        <f>SUM(O203:O263)</f>
        <v>0.52000000000000013</v>
      </c>
      <c r="P202" s="171"/>
      <c r="Q202" s="171">
        <f>SUM(Q203:Q263)</f>
        <v>2.19</v>
      </c>
      <c r="R202" s="171"/>
      <c r="S202" s="171"/>
      <c r="T202" s="172"/>
      <c r="U202" s="166"/>
      <c r="V202" s="166">
        <f>SUM(V203:V263)</f>
        <v>23.63</v>
      </c>
      <c r="W202" s="166"/>
      <c r="X202" s="166"/>
      <c r="AG202" t="s">
        <v>167</v>
      </c>
    </row>
    <row r="203" spans="1:60" outlineLevel="1" x14ac:dyDescent="0.2">
      <c r="A203" s="173">
        <v>59</v>
      </c>
      <c r="B203" s="174" t="s">
        <v>514</v>
      </c>
      <c r="C203" s="183" t="s">
        <v>515</v>
      </c>
      <c r="D203" s="175" t="s">
        <v>211</v>
      </c>
      <c r="E203" s="176">
        <v>6</v>
      </c>
      <c r="F203" s="177"/>
      <c r="G203" s="178">
        <f>ROUND(E203*F203,2)</f>
        <v>0</v>
      </c>
      <c r="H203" s="177"/>
      <c r="I203" s="178">
        <f>ROUND(E203*H203,2)</f>
        <v>0</v>
      </c>
      <c r="J203" s="177"/>
      <c r="K203" s="178">
        <f>ROUND(E203*J203,2)</f>
        <v>0</v>
      </c>
      <c r="L203" s="178">
        <v>21</v>
      </c>
      <c r="M203" s="178">
        <f>G203*(1+L203/100)</f>
        <v>0</v>
      </c>
      <c r="N203" s="178">
        <v>2.0000000000000001E-4</v>
      </c>
      <c r="O203" s="178">
        <f>ROUND(E203*N203,2)</f>
        <v>0</v>
      </c>
      <c r="P203" s="178">
        <v>0.35625000000000001</v>
      </c>
      <c r="Q203" s="178">
        <f>ROUND(E203*P203,2)</f>
        <v>2.14</v>
      </c>
      <c r="R203" s="178" t="s">
        <v>272</v>
      </c>
      <c r="S203" s="178" t="s">
        <v>172</v>
      </c>
      <c r="T203" s="179" t="s">
        <v>172</v>
      </c>
      <c r="U203" s="160">
        <v>2.915</v>
      </c>
      <c r="V203" s="160">
        <f>ROUND(E203*U203,2)</f>
        <v>17.489999999999998</v>
      </c>
      <c r="W203" s="160"/>
      <c r="X203" s="160" t="s">
        <v>173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174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184" t="s">
        <v>516</v>
      </c>
      <c r="D204" s="161"/>
      <c r="E204" s="162">
        <v>6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176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22.5" outlineLevel="1" x14ac:dyDescent="0.2">
      <c r="A205" s="173">
        <v>60</v>
      </c>
      <c r="B205" s="174" t="s">
        <v>517</v>
      </c>
      <c r="C205" s="183" t="s">
        <v>518</v>
      </c>
      <c r="D205" s="175" t="s">
        <v>211</v>
      </c>
      <c r="E205" s="176">
        <v>2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21</v>
      </c>
      <c r="M205" s="178">
        <f>G205*(1+L205/100)</f>
        <v>0</v>
      </c>
      <c r="N205" s="178">
        <v>0.05</v>
      </c>
      <c r="O205" s="178">
        <f>ROUND(E205*N205,2)</f>
        <v>0.1</v>
      </c>
      <c r="P205" s="178">
        <v>0</v>
      </c>
      <c r="Q205" s="178">
        <f>ROUND(E205*P205,2)</f>
        <v>0</v>
      </c>
      <c r="R205" s="178"/>
      <c r="S205" s="178" t="s">
        <v>232</v>
      </c>
      <c r="T205" s="179" t="s">
        <v>233</v>
      </c>
      <c r="U205" s="160">
        <v>0</v>
      </c>
      <c r="V205" s="160">
        <f>ROUND(E205*U205,2)</f>
        <v>0</v>
      </c>
      <c r="W205" s="160"/>
      <c r="X205" s="160" t="s">
        <v>173</v>
      </c>
      <c r="Y205" s="151"/>
      <c r="Z205" s="151"/>
      <c r="AA205" s="151"/>
      <c r="AB205" s="151"/>
      <c r="AC205" s="151"/>
      <c r="AD205" s="151"/>
      <c r="AE205" s="151"/>
      <c r="AF205" s="151"/>
      <c r="AG205" s="151" t="s">
        <v>174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253" t="s">
        <v>519</v>
      </c>
      <c r="D206" s="254"/>
      <c r="E206" s="254"/>
      <c r="F206" s="254"/>
      <c r="G206" s="254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182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184" t="s">
        <v>265</v>
      </c>
      <c r="D207" s="161"/>
      <c r="E207" s="162">
        <v>2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176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22.5" outlineLevel="1" x14ac:dyDescent="0.2">
      <c r="A208" s="173">
        <v>61</v>
      </c>
      <c r="B208" s="174" t="s">
        <v>520</v>
      </c>
      <c r="C208" s="183" t="s">
        <v>521</v>
      </c>
      <c r="D208" s="175" t="s">
        <v>211</v>
      </c>
      <c r="E208" s="176">
        <v>2</v>
      </c>
      <c r="F208" s="177"/>
      <c r="G208" s="178">
        <f>ROUND(E208*F208,2)</f>
        <v>0</v>
      </c>
      <c r="H208" s="177"/>
      <c r="I208" s="178">
        <f>ROUND(E208*H208,2)</f>
        <v>0</v>
      </c>
      <c r="J208" s="177"/>
      <c r="K208" s="178">
        <f>ROUND(E208*J208,2)</f>
        <v>0</v>
      </c>
      <c r="L208" s="178">
        <v>21</v>
      </c>
      <c r="M208" s="178">
        <f>G208*(1+L208/100)</f>
        <v>0</v>
      </c>
      <c r="N208" s="178">
        <v>0.05</v>
      </c>
      <c r="O208" s="178">
        <f>ROUND(E208*N208,2)</f>
        <v>0.1</v>
      </c>
      <c r="P208" s="178">
        <v>0</v>
      </c>
      <c r="Q208" s="178">
        <f>ROUND(E208*P208,2)</f>
        <v>0</v>
      </c>
      <c r="R208" s="178"/>
      <c r="S208" s="178" t="s">
        <v>232</v>
      </c>
      <c r="T208" s="179" t="s">
        <v>233</v>
      </c>
      <c r="U208" s="160">
        <v>0</v>
      </c>
      <c r="V208" s="160">
        <f>ROUND(E208*U208,2)</f>
        <v>0</v>
      </c>
      <c r="W208" s="160"/>
      <c r="X208" s="160" t="s">
        <v>173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174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253" t="s">
        <v>519</v>
      </c>
      <c r="D209" s="254"/>
      <c r="E209" s="254"/>
      <c r="F209" s="254"/>
      <c r="G209" s="254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182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ht="22.5" outlineLevel="1" x14ac:dyDescent="0.2">
      <c r="A210" s="158"/>
      <c r="B210" s="159"/>
      <c r="C210" s="262" t="s">
        <v>522</v>
      </c>
      <c r="D210" s="263"/>
      <c r="E210" s="263"/>
      <c r="F210" s="263"/>
      <c r="G210" s="263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182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80" t="str">
        <f>C210</f>
        <v>vč. pojistného ventilu 3 bary, kotlového čerpadla, zpětné klapky, uzávěrů, plynového kohoutu 1", vypouštění, připojení exp. nádoby a manometru</v>
      </c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184" t="s">
        <v>523</v>
      </c>
      <c r="D211" s="161"/>
      <c r="E211" s="162">
        <v>2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176</v>
      </c>
      <c r="AH211" s="151">
        <v>5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22.5" outlineLevel="1" x14ac:dyDescent="0.2">
      <c r="A212" s="173">
        <v>62</v>
      </c>
      <c r="B212" s="174" t="s">
        <v>524</v>
      </c>
      <c r="C212" s="183" t="s">
        <v>525</v>
      </c>
      <c r="D212" s="175" t="s">
        <v>211</v>
      </c>
      <c r="E212" s="176">
        <v>1</v>
      </c>
      <c r="F212" s="177"/>
      <c r="G212" s="178">
        <f>ROUND(E212*F212,2)</f>
        <v>0</v>
      </c>
      <c r="H212" s="177"/>
      <c r="I212" s="178">
        <f>ROUND(E212*H212,2)</f>
        <v>0</v>
      </c>
      <c r="J212" s="177"/>
      <c r="K212" s="178">
        <f>ROUND(E212*J212,2)</f>
        <v>0</v>
      </c>
      <c r="L212" s="178">
        <v>21</v>
      </c>
      <c r="M212" s="178">
        <f>G212*(1+L212/100)</f>
        <v>0</v>
      </c>
      <c r="N212" s="178">
        <v>0.1</v>
      </c>
      <c r="O212" s="178">
        <f>ROUND(E212*N212,2)</f>
        <v>0.1</v>
      </c>
      <c r="P212" s="178">
        <v>0</v>
      </c>
      <c r="Q212" s="178">
        <f>ROUND(E212*P212,2)</f>
        <v>0</v>
      </c>
      <c r="R212" s="178"/>
      <c r="S212" s="178" t="s">
        <v>232</v>
      </c>
      <c r="T212" s="179" t="s">
        <v>233</v>
      </c>
      <c r="U212" s="160">
        <v>0</v>
      </c>
      <c r="V212" s="160">
        <f>ROUND(E212*U212,2)</f>
        <v>0</v>
      </c>
      <c r="W212" s="160"/>
      <c r="X212" s="160" t="s">
        <v>173</v>
      </c>
      <c r="Y212" s="151"/>
      <c r="Z212" s="151"/>
      <c r="AA212" s="151"/>
      <c r="AB212" s="151"/>
      <c r="AC212" s="151"/>
      <c r="AD212" s="151"/>
      <c r="AE212" s="151"/>
      <c r="AF212" s="151"/>
      <c r="AG212" s="151" t="s">
        <v>174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253" t="s">
        <v>519</v>
      </c>
      <c r="D213" s="254"/>
      <c r="E213" s="254"/>
      <c r="F213" s="254"/>
      <c r="G213" s="254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182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58"/>
      <c r="B214" s="159"/>
      <c r="C214" s="262" t="s">
        <v>526</v>
      </c>
      <c r="D214" s="263"/>
      <c r="E214" s="263"/>
      <c r="F214" s="263"/>
      <c r="G214" s="263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182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8"/>
      <c r="B215" s="159"/>
      <c r="C215" s="184" t="s">
        <v>219</v>
      </c>
      <c r="D215" s="161"/>
      <c r="E215" s="162">
        <v>1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176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73">
        <v>63</v>
      </c>
      <c r="B216" s="174" t="s">
        <v>527</v>
      </c>
      <c r="C216" s="183" t="s">
        <v>528</v>
      </c>
      <c r="D216" s="175" t="s">
        <v>211</v>
      </c>
      <c r="E216" s="176">
        <v>1</v>
      </c>
      <c r="F216" s="177"/>
      <c r="G216" s="178">
        <f>ROUND(E216*F216,2)</f>
        <v>0</v>
      </c>
      <c r="H216" s="177"/>
      <c r="I216" s="178">
        <f>ROUND(E216*H216,2)</f>
        <v>0</v>
      </c>
      <c r="J216" s="177"/>
      <c r="K216" s="178">
        <f>ROUND(E216*J216,2)</f>
        <v>0</v>
      </c>
      <c r="L216" s="178">
        <v>21</v>
      </c>
      <c r="M216" s="178">
        <f>G216*(1+L216/100)</f>
        <v>0</v>
      </c>
      <c r="N216" s="178">
        <v>0</v>
      </c>
      <c r="O216" s="178">
        <f>ROUND(E216*N216,2)</f>
        <v>0</v>
      </c>
      <c r="P216" s="178">
        <v>0</v>
      </c>
      <c r="Q216" s="178">
        <f>ROUND(E216*P216,2)</f>
        <v>0</v>
      </c>
      <c r="R216" s="178"/>
      <c r="S216" s="178" t="s">
        <v>232</v>
      </c>
      <c r="T216" s="179" t="s">
        <v>233</v>
      </c>
      <c r="U216" s="160">
        <v>0</v>
      </c>
      <c r="V216" s="160">
        <f>ROUND(E216*U216,2)</f>
        <v>0</v>
      </c>
      <c r="W216" s="160"/>
      <c r="X216" s="160" t="s">
        <v>173</v>
      </c>
      <c r="Y216" s="151"/>
      <c r="Z216" s="151"/>
      <c r="AA216" s="151"/>
      <c r="AB216" s="151"/>
      <c r="AC216" s="151"/>
      <c r="AD216" s="151"/>
      <c r="AE216" s="151"/>
      <c r="AF216" s="151"/>
      <c r="AG216" s="151" t="s">
        <v>174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8"/>
      <c r="B217" s="159"/>
      <c r="C217" s="184" t="s">
        <v>219</v>
      </c>
      <c r="D217" s="161"/>
      <c r="E217" s="162">
        <v>1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176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73">
        <v>64</v>
      </c>
      <c r="B218" s="174" t="s">
        <v>529</v>
      </c>
      <c r="C218" s="183" t="s">
        <v>530</v>
      </c>
      <c r="D218" s="175" t="s">
        <v>211</v>
      </c>
      <c r="E218" s="176">
        <v>1</v>
      </c>
      <c r="F218" s="177"/>
      <c r="G218" s="178">
        <f>ROUND(E218*F218,2)</f>
        <v>0</v>
      </c>
      <c r="H218" s="177"/>
      <c r="I218" s="178">
        <f>ROUND(E218*H218,2)</f>
        <v>0</v>
      </c>
      <c r="J218" s="177"/>
      <c r="K218" s="178">
        <f>ROUND(E218*J218,2)</f>
        <v>0</v>
      </c>
      <c r="L218" s="178">
        <v>21</v>
      </c>
      <c r="M218" s="178">
        <f>G218*(1+L218/100)</f>
        <v>0</v>
      </c>
      <c r="N218" s="178">
        <v>0</v>
      </c>
      <c r="O218" s="178">
        <f>ROUND(E218*N218,2)</f>
        <v>0</v>
      </c>
      <c r="P218" s="178">
        <v>0</v>
      </c>
      <c r="Q218" s="178">
        <f>ROUND(E218*P218,2)</f>
        <v>0</v>
      </c>
      <c r="R218" s="178"/>
      <c r="S218" s="178" t="s">
        <v>232</v>
      </c>
      <c r="T218" s="179" t="s">
        <v>233</v>
      </c>
      <c r="U218" s="160">
        <v>0</v>
      </c>
      <c r="V218" s="160">
        <f>ROUND(E218*U218,2)</f>
        <v>0</v>
      </c>
      <c r="W218" s="160"/>
      <c r="X218" s="160" t="s">
        <v>173</v>
      </c>
      <c r="Y218" s="151"/>
      <c r="Z218" s="151"/>
      <c r="AA218" s="151"/>
      <c r="AB218" s="151"/>
      <c r="AC218" s="151"/>
      <c r="AD218" s="151"/>
      <c r="AE218" s="151"/>
      <c r="AF218" s="151"/>
      <c r="AG218" s="151" t="s">
        <v>174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184" t="s">
        <v>219</v>
      </c>
      <c r="D219" s="161"/>
      <c r="E219" s="162">
        <v>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176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 x14ac:dyDescent="0.2">
      <c r="A220" s="173">
        <v>65</v>
      </c>
      <c r="B220" s="174" t="s">
        <v>531</v>
      </c>
      <c r="C220" s="183" t="s">
        <v>532</v>
      </c>
      <c r="D220" s="175" t="s">
        <v>211</v>
      </c>
      <c r="E220" s="176">
        <v>1</v>
      </c>
      <c r="F220" s="177"/>
      <c r="G220" s="178">
        <f>ROUND(E220*F220,2)</f>
        <v>0</v>
      </c>
      <c r="H220" s="177"/>
      <c r="I220" s="178">
        <f>ROUND(E220*H220,2)</f>
        <v>0</v>
      </c>
      <c r="J220" s="177"/>
      <c r="K220" s="178">
        <f>ROUND(E220*J220,2)</f>
        <v>0</v>
      </c>
      <c r="L220" s="178">
        <v>21</v>
      </c>
      <c r="M220" s="178">
        <f>G220*(1+L220/100)</f>
        <v>0</v>
      </c>
      <c r="N220" s="178">
        <v>0</v>
      </c>
      <c r="O220" s="178">
        <f>ROUND(E220*N220,2)</f>
        <v>0</v>
      </c>
      <c r="P220" s="178">
        <v>0</v>
      </c>
      <c r="Q220" s="178">
        <f>ROUND(E220*P220,2)</f>
        <v>0</v>
      </c>
      <c r="R220" s="178"/>
      <c r="S220" s="178" t="s">
        <v>232</v>
      </c>
      <c r="T220" s="179" t="s">
        <v>233</v>
      </c>
      <c r="U220" s="160">
        <v>0</v>
      </c>
      <c r="V220" s="160">
        <f>ROUND(E220*U220,2)</f>
        <v>0</v>
      </c>
      <c r="W220" s="160"/>
      <c r="X220" s="160" t="s">
        <v>173</v>
      </c>
      <c r="Y220" s="151"/>
      <c r="Z220" s="151"/>
      <c r="AA220" s="151"/>
      <c r="AB220" s="151"/>
      <c r="AC220" s="151"/>
      <c r="AD220" s="151"/>
      <c r="AE220" s="151"/>
      <c r="AF220" s="151"/>
      <c r="AG220" s="151" t="s">
        <v>174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184" t="s">
        <v>219</v>
      </c>
      <c r="D221" s="161"/>
      <c r="E221" s="162">
        <v>1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176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73">
        <v>66</v>
      </c>
      <c r="B222" s="174" t="s">
        <v>533</v>
      </c>
      <c r="C222" s="183" t="s">
        <v>534</v>
      </c>
      <c r="D222" s="175" t="s">
        <v>535</v>
      </c>
      <c r="E222" s="176">
        <v>2</v>
      </c>
      <c r="F222" s="177"/>
      <c r="G222" s="178">
        <f>ROUND(E222*F222,2)</f>
        <v>0</v>
      </c>
      <c r="H222" s="177"/>
      <c r="I222" s="178">
        <f>ROUND(E222*H222,2)</f>
        <v>0</v>
      </c>
      <c r="J222" s="177"/>
      <c r="K222" s="178">
        <f>ROUND(E222*J222,2)</f>
        <v>0</v>
      </c>
      <c r="L222" s="178">
        <v>21</v>
      </c>
      <c r="M222" s="178">
        <f>G222*(1+L222/100)</f>
        <v>0</v>
      </c>
      <c r="N222" s="178">
        <v>0</v>
      </c>
      <c r="O222" s="178">
        <f>ROUND(E222*N222,2)</f>
        <v>0</v>
      </c>
      <c r="P222" s="178">
        <v>0</v>
      </c>
      <c r="Q222" s="178">
        <f>ROUND(E222*P222,2)</f>
        <v>0</v>
      </c>
      <c r="R222" s="178"/>
      <c r="S222" s="178" t="s">
        <v>232</v>
      </c>
      <c r="T222" s="179" t="s">
        <v>233</v>
      </c>
      <c r="U222" s="160">
        <v>0</v>
      </c>
      <c r="V222" s="160">
        <f>ROUND(E222*U222,2)</f>
        <v>0</v>
      </c>
      <c r="W222" s="160"/>
      <c r="X222" s="160" t="s">
        <v>173</v>
      </c>
      <c r="Y222" s="151"/>
      <c r="Z222" s="151"/>
      <c r="AA222" s="151"/>
      <c r="AB222" s="151"/>
      <c r="AC222" s="151"/>
      <c r="AD222" s="151"/>
      <c r="AE222" s="151"/>
      <c r="AF222" s="151"/>
      <c r="AG222" s="151" t="s">
        <v>174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253" t="s">
        <v>536</v>
      </c>
      <c r="D223" s="254"/>
      <c r="E223" s="254"/>
      <c r="F223" s="254"/>
      <c r="G223" s="254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182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8"/>
      <c r="B224" s="159"/>
      <c r="C224" s="262" t="s">
        <v>537</v>
      </c>
      <c r="D224" s="263"/>
      <c r="E224" s="263"/>
      <c r="F224" s="263"/>
      <c r="G224" s="263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182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184" t="s">
        <v>523</v>
      </c>
      <c r="D225" s="161"/>
      <c r="E225" s="162">
        <v>2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176</v>
      </c>
      <c r="AH225" s="151">
        <v>5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73">
        <v>67</v>
      </c>
      <c r="B226" s="174" t="s">
        <v>538</v>
      </c>
      <c r="C226" s="183" t="s">
        <v>539</v>
      </c>
      <c r="D226" s="175" t="s">
        <v>231</v>
      </c>
      <c r="E226" s="176">
        <v>1</v>
      </c>
      <c r="F226" s="177"/>
      <c r="G226" s="178">
        <f>ROUND(E226*F226,2)</f>
        <v>0</v>
      </c>
      <c r="H226" s="177"/>
      <c r="I226" s="178">
        <f>ROUND(E226*H226,2)</f>
        <v>0</v>
      </c>
      <c r="J226" s="177"/>
      <c r="K226" s="178">
        <f>ROUND(E226*J226,2)</f>
        <v>0</v>
      </c>
      <c r="L226" s="178">
        <v>21</v>
      </c>
      <c r="M226" s="178">
        <f>G226*(1+L226/100)</f>
        <v>0</v>
      </c>
      <c r="N226" s="178">
        <v>0</v>
      </c>
      <c r="O226" s="178">
        <f>ROUND(E226*N226,2)</f>
        <v>0</v>
      </c>
      <c r="P226" s="178">
        <v>0</v>
      </c>
      <c r="Q226" s="178">
        <f>ROUND(E226*P226,2)</f>
        <v>0</v>
      </c>
      <c r="R226" s="178"/>
      <c r="S226" s="178" t="s">
        <v>232</v>
      </c>
      <c r="T226" s="179" t="s">
        <v>233</v>
      </c>
      <c r="U226" s="160">
        <v>0</v>
      </c>
      <c r="V226" s="160">
        <f>ROUND(E226*U226,2)</f>
        <v>0</v>
      </c>
      <c r="W226" s="160"/>
      <c r="X226" s="160" t="s">
        <v>173</v>
      </c>
      <c r="Y226" s="151"/>
      <c r="Z226" s="151"/>
      <c r="AA226" s="151"/>
      <c r="AB226" s="151"/>
      <c r="AC226" s="151"/>
      <c r="AD226" s="151"/>
      <c r="AE226" s="151"/>
      <c r="AF226" s="151"/>
      <c r="AG226" s="151" t="s">
        <v>174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253" t="s">
        <v>447</v>
      </c>
      <c r="D227" s="254"/>
      <c r="E227" s="254"/>
      <c r="F227" s="254"/>
      <c r="G227" s="254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182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8"/>
      <c r="B228" s="159"/>
      <c r="C228" s="184" t="s">
        <v>219</v>
      </c>
      <c r="D228" s="161"/>
      <c r="E228" s="162">
        <v>1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176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22.5" outlineLevel="1" x14ac:dyDescent="0.2">
      <c r="A229" s="173">
        <v>68</v>
      </c>
      <c r="B229" s="174" t="s">
        <v>540</v>
      </c>
      <c r="C229" s="183" t="s">
        <v>541</v>
      </c>
      <c r="D229" s="175" t="s">
        <v>211</v>
      </c>
      <c r="E229" s="176">
        <v>1</v>
      </c>
      <c r="F229" s="177"/>
      <c r="G229" s="178">
        <f>ROUND(E229*F229,2)</f>
        <v>0</v>
      </c>
      <c r="H229" s="177"/>
      <c r="I229" s="178">
        <f>ROUND(E229*H229,2)</f>
        <v>0</v>
      </c>
      <c r="J229" s="177"/>
      <c r="K229" s="178">
        <f>ROUND(E229*J229,2)</f>
        <v>0</v>
      </c>
      <c r="L229" s="178">
        <v>21</v>
      </c>
      <c r="M229" s="178">
        <f>G229*(1+L229/100)</f>
        <v>0</v>
      </c>
      <c r="N229" s="178">
        <v>0.02</v>
      </c>
      <c r="O229" s="178">
        <f>ROUND(E229*N229,2)</f>
        <v>0.02</v>
      </c>
      <c r="P229" s="178">
        <v>0</v>
      </c>
      <c r="Q229" s="178">
        <f>ROUND(E229*P229,2)</f>
        <v>0</v>
      </c>
      <c r="R229" s="178"/>
      <c r="S229" s="178" t="s">
        <v>232</v>
      </c>
      <c r="T229" s="179" t="s">
        <v>233</v>
      </c>
      <c r="U229" s="160">
        <v>0</v>
      </c>
      <c r="V229" s="160">
        <f>ROUND(E229*U229,2)</f>
        <v>0</v>
      </c>
      <c r="W229" s="160"/>
      <c r="X229" s="160" t="s">
        <v>173</v>
      </c>
      <c r="Y229" s="151"/>
      <c r="Z229" s="151"/>
      <c r="AA229" s="151"/>
      <c r="AB229" s="151"/>
      <c r="AC229" s="151"/>
      <c r="AD229" s="151"/>
      <c r="AE229" s="151"/>
      <c r="AF229" s="151"/>
      <c r="AG229" s="151" t="s">
        <v>174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253" t="s">
        <v>359</v>
      </c>
      <c r="D230" s="254"/>
      <c r="E230" s="254"/>
      <c r="F230" s="254"/>
      <c r="G230" s="254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182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184" t="s">
        <v>219</v>
      </c>
      <c r="D231" s="161"/>
      <c r="E231" s="162">
        <v>1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176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73">
        <v>69</v>
      </c>
      <c r="B232" s="174" t="s">
        <v>542</v>
      </c>
      <c r="C232" s="183" t="s">
        <v>543</v>
      </c>
      <c r="D232" s="175" t="s">
        <v>211</v>
      </c>
      <c r="E232" s="176">
        <v>1</v>
      </c>
      <c r="F232" s="177"/>
      <c r="G232" s="178">
        <f>ROUND(E232*F232,2)</f>
        <v>0</v>
      </c>
      <c r="H232" s="177"/>
      <c r="I232" s="178">
        <f>ROUND(E232*H232,2)</f>
        <v>0</v>
      </c>
      <c r="J232" s="177"/>
      <c r="K232" s="178">
        <f>ROUND(E232*J232,2)</f>
        <v>0</v>
      </c>
      <c r="L232" s="178">
        <v>21</v>
      </c>
      <c r="M232" s="178">
        <f>G232*(1+L232/100)</f>
        <v>0</v>
      </c>
      <c r="N232" s="178">
        <v>0</v>
      </c>
      <c r="O232" s="178">
        <f>ROUND(E232*N232,2)</f>
        <v>0</v>
      </c>
      <c r="P232" s="178">
        <v>0</v>
      </c>
      <c r="Q232" s="178">
        <f>ROUND(E232*P232,2)</f>
        <v>0</v>
      </c>
      <c r="R232" s="178"/>
      <c r="S232" s="178" t="s">
        <v>232</v>
      </c>
      <c r="T232" s="179" t="s">
        <v>233</v>
      </c>
      <c r="U232" s="160">
        <v>0</v>
      </c>
      <c r="V232" s="160">
        <f>ROUND(E232*U232,2)</f>
        <v>0</v>
      </c>
      <c r="W232" s="160"/>
      <c r="X232" s="160" t="s">
        <v>173</v>
      </c>
      <c r="Y232" s="151"/>
      <c r="Z232" s="151"/>
      <c r="AA232" s="151"/>
      <c r="AB232" s="151"/>
      <c r="AC232" s="151"/>
      <c r="AD232" s="151"/>
      <c r="AE232" s="151"/>
      <c r="AF232" s="151"/>
      <c r="AG232" s="151" t="s">
        <v>174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184" t="s">
        <v>544</v>
      </c>
      <c r="D233" s="161"/>
      <c r="E233" s="162">
        <v>1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176</v>
      </c>
      <c r="AH233" s="151">
        <v>5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ht="22.5" outlineLevel="1" x14ac:dyDescent="0.2">
      <c r="A234" s="173">
        <v>70</v>
      </c>
      <c r="B234" s="174" t="s">
        <v>545</v>
      </c>
      <c r="C234" s="183" t="s">
        <v>546</v>
      </c>
      <c r="D234" s="175" t="s">
        <v>231</v>
      </c>
      <c r="E234" s="176">
        <v>1</v>
      </c>
      <c r="F234" s="177"/>
      <c r="G234" s="178">
        <f>ROUND(E234*F234,2)</f>
        <v>0</v>
      </c>
      <c r="H234" s="177"/>
      <c r="I234" s="178">
        <f>ROUND(E234*H234,2)</f>
        <v>0</v>
      </c>
      <c r="J234" s="177"/>
      <c r="K234" s="178">
        <f>ROUND(E234*J234,2)</f>
        <v>0</v>
      </c>
      <c r="L234" s="178">
        <v>21</v>
      </c>
      <c r="M234" s="178">
        <f>G234*(1+L234/100)</f>
        <v>0</v>
      </c>
      <c r="N234" s="178">
        <v>0.15</v>
      </c>
      <c r="O234" s="178">
        <f>ROUND(E234*N234,2)</f>
        <v>0.15</v>
      </c>
      <c r="P234" s="178">
        <v>0</v>
      </c>
      <c r="Q234" s="178">
        <f>ROUND(E234*P234,2)</f>
        <v>0</v>
      </c>
      <c r="R234" s="178"/>
      <c r="S234" s="178" t="s">
        <v>232</v>
      </c>
      <c r="T234" s="179" t="s">
        <v>233</v>
      </c>
      <c r="U234" s="160">
        <v>0</v>
      </c>
      <c r="V234" s="160">
        <f>ROUND(E234*U234,2)</f>
        <v>0</v>
      </c>
      <c r="W234" s="160"/>
      <c r="X234" s="160" t="s">
        <v>173</v>
      </c>
      <c r="Y234" s="151"/>
      <c r="Z234" s="151"/>
      <c r="AA234" s="151"/>
      <c r="AB234" s="151"/>
      <c r="AC234" s="151"/>
      <c r="AD234" s="151"/>
      <c r="AE234" s="151"/>
      <c r="AF234" s="151"/>
      <c r="AG234" s="151" t="s">
        <v>174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ht="33.75" outlineLevel="1" x14ac:dyDescent="0.2">
      <c r="A235" s="158"/>
      <c r="B235" s="159"/>
      <c r="C235" s="253" t="s">
        <v>547</v>
      </c>
      <c r="D235" s="254"/>
      <c r="E235" s="254"/>
      <c r="F235" s="254"/>
      <c r="G235" s="254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182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80" t="str">
        <f>C235</f>
        <v>Celý systém odkouření, komínu a sání spalovacího vzduchu viz. výkresová část dokumentace. Systém odvodu kouře musí být v přetlakovém provedení - přetlak do 200 Pa, proveden výhradně v certifikovaném systému odkouření, teplota spalin nesmí přesáhnout 200°C a je určen pro kondenzační provoz kotlů.</v>
      </c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8"/>
      <c r="B236" s="159"/>
      <c r="C236" s="262" t="s">
        <v>548</v>
      </c>
      <c r="D236" s="263"/>
      <c r="E236" s="263"/>
      <c r="F236" s="263"/>
      <c r="G236" s="263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182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195" t="s">
        <v>354</v>
      </c>
      <c r="D237" s="163"/>
      <c r="E237" s="164"/>
      <c r="F237" s="165"/>
      <c r="G237" s="165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182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22.5" outlineLevel="1" x14ac:dyDescent="0.2">
      <c r="A238" s="158"/>
      <c r="B238" s="159"/>
      <c r="C238" s="262" t="s">
        <v>549</v>
      </c>
      <c r="D238" s="263"/>
      <c r="E238" s="263"/>
      <c r="F238" s="263"/>
      <c r="G238" s="263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182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80" t="str">
        <f>C238</f>
        <v>Obsahuje dodávku materiálu systému odkouření, komínu a sání spalovacího vzduchu včetně krycího plechu, spojovací materiál, distanční objímky, těsnících přírub, uchycení atp.</v>
      </c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262" t="s">
        <v>550</v>
      </c>
      <c r="D239" s="263"/>
      <c r="E239" s="263"/>
      <c r="F239" s="263"/>
      <c r="G239" s="263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51"/>
      <c r="Z239" s="151"/>
      <c r="AA239" s="151"/>
      <c r="AB239" s="151"/>
      <c r="AC239" s="151"/>
      <c r="AD239" s="151"/>
      <c r="AE239" s="151"/>
      <c r="AF239" s="151"/>
      <c r="AG239" s="151" t="s">
        <v>182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8"/>
      <c r="B240" s="159"/>
      <c r="C240" s="184" t="s">
        <v>219</v>
      </c>
      <c r="D240" s="161"/>
      <c r="E240" s="162">
        <v>1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176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ht="22.5" outlineLevel="1" x14ac:dyDescent="0.2">
      <c r="A241" s="173">
        <v>71</v>
      </c>
      <c r="B241" s="174" t="s">
        <v>551</v>
      </c>
      <c r="C241" s="183" t="s">
        <v>552</v>
      </c>
      <c r="D241" s="175" t="s">
        <v>231</v>
      </c>
      <c r="E241" s="176">
        <v>2</v>
      </c>
      <c r="F241" s="177"/>
      <c r="G241" s="178">
        <f>ROUND(E241*F241,2)</f>
        <v>0</v>
      </c>
      <c r="H241" s="177"/>
      <c r="I241" s="178">
        <f>ROUND(E241*H241,2)</f>
        <v>0</v>
      </c>
      <c r="J241" s="177"/>
      <c r="K241" s="178">
        <f>ROUND(E241*J241,2)</f>
        <v>0</v>
      </c>
      <c r="L241" s="178">
        <v>21</v>
      </c>
      <c r="M241" s="178">
        <f>G241*(1+L241/100)</f>
        <v>0</v>
      </c>
      <c r="N241" s="178">
        <v>0</v>
      </c>
      <c r="O241" s="178">
        <f>ROUND(E241*N241,2)</f>
        <v>0</v>
      </c>
      <c r="P241" s="178">
        <v>2.5000000000000001E-2</v>
      </c>
      <c r="Q241" s="178">
        <f>ROUND(E241*P241,2)</f>
        <v>0.05</v>
      </c>
      <c r="R241" s="178"/>
      <c r="S241" s="178" t="s">
        <v>232</v>
      </c>
      <c r="T241" s="179" t="s">
        <v>233</v>
      </c>
      <c r="U241" s="160">
        <v>0</v>
      </c>
      <c r="V241" s="160">
        <f>ROUND(E241*U241,2)</f>
        <v>0</v>
      </c>
      <c r="W241" s="160"/>
      <c r="X241" s="160" t="s">
        <v>173</v>
      </c>
      <c r="Y241" s="151"/>
      <c r="Z241" s="151"/>
      <c r="AA241" s="151"/>
      <c r="AB241" s="151"/>
      <c r="AC241" s="151"/>
      <c r="AD241" s="151"/>
      <c r="AE241" s="151"/>
      <c r="AF241" s="151"/>
      <c r="AG241" s="151" t="s">
        <v>174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8"/>
      <c r="B242" s="159"/>
      <c r="C242" s="253" t="s">
        <v>553</v>
      </c>
      <c r="D242" s="254"/>
      <c r="E242" s="254"/>
      <c r="F242" s="254"/>
      <c r="G242" s="254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182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184" t="s">
        <v>265</v>
      </c>
      <c r="D243" s="161"/>
      <c r="E243" s="162">
        <v>2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176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73">
        <v>72</v>
      </c>
      <c r="B244" s="174" t="s">
        <v>554</v>
      </c>
      <c r="C244" s="183" t="s">
        <v>555</v>
      </c>
      <c r="D244" s="175" t="s">
        <v>211</v>
      </c>
      <c r="E244" s="176">
        <v>1</v>
      </c>
      <c r="F244" s="177"/>
      <c r="G244" s="178">
        <f>ROUND(E244*F244,2)</f>
        <v>0</v>
      </c>
      <c r="H244" s="177"/>
      <c r="I244" s="178">
        <f>ROUND(E244*H244,2)</f>
        <v>0</v>
      </c>
      <c r="J244" s="177"/>
      <c r="K244" s="178">
        <f>ROUND(E244*J244,2)</f>
        <v>0</v>
      </c>
      <c r="L244" s="178">
        <v>21</v>
      </c>
      <c r="M244" s="178">
        <f>G244*(1+L244/100)</f>
        <v>0</v>
      </c>
      <c r="N244" s="178">
        <v>0.05</v>
      </c>
      <c r="O244" s="178">
        <f>ROUND(E244*N244,2)</f>
        <v>0.05</v>
      </c>
      <c r="P244" s="178">
        <v>0</v>
      </c>
      <c r="Q244" s="178">
        <f>ROUND(E244*P244,2)</f>
        <v>0</v>
      </c>
      <c r="R244" s="178"/>
      <c r="S244" s="178" t="s">
        <v>232</v>
      </c>
      <c r="T244" s="179" t="s">
        <v>233</v>
      </c>
      <c r="U244" s="160">
        <v>0</v>
      </c>
      <c r="V244" s="160">
        <f>ROUND(E244*U244,2)</f>
        <v>0</v>
      </c>
      <c r="W244" s="160"/>
      <c r="X244" s="160" t="s">
        <v>173</v>
      </c>
      <c r="Y244" s="151"/>
      <c r="Z244" s="151"/>
      <c r="AA244" s="151"/>
      <c r="AB244" s="151"/>
      <c r="AC244" s="151"/>
      <c r="AD244" s="151"/>
      <c r="AE244" s="151"/>
      <c r="AF244" s="151"/>
      <c r="AG244" s="151" t="s">
        <v>174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8"/>
      <c r="B245" s="159"/>
      <c r="C245" s="253" t="s">
        <v>556</v>
      </c>
      <c r="D245" s="254"/>
      <c r="E245" s="254"/>
      <c r="F245" s="254"/>
      <c r="G245" s="254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182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8"/>
      <c r="B246" s="159"/>
      <c r="C246" s="184" t="s">
        <v>219</v>
      </c>
      <c r="D246" s="161"/>
      <c r="E246" s="162">
        <v>1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176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73">
        <v>73</v>
      </c>
      <c r="B247" s="174" t="s">
        <v>557</v>
      </c>
      <c r="C247" s="183" t="s">
        <v>558</v>
      </c>
      <c r="D247" s="175" t="s">
        <v>211</v>
      </c>
      <c r="E247" s="176">
        <v>1</v>
      </c>
      <c r="F247" s="177"/>
      <c r="G247" s="178">
        <f>ROUND(E247*F247,2)</f>
        <v>0</v>
      </c>
      <c r="H247" s="177"/>
      <c r="I247" s="178">
        <f>ROUND(E247*H247,2)</f>
        <v>0</v>
      </c>
      <c r="J247" s="177"/>
      <c r="K247" s="178">
        <f>ROUND(E247*J247,2)</f>
        <v>0</v>
      </c>
      <c r="L247" s="178">
        <v>21</v>
      </c>
      <c r="M247" s="178">
        <f>G247*(1+L247/100)</f>
        <v>0</v>
      </c>
      <c r="N247" s="178">
        <v>0</v>
      </c>
      <c r="O247" s="178">
        <f>ROUND(E247*N247,2)</f>
        <v>0</v>
      </c>
      <c r="P247" s="178">
        <v>0</v>
      </c>
      <c r="Q247" s="178">
        <f>ROUND(E247*P247,2)</f>
        <v>0</v>
      </c>
      <c r="R247" s="178"/>
      <c r="S247" s="178" t="s">
        <v>232</v>
      </c>
      <c r="T247" s="179" t="s">
        <v>233</v>
      </c>
      <c r="U247" s="160">
        <v>0</v>
      </c>
      <c r="V247" s="160">
        <f>ROUND(E247*U247,2)</f>
        <v>0</v>
      </c>
      <c r="W247" s="160"/>
      <c r="X247" s="160" t="s">
        <v>173</v>
      </c>
      <c r="Y247" s="151"/>
      <c r="Z247" s="151"/>
      <c r="AA247" s="151"/>
      <c r="AB247" s="151"/>
      <c r="AC247" s="151"/>
      <c r="AD247" s="151"/>
      <c r="AE247" s="151"/>
      <c r="AF247" s="151"/>
      <c r="AG247" s="151" t="s">
        <v>174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8"/>
      <c r="B248" s="159"/>
      <c r="C248" s="253" t="s">
        <v>559</v>
      </c>
      <c r="D248" s="254"/>
      <c r="E248" s="254"/>
      <c r="F248" s="254"/>
      <c r="G248" s="254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51"/>
      <c r="Z248" s="151"/>
      <c r="AA248" s="151"/>
      <c r="AB248" s="151"/>
      <c r="AC248" s="151"/>
      <c r="AD248" s="151"/>
      <c r="AE248" s="151"/>
      <c r="AF248" s="151"/>
      <c r="AG248" s="151" t="s">
        <v>182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8"/>
      <c r="B249" s="159"/>
      <c r="C249" s="184" t="s">
        <v>219</v>
      </c>
      <c r="D249" s="161"/>
      <c r="E249" s="162">
        <v>1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176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73">
        <v>74</v>
      </c>
      <c r="B250" s="174" t="s">
        <v>560</v>
      </c>
      <c r="C250" s="183" t="s">
        <v>561</v>
      </c>
      <c r="D250" s="175" t="s">
        <v>211</v>
      </c>
      <c r="E250" s="176">
        <v>1</v>
      </c>
      <c r="F250" s="177"/>
      <c r="G250" s="178">
        <f>ROUND(E250*F250,2)</f>
        <v>0</v>
      </c>
      <c r="H250" s="177"/>
      <c r="I250" s="178">
        <f>ROUND(E250*H250,2)</f>
        <v>0</v>
      </c>
      <c r="J250" s="177"/>
      <c r="K250" s="178">
        <f>ROUND(E250*J250,2)</f>
        <v>0</v>
      </c>
      <c r="L250" s="178">
        <v>21</v>
      </c>
      <c r="M250" s="178">
        <f>G250*(1+L250/100)</f>
        <v>0</v>
      </c>
      <c r="N250" s="178">
        <v>0</v>
      </c>
      <c r="O250" s="178">
        <f>ROUND(E250*N250,2)</f>
        <v>0</v>
      </c>
      <c r="P250" s="178">
        <v>0</v>
      </c>
      <c r="Q250" s="178">
        <f>ROUND(E250*P250,2)</f>
        <v>0</v>
      </c>
      <c r="R250" s="178"/>
      <c r="S250" s="178" t="s">
        <v>232</v>
      </c>
      <c r="T250" s="179" t="s">
        <v>233</v>
      </c>
      <c r="U250" s="160">
        <v>0</v>
      </c>
      <c r="V250" s="160">
        <f>ROUND(E250*U250,2)</f>
        <v>0</v>
      </c>
      <c r="W250" s="160"/>
      <c r="X250" s="160" t="s">
        <v>173</v>
      </c>
      <c r="Y250" s="151"/>
      <c r="Z250" s="151"/>
      <c r="AA250" s="151"/>
      <c r="AB250" s="151"/>
      <c r="AC250" s="151"/>
      <c r="AD250" s="151"/>
      <c r="AE250" s="151"/>
      <c r="AF250" s="151"/>
      <c r="AG250" s="151" t="s">
        <v>174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253" t="s">
        <v>556</v>
      </c>
      <c r="D251" s="254"/>
      <c r="E251" s="254"/>
      <c r="F251" s="254"/>
      <c r="G251" s="254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182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8"/>
      <c r="B252" s="159"/>
      <c r="C252" s="184" t="s">
        <v>219</v>
      </c>
      <c r="D252" s="161"/>
      <c r="E252" s="162">
        <v>1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176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73">
        <v>75</v>
      </c>
      <c r="B253" s="174" t="s">
        <v>562</v>
      </c>
      <c r="C253" s="183" t="s">
        <v>563</v>
      </c>
      <c r="D253" s="175" t="s">
        <v>211</v>
      </c>
      <c r="E253" s="176">
        <v>1</v>
      </c>
      <c r="F253" s="177"/>
      <c r="G253" s="178">
        <f>ROUND(E253*F253,2)</f>
        <v>0</v>
      </c>
      <c r="H253" s="177"/>
      <c r="I253" s="178">
        <f>ROUND(E253*H253,2)</f>
        <v>0</v>
      </c>
      <c r="J253" s="177"/>
      <c r="K253" s="178">
        <f>ROUND(E253*J253,2)</f>
        <v>0</v>
      </c>
      <c r="L253" s="178">
        <v>21</v>
      </c>
      <c r="M253" s="178">
        <f>G253*(1+L253/100)</f>
        <v>0</v>
      </c>
      <c r="N253" s="178">
        <v>0</v>
      </c>
      <c r="O253" s="178">
        <f>ROUND(E253*N253,2)</f>
        <v>0</v>
      </c>
      <c r="P253" s="178">
        <v>0</v>
      </c>
      <c r="Q253" s="178">
        <f>ROUND(E253*P253,2)</f>
        <v>0</v>
      </c>
      <c r="R253" s="178"/>
      <c r="S253" s="178" t="s">
        <v>232</v>
      </c>
      <c r="T253" s="179" t="s">
        <v>233</v>
      </c>
      <c r="U253" s="160">
        <v>0</v>
      </c>
      <c r="V253" s="160">
        <f>ROUND(E253*U253,2)</f>
        <v>0</v>
      </c>
      <c r="W253" s="160"/>
      <c r="X253" s="160" t="s">
        <v>173</v>
      </c>
      <c r="Y253" s="151"/>
      <c r="Z253" s="151"/>
      <c r="AA253" s="151"/>
      <c r="AB253" s="151"/>
      <c r="AC253" s="151"/>
      <c r="AD253" s="151"/>
      <c r="AE253" s="151"/>
      <c r="AF253" s="151"/>
      <c r="AG253" s="151" t="s">
        <v>174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8"/>
      <c r="B254" s="159"/>
      <c r="C254" s="253" t="s">
        <v>556</v>
      </c>
      <c r="D254" s="254"/>
      <c r="E254" s="254"/>
      <c r="F254" s="254"/>
      <c r="G254" s="254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51"/>
      <c r="Z254" s="151"/>
      <c r="AA254" s="151"/>
      <c r="AB254" s="151"/>
      <c r="AC254" s="151"/>
      <c r="AD254" s="151"/>
      <c r="AE254" s="151"/>
      <c r="AF254" s="151"/>
      <c r="AG254" s="151" t="s">
        <v>182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184" t="s">
        <v>219</v>
      </c>
      <c r="D255" s="161"/>
      <c r="E255" s="162">
        <v>1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51"/>
      <c r="Z255" s="151"/>
      <c r="AA255" s="151"/>
      <c r="AB255" s="151"/>
      <c r="AC255" s="151"/>
      <c r="AD255" s="151"/>
      <c r="AE255" s="151"/>
      <c r="AF255" s="151"/>
      <c r="AG255" s="151" t="s">
        <v>176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73">
        <v>76</v>
      </c>
      <c r="B256" s="174" t="s">
        <v>564</v>
      </c>
      <c r="C256" s="183" t="s">
        <v>565</v>
      </c>
      <c r="D256" s="175" t="s">
        <v>211</v>
      </c>
      <c r="E256" s="176">
        <v>2</v>
      </c>
      <c r="F256" s="177"/>
      <c r="G256" s="178">
        <f>ROUND(E256*F256,2)</f>
        <v>0</v>
      </c>
      <c r="H256" s="177"/>
      <c r="I256" s="178">
        <f>ROUND(E256*H256,2)</f>
        <v>0</v>
      </c>
      <c r="J256" s="177"/>
      <c r="K256" s="178">
        <f>ROUND(E256*J256,2)</f>
        <v>0</v>
      </c>
      <c r="L256" s="178">
        <v>21</v>
      </c>
      <c r="M256" s="178">
        <f>G256*(1+L256/100)</f>
        <v>0</v>
      </c>
      <c r="N256" s="178">
        <v>0</v>
      </c>
      <c r="O256" s="178">
        <f>ROUND(E256*N256,2)</f>
        <v>0</v>
      </c>
      <c r="P256" s="178">
        <v>0</v>
      </c>
      <c r="Q256" s="178">
        <f>ROUND(E256*P256,2)</f>
        <v>0</v>
      </c>
      <c r="R256" s="178"/>
      <c r="S256" s="178" t="s">
        <v>232</v>
      </c>
      <c r="T256" s="179" t="s">
        <v>233</v>
      </c>
      <c r="U256" s="160">
        <v>0</v>
      </c>
      <c r="V256" s="160">
        <f>ROUND(E256*U256,2)</f>
        <v>0</v>
      </c>
      <c r="W256" s="160"/>
      <c r="X256" s="160" t="s">
        <v>173</v>
      </c>
      <c r="Y256" s="151"/>
      <c r="Z256" s="151"/>
      <c r="AA256" s="151"/>
      <c r="AB256" s="151"/>
      <c r="AC256" s="151"/>
      <c r="AD256" s="151"/>
      <c r="AE256" s="151"/>
      <c r="AF256" s="151"/>
      <c r="AG256" s="151" t="s">
        <v>174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8"/>
      <c r="B257" s="159"/>
      <c r="C257" s="253" t="s">
        <v>556</v>
      </c>
      <c r="D257" s="254"/>
      <c r="E257" s="254"/>
      <c r="F257" s="254"/>
      <c r="G257" s="254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51"/>
      <c r="Z257" s="151"/>
      <c r="AA257" s="151"/>
      <c r="AB257" s="151"/>
      <c r="AC257" s="151"/>
      <c r="AD257" s="151"/>
      <c r="AE257" s="151"/>
      <c r="AF257" s="151"/>
      <c r="AG257" s="151" t="s">
        <v>182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88">
        <v>77</v>
      </c>
      <c r="B258" s="189" t="s">
        <v>566</v>
      </c>
      <c r="C258" s="196" t="s">
        <v>567</v>
      </c>
      <c r="D258" s="190" t="s">
        <v>568</v>
      </c>
      <c r="E258" s="191">
        <v>63</v>
      </c>
      <c r="F258" s="192"/>
      <c r="G258" s="193">
        <f>ROUND(E258*F258,2)</f>
        <v>0</v>
      </c>
      <c r="H258" s="192"/>
      <c r="I258" s="193">
        <f>ROUND(E258*H258,2)</f>
        <v>0</v>
      </c>
      <c r="J258" s="192"/>
      <c r="K258" s="193">
        <f>ROUND(E258*J258,2)</f>
        <v>0</v>
      </c>
      <c r="L258" s="193">
        <v>21</v>
      </c>
      <c r="M258" s="193">
        <f>G258*(1+L258/100)</f>
        <v>0</v>
      </c>
      <c r="N258" s="193">
        <v>0</v>
      </c>
      <c r="O258" s="193">
        <f>ROUND(E258*N258,2)</f>
        <v>0</v>
      </c>
      <c r="P258" s="193">
        <v>0</v>
      </c>
      <c r="Q258" s="193">
        <f>ROUND(E258*P258,2)</f>
        <v>0</v>
      </c>
      <c r="R258" s="193"/>
      <c r="S258" s="193" t="s">
        <v>232</v>
      </c>
      <c r="T258" s="194" t="s">
        <v>233</v>
      </c>
      <c r="U258" s="160">
        <v>0</v>
      </c>
      <c r="V258" s="160">
        <f>ROUND(E258*U258,2)</f>
        <v>0</v>
      </c>
      <c r="W258" s="160"/>
      <c r="X258" s="160" t="s">
        <v>173</v>
      </c>
      <c r="Y258" s="151"/>
      <c r="Z258" s="151"/>
      <c r="AA258" s="151"/>
      <c r="AB258" s="151"/>
      <c r="AC258" s="151"/>
      <c r="AD258" s="151"/>
      <c r="AE258" s="151"/>
      <c r="AF258" s="151"/>
      <c r="AG258" s="151" t="s">
        <v>174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ht="22.5" outlineLevel="1" x14ac:dyDescent="0.2">
      <c r="A259" s="188">
        <v>78</v>
      </c>
      <c r="B259" s="189" t="s">
        <v>569</v>
      </c>
      <c r="C259" s="196" t="s">
        <v>570</v>
      </c>
      <c r="D259" s="190" t="s">
        <v>568</v>
      </c>
      <c r="E259" s="191">
        <v>63</v>
      </c>
      <c r="F259" s="192"/>
      <c r="G259" s="193">
        <f>ROUND(E259*F259,2)</f>
        <v>0</v>
      </c>
      <c r="H259" s="192"/>
      <c r="I259" s="193">
        <f>ROUND(E259*H259,2)</f>
        <v>0</v>
      </c>
      <c r="J259" s="192"/>
      <c r="K259" s="193">
        <f>ROUND(E259*J259,2)</f>
        <v>0</v>
      </c>
      <c r="L259" s="193">
        <v>21</v>
      </c>
      <c r="M259" s="193">
        <f>G259*(1+L259/100)</f>
        <v>0</v>
      </c>
      <c r="N259" s="193">
        <v>0</v>
      </c>
      <c r="O259" s="193">
        <f>ROUND(E259*N259,2)</f>
        <v>0</v>
      </c>
      <c r="P259" s="193">
        <v>0</v>
      </c>
      <c r="Q259" s="193">
        <f>ROUND(E259*P259,2)</f>
        <v>0</v>
      </c>
      <c r="R259" s="193"/>
      <c r="S259" s="193" t="s">
        <v>232</v>
      </c>
      <c r="T259" s="194" t="s">
        <v>233</v>
      </c>
      <c r="U259" s="160">
        <v>0</v>
      </c>
      <c r="V259" s="160">
        <f>ROUND(E259*U259,2)</f>
        <v>0</v>
      </c>
      <c r="W259" s="160"/>
      <c r="X259" s="160" t="s">
        <v>173</v>
      </c>
      <c r="Y259" s="151"/>
      <c r="Z259" s="151"/>
      <c r="AA259" s="151"/>
      <c r="AB259" s="151"/>
      <c r="AC259" s="151"/>
      <c r="AD259" s="151"/>
      <c r="AE259" s="151"/>
      <c r="AF259" s="151"/>
      <c r="AG259" s="151" t="s">
        <v>174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73">
        <v>79</v>
      </c>
      <c r="B260" s="174" t="s">
        <v>571</v>
      </c>
      <c r="C260" s="183" t="s">
        <v>572</v>
      </c>
      <c r="D260" s="175" t="s">
        <v>179</v>
      </c>
      <c r="E260" s="176">
        <v>0.5212</v>
      </c>
      <c r="F260" s="177"/>
      <c r="G260" s="178">
        <f>ROUND(E260*F260,2)</f>
        <v>0</v>
      </c>
      <c r="H260" s="177"/>
      <c r="I260" s="178">
        <f>ROUND(E260*H260,2)</f>
        <v>0</v>
      </c>
      <c r="J260" s="177"/>
      <c r="K260" s="178">
        <f>ROUND(E260*J260,2)</f>
        <v>0</v>
      </c>
      <c r="L260" s="178">
        <v>21</v>
      </c>
      <c r="M260" s="178">
        <f>G260*(1+L260/100)</f>
        <v>0</v>
      </c>
      <c r="N260" s="178">
        <v>0</v>
      </c>
      <c r="O260" s="178">
        <f>ROUND(E260*N260,2)</f>
        <v>0</v>
      </c>
      <c r="P260" s="178">
        <v>0</v>
      </c>
      <c r="Q260" s="178">
        <f>ROUND(E260*P260,2)</f>
        <v>0</v>
      </c>
      <c r="R260" s="178" t="s">
        <v>272</v>
      </c>
      <c r="S260" s="178" t="s">
        <v>172</v>
      </c>
      <c r="T260" s="179" t="s">
        <v>172</v>
      </c>
      <c r="U260" s="160">
        <v>10.582000000000001</v>
      </c>
      <c r="V260" s="160">
        <f>ROUND(E260*U260,2)</f>
        <v>5.52</v>
      </c>
      <c r="W260" s="160"/>
      <c r="X260" s="160" t="s">
        <v>390</v>
      </c>
      <c r="Y260" s="151"/>
      <c r="Z260" s="151"/>
      <c r="AA260" s="151"/>
      <c r="AB260" s="151"/>
      <c r="AC260" s="151"/>
      <c r="AD260" s="151"/>
      <c r="AE260" s="151"/>
      <c r="AF260" s="151"/>
      <c r="AG260" s="151" t="s">
        <v>391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/>
      <c r="B261" s="159"/>
      <c r="C261" s="264" t="s">
        <v>508</v>
      </c>
      <c r="D261" s="265"/>
      <c r="E261" s="265"/>
      <c r="F261" s="265"/>
      <c r="G261" s="265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51"/>
      <c r="Z261" s="151"/>
      <c r="AA261" s="151"/>
      <c r="AB261" s="151"/>
      <c r="AC261" s="151"/>
      <c r="AD261" s="151"/>
      <c r="AE261" s="151"/>
      <c r="AF261" s="151"/>
      <c r="AG261" s="151" t="s">
        <v>286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33.75" outlineLevel="1" x14ac:dyDescent="0.2">
      <c r="A262" s="173">
        <v>80</v>
      </c>
      <c r="B262" s="174" t="s">
        <v>573</v>
      </c>
      <c r="C262" s="183" t="s">
        <v>574</v>
      </c>
      <c r="D262" s="175" t="s">
        <v>179</v>
      </c>
      <c r="E262" s="176">
        <v>0.5212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21</v>
      </c>
      <c r="M262" s="178">
        <f>G262*(1+L262/100)</f>
        <v>0</v>
      </c>
      <c r="N262" s="178">
        <v>0</v>
      </c>
      <c r="O262" s="178">
        <f>ROUND(E262*N262,2)</f>
        <v>0</v>
      </c>
      <c r="P262" s="178">
        <v>0</v>
      </c>
      <c r="Q262" s="178">
        <f>ROUND(E262*P262,2)</f>
        <v>0</v>
      </c>
      <c r="R262" s="178" t="s">
        <v>272</v>
      </c>
      <c r="S262" s="178" t="s">
        <v>172</v>
      </c>
      <c r="T262" s="179" t="s">
        <v>172</v>
      </c>
      <c r="U262" s="160">
        <v>1.1830000000000001</v>
      </c>
      <c r="V262" s="160">
        <f>ROUND(E262*U262,2)</f>
        <v>0.62</v>
      </c>
      <c r="W262" s="160"/>
      <c r="X262" s="160" t="s">
        <v>390</v>
      </c>
      <c r="Y262" s="151"/>
      <c r="Z262" s="151"/>
      <c r="AA262" s="151"/>
      <c r="AB262" s="151"/>
      <c r="AC262" s="151"/>
      <c r="AD262" s="151"/>
      <c r="AE262" s="151"/>
      <c r="AF262" s="151"/>
      <c r="AG262" s="151" t="s">
        <v>391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8"/>
      <c r="B263" s="159"/>
      <c r="C263" s="264" t="s">
        <v>508</v>
      </c>
      <c r="D263" s="265"/>
      <c r="E263" s="265"/>
      <c r="F263" s="265"/>
      <c r="G263" s="265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51"/>
      <c r="Z263" s="151"/>
      <c r="AA263" s="151"/>
      <c r="AB263" s="151"/>
      <c r="AC263" s="151"/>
      <c r="AD263" s="151"/>
      <c r="AE263" s="151"/>
      <c r="AF263" s="151"/>
      <c r="AG263" s="151" t="s">
        <v>286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x14ac:dyDescent="0.2">
      <c r="A264" s="167" t="s">
        <v>166</v>
      </c>
      <c r="B264" s="168" t="s">
        <v>104</v>
      </c>
      <c r="C264" s="182" t="s">
        <v>105</v>
      </c>
      <c r="D264" s="169"/>
      <c r="E264" s="170"/>
      <c r="F264" s="171"/>
      <c r="G264" s="171">
        <f>SUMIF(AG265:AG351,"&lt;&gt;NOR",G265:G351)</f>
        <v>0</v>
      </c>
      <c r="H264" s="171"/>
      <c r="I264" s="171">
        <f>SUM(I265:I351)</f>
        <v>0</v>
      </c>
      <c r="J264" s="171"/>
      <c r="K264" s="171">
        <f>SUM(K265:K351)</f>
        <v>0</v>
      </c>
      <c r="L264" s="171"/>
      <c r="M264" s="171">
        <f>SUM(M265:M351)</f>
        <v>0</v>
      </c>
      <c r="N264" s="171"/>
      <c r="O264" s="171">
        <f>SUM(O265:O351)</f>
        <v>0.62000000000000011</v>
      </c>
      <c r="P264" s="171"/>
      <c r="Q264" s="171">
        <f>SUM(Q265:Q351)</f>
        <v>1.32</v>
      </c>
      <c r="R264" s="171"/>
      <c r="S264" s="171"/>
      <c r="T264" s="172"/>
      <c r="U264" s="166"/>
      <c r="V264" s="166">
        <f>SUM(V265:V351)</f>
        <v>27.33</v>
      </c>
      <c r="W264" s="166"/>
      <c r="X264" s="166"/>
      <c r="AG264" t="s">
        <v>167</v>
      </c>
    </row>
    <row r="265" spans="1:60" ht="22.5" outlineLevel="1" x14ac:dyDescent="0.2">
      <c r="A265" s="173">
        <v>81</v>
      </c>
      <c r="B265" s="174" t="s">
        <v>575</v>
      </c>
      <c r="C265" s="183" t="s">
        <v>576</v>
      </c>
      <c r="D265" s="175" t="s">
        <v>211</v>
      </c>
      <c r="E265" s="176">
        <v>2</v>
      </c>
      <c r="F265" s="177"/>
      <c r="G265" s="178">
        <f>ROUND(E265*F265,2)</f>
        <v>0</v>
      </c>
      <c r="H265" s="177"/>
      <c r="I265" s="178">
        <f>ROUND(E265*H265,2)</f>
        <v>0</v>
      </c>
      <c r="J265" s="177"/>
      <c r="K265" s="178">
        <f>ROUND(E265*J265,2)</f>
        <v>0</v>
      </c>
      <c r="L265" s="178">
        <v>21</v>
      </c>
      <c r="M265" s="178">
        <f>G265*(1+L265/100)</f>
        <v>0</v>
      </c>
      <c r="N265" s="178">
        <v>7.7950000000000005E-2</v>
      </c>
      <c r="O265" s="178">
        <f>ROUND(E265*N265,2)</f>
        <v>0.16</v>
      </c>
      <c r="P265" s="178">
        <v>0</v>
      </c>
      <c r="Q265" s="178">
        <f>ROUND(E265*P265,2)</f>
        <v>0</v>
      </c>
      <c r="R265" s="178" t="s">
        <v>272</v>
      </c>
      <c r="S265" s="178" t="s">
        <v>172</v>
      </c>
      <c r="T265" s="179" t="s">
        <v>172</v>
      </c>
      <c r="U265" s="160">
        <v>3.4119999999999999</v>
      </c>
      <c r="V265" s="160">
        <f>ROUND(E265*U265,2)</f>
        <v>6.82</v>
      </c>
      <c r="W265" s="160"/>
      <c r="X265" s="160" t="s">
        <v>173</v>
      </c>
      <c r="Y265" s="151"/>
      <c r="Z265" s="151"/>
      <c r="AA265" s="151"/>
      <c r="AB265" s="151"/>
      <c r="AC265" s="151"/>
      <c r="AD265" s="151"/>
      <c r="AE265" s="151"/>
      <c r="AF265" s="151"/>
      <c r="AG265" s="151" t="s">
        <v>174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8"/>
      <c r="B266" s="159"/>
      <c r="C266" s="253" t="s">
        <v>577</v>
      </c>
      <c r="D266" s="254"/>
      <c r="E266" s="254"/>
      <c r="F266" s="254"/>
      <c r="G266" s="254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182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184" t="s">
        <v>265</v>
      </c>
      <c r="D267" s="161"/>
      <c r="E267" s="162">
        <v>2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176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ht="22.5" outlineLevel="1" x14ac:dyDescent="0.2">
      <c r="A268" s="173">
        <v>82</v>
      </c>
      <c r="B268" s="174" t="s">
        <v>578</v>
      </c>
      <c r="C268" s="183" t="s">
        <v>579</v>
      </c>
      <c r="D268" s="175" t="s">
        <v>211</v>
      </c>
      <c r="E268" s="176">
        <v>4</v>
      </c>
      <c r="F268" s="177"/>
      <c r="G268" s="178">
        <f>ROUND(E268*F268,2)</f>
        <v>0</v>
      </c>
      <c r="H268" s="177"/>
      <c r="I268" s="178">
        <f>ROUND(E268*H268,2)</f>
        <v>0</v>
      </c>
      <c r="J268" s="177"/>
      <c r="K268" s="178">
        <f>ROUND(E268*J268,2)</f>
        <v>0</v>
      </c>
      <c r="L268" s="178">
        <v>21</v>
      </c>
      <c r="M268" s="178">
        <f>G268*(1+L268/100)</f>
        <v>0</v>
      </c>
      <c r="N268" s="178">
        <v>7.7999999999999999E-4</v>
      </c>
      <c r="O268" s="178">
        <f>ROUND(E268*N268,2)</f>
        <v>0</v>
      </c>
      <c r="P268" s="178">
        <v>0</v>
      </c>
      <c r="Q268" s="178">
        <f>ROUND(E268*P268,2)</f>
        <v>0</v>
      </c>
      <c r="R268" s="178" t="s">
        <v>272</v>
      </c>
      <c r="S268" s="178" t="s">
        <v>172</v>
      </c>
      <c r="T268" s="179" t="s">
        <v>172</v>
      </c>
      <c r="U268" s="160">
        <v>0.374</v>
      </c>
      <c r="V268" s="160">
        <f>ROUND(E268*U268,2)</f>
        <v>1.5</v>
      </c>
      <c r="W268" s="160"/>
      <c r="X268" s="160" t="s">
        <v>173</v>
      </c>
      <c r="Y268" s="151"/>
      <c r="Z268" s="151"/>
      <c r="AA268" s="151"/>
      <c r="AB268" s="151"/>
      <c r="AC268" s="151"/>
      <c r="AD268" s="151"/>
      <c r="AE268" s="151"/>
      <c r="AF268" s="151"/>
      <c r="AG268" s="151" t="s">
        <v>174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184" t="s">
        <v>580</v>
      </c>
      <c r="D269" s="161"/>
      <c r="E269" s="162">
        <v>4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51"/>
      <c r="Z269" s="151"/>
      <c r="AA269" s="151"/>
      <c r="AB269" s="151"/>
      <c r="AC269" s="151"/>
      <c r="AD269" s="151"/>
      <c r="AE269" s="151"/>
      <c r="AF269" s="151"/>
      <c r="AG269" s="151" t="s">
        <v>176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ht="22.5" outlineLevel="1" x14ac:dyDescent="0.2">
      <c r="A270" s="173">
        <v>83</v>
      </c>
      <c r="B270" s="174" t="s">
        <v>581</v>
      </c>
      <c r="C270" s="183" t="s">
        <v>582</v>
      </c>
      <c r="D270" s="175" t="s">
        <v>211</v>
      </c>
      <c r="E270" s="176">
        <v>2</v>
      </c>
      <c r="F270" s="177"/>
      <c r="G270" s="178">
        <f>ROUND(E270*F270,2)</f>
        <v>0</v>
      </c>
      <c r="H270" s="177"/>
      <c r="I270" s="178">
        <f>ROUND(E270*H270,2)</f>
        <v>0</v>
      </c>
      <c r="J270" s="177"/>
      <c r="K270" s="178">
        <f>ROUND(E270*J270,2)</f>
        <v>0</v>
      </c>
      <c r="L270" s="178">
        <v>21</v>
      </c>
      <c r="M270" s="178">
        <f>G270*(1+L270/100)</f>
        <v>0</v>
      </c>
      <c r="N270" s="178">
        <v>1.58E-3</v>
      </c>
      <c r="O270" s="178">
        <f>ROUND(E270*N270,2)</f>
        <v>0</v>
      </c>
      <c r="P270" s="178">
        <v>0</v>
      </c>
      <c r="Q270" s="178">
        <f>ROUND(E270*P270,2)</f>
        <v>0</v>
      </c>
      <c r="R270" s="178" t="s">
        <v>272</v>
      </c>
      <c r="S270" s="178" t="s">
        <v>172</v>
      </c>
      <c r="T270" s="179" t="s">
        <v>172</v>
      </c>
      <c r="U270" s="160">
        <v>0.53</v>
      </c>
      <c r="V270" s="160">
        <f>ROUND(E270*U270,2)</f>
        <v>1.06</v>
      </c>
      <c r="W270" s="160"/>
      <c r="X270" s="160" t="s">
        <v>173</v>
      </c>
      <c r="Y270" s="151"/>
      <c r="Z270" s="151"/>
      <c r="AA270" s="151"/>
      <c r="AB270" s="151"/>
      <c r="AC270" s="151"/>
      <c r="AD270" s="151"/>
      <c r="AE270" s="151"/>
      <c r="AF270" s="151"/>
      <c r="AG270" s="151" t="s">
        <v>174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184" t="s">
        <v>265</v>
      </c>
      <c r="D271" s="161"/>
      <c r="E271" s="162">
        <v>2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176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ht="22.5" outlineLevel="1" x14ac:dyDescent="0.2">
      <c r="A272" s="173">
        <v>84</v>
      </c>
      <c r="B272" s="174" t="s">
        <v>583</v>
      </c>
      <c r="C272" s="183" t="s">
        <v>584</v>
      </c>
      <c r="D272" s="175" t="s">
        <v>211</v>
      </c>
      <c r="E272" s="176">
        <v>4</v>
      </c>
      <c r="F272" s="177"/>
      <c r="G272" s="178">
        <f>ROUND(E272*F272,2)</f>
        <v>0</v>
      </c>
      <c r="H272" s="177"/>
      <c r="I272" s="178">
        <f>ROUND(E272*H272,2)</f>
        <v>0</v>
      </c>
      <c r="J272" s="177"/>
      <c r="K272" s="178">
        <f>ROUND(E272*J272,2)</f>
        <v>0</v>
      </c>
      <c r="L272" s="178">
        <v>21</v>
      </c>
      <c r="M272" s="178">
        <f>G272*(1+L272/100)</f>
        <v>0</v>
      </c>
      <c r="N272" s="178">
        <v>2.3500000000000001E-3</v>
      </c>
      <c r="O272" s="178">
        <f>ROUND(E272*N272,2)</f>
        <v>0.01</v>
      </c>
      <c r="P272" s="178">
        <v>0</v>
      </c>
      <c r="Q272" s="178">
        <f>ROUND(E272*P272,2)</f>
        <v>0</v>
      </c>
      <c r="R272" s="178" t="s">
        <v>272</v>
      </c>
      <c r="S272" s="178" t="s">
        <v>172</v>
      </c>
      <c r="T272" s="179" t="s">
        <v>172</v>
      </c>
      <c r="U272" s="160">
        <v>0.61399999999999999</v>
      </c>
      <c r="V272" s="160">
        <f>ROUND(E272*U272,2)</f>
        <v>2.46</v>
      </c>
      <c r="W272" s="160"/>
      <c r="X272" s="160" t="s">
        <v>173</v>
      </c>
      <c r="Y272" s="151"/>
      <c r="Z272" s="151"/>
      <c r="AA272" s="151"/>
      <c r="AB272" s="151"/>
      <c r="AC272" s="151"/>
      <c r="AD272" s="151"/>
      <c r="AE272" s="151"/>
      <c r="AF272" s="151"/>
      <c r="AG272" s="151" t="s">
        <v>174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8"/>
      <c r="B273" s="159"/>
      <c r="C273" s="184" t="s">
        <v>580</v>
      </c>
      <c r="D273" s="161"/>
      <c r="E273" s="162">
        <v>4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176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ht="22.5" outlineLevel="1" x14ac:dyDescent="0.2">
      <c r="A274" s="173">
        <v>85</v>
      </c>
      <c r="B274" s="174" t="s">
        <v>585</v>
      </c>
      <c r="C274" s="183" t="s">
        <v>586</v>
      </c>
      <c r="D274" s="175" t="s">
        <v>211</v>
      </c>
      <c r="E274" s="176">
        <v>2</v>
      </c>
      <c r="F274" s="177"/>
      <c r="G274" s="178">
        <f>ROUND(E274*F274,2)</f>
        <v>0</v>
      </c>
      <c r="H274" s="177"/>
      <c r="I274" s="178">
        <f>ROUND(E274*H274,2)</f>
        <v>0</v>
      </c>
      <c r="J274" s="177"/>
      <c r="K274" s="178">
        <f>ROUND(E274*J274,2)</f>
        <v>0</v>
      </c>
      <c r="L274" s="178">
        <v>21</v>
      </c>
      <c r="M274" s="178">
        <f>G274*(1+L274/100)</f>
        <v>0</v>
      </c>
      <c r="N274" s="178">
        <v>6.6129999999999994E-2</v>
      </c>
      <c r="O274" s="178">
        <f>ROUND(E274*N274,2)</f>
        <v>0.13</v>
      </c>
      <c r="P274" s="178">
        <v>0</v>
      </c>
      <c r="Q274" s="178">
        <f>ROUND(E274*P274,2)</f>
        <v>0</v>
      </c>
      <c r="R274" s="178" t="s">
        <v>272</v>
      </c>
      <c r="S274" s="178" t="s">
        <v>172</v>
      </c>
      <c r="T274" s="179" t="s">
        <v>172</v>
      </c>
      <c r="U274" s="160">
        <v>0.86</v>
      </c>
      <c r="V274" s="160">
        <f>ROUND(E274*U274,2)</f>
        <v>1.72</v>
      </c>
      <c r="W274" s="160"/>
      <c r="X274" s="160" t="s">
        <v>173</v>
      </c>
      <c r="Y274" s="151"/>
      <c r="Z274" s="151"/>
      <c r="AA274" s="151"/>
      <c r="AB274" s="151"/>
      <c r="AC274" s="151"/>
      <c r="AD274" s="151"/>
      <c r="AE274" s="151"/>
      <c r="AF274" s="151"/>
      <c r="AG274" s="151" t="s">
        <v>174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184" t="s">
        <v>587</v>
      </c>
      <c r="D275" s="161"/>
      <c r="E275" s="162">
        <v>2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176</v>
      </c>
      <c r="AH275" s="151">
        <v>5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73">
        <v>86</v>
      </c>
      <c r="B276" s="174" t="s">
        <v>588</v>
      </c>
      <c r="C276" s="183" t="s">
        <v>589</v>
      </c>
      <c r="D276" s="175" t="s">
        <v>189</v>
      </c>
      <c r="E276" s="176">
        <v>6</v>
      </c>
      <c r="F276" s="177"/>
      <c r="G276" s="178">
        <f>ROUND(E276*F276,2)</f>
        <v>0</v>
      </c>
      <c r="H276" s="177"/>
      <c r="I276" s="178">
        <f>ROUND(E276*H276,2)</f>
        <v>0</v>
      </c>
      <c r="J276" s="177"/>
      <c r="K276" s="178">
        <f>ROUND(E276*J276,2)</f>
        <v>0</v>
      </c>
      <c r="L276" s="178">
        <v>21</v>
      </c>
      <c r="M276" s="178">
        <f>G276*(1+L276/100)</f>
        <v>0</v>
      </c>
      <c r="N276" s="178">
        <v>0</v>
      </c>
      <c r="O276" s="178">
        <f>ROUND(E276*N276,2)</f>
        <v>0</v>
      </c>
      <c r="P276" s="178">
        <v>9.3579999999999997E-2</v>
      </c>
      <c r="Q276" s="178">
        <f>ROUND(E276*P276,2)</f>
        <v>0.56000000000000005</v>
      </c>
      <c r="R276" s="178" t="s">
        <v>272</v>
      </c>
      <c r="S276" s="178" t="s">
        <v>172</v>
      </c>
      <c r="T276" s="179" t="s">
        <v>172</v>
      </c>
      <c r="U276" s="160">
        <v>0.35</v>
      </c>
      <c r="V276" s="160">
        <f>ROUND(E276*U276,2)</f>
        <v>2.1</v>
      </c>
      <c r="W276" s="160"/>
      <c r="X276" s="160" t="s">
        <v>173</v>
      </c>
      <c r="Y276" s="151"/>
      <c r="Z276" s="151"/>
      <c r="AA276" s="151"/>
      <c r="AB276" s="151"/>
      <c r="AC276" s="151"/>
      <c r="AD276" s="151"/>
      <c r="AE276" s="151"/>
      <c r="AF276" s="151"/>
      <c r="AG276" s="151" t="s">
        <v>174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184" t="s">
        <v>590</v>
      </c>
      <c r="D277" s="161"/>
      <c r="E277" s="162">
        <v>6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51"/>
      <c r="Z277" s="151"/>
      <c r="AA277" s="151"/>
      <c r="AB277" s="151"/>
      <c r="AC277" s="151"/>
      <c r="AD277" s="151"/>
      <c r="AE277" s="151"/>
      <c r="AF277" s="151"/>
      <c r="AG277" s="151" t="s">
        <v>176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73">
        <v>87</v>
      </c>
      <c r="B278" s="174" t="s">
        <v>591</v>
      </c>
      <c r="C278" s="183" t="s">
        <v>592</v>
      </c>
      <c r="D278" s="175" t="s">
        <v>231</v>
      </c>
      <c r="E278" s="176">
        <v>30</v>
      </c>
      <c r="F278" s="177"/>
      <c r="G278" s="178">
        <f>ROUND(E278*F278,2)</f>
        <v>0</v>
      </c>
      <c r="H278" s="177"/>
      <c r="I278" s="178">
        <f>ROUND(E278*H278,2)</f>
        <v>0</v>
      </c>
      <c r="J278" s="177"/>
      <c r="K278" s="178">
        <f>ROUND(E278*J278,2)</f>
        <v>0</v>
      </c>
      <c r="L278" s="178">
        <v>21</v>
      </c>
      <c r="M278" s="178">
        <f>G278*(1+L278/100)</f>
        <v>0</v>
      </c>
      <c r="N278" s="178">
        <v>1.1299999999999999E-3</v>
      </c>
      <c r="O278" s="178">
        <f>ROUND(E278*N278,2)</f>
        <v>0.03</v>
      </c>
      <c r="P278" s="178">
        <v>0</v>
      </c>
      <c r="Q278" s="178">
        <f>ROUND(E278*P278,2)</f>
        <v>0</v>
      </c>
      <c r="R278" s="178" t="s">
        <v>272</v>
      </c>
      <c r="S278" s="178" t="s">
        <v>172</v>
      </c>
      <c r="T278" s="179" t="s">
        <v>172</v>
      </c>
      <c r="U278" s="160">
        <v>0.114</v>
      </c>
      <c r="V278" s="160">
        <f>ROUND(E278*U278,2)</f>
        <v>3.42</v>
      </c>
      <c r="W278" s="160"/>
      <c r="X278" s="160" t="s">
        <v>173</v>
      </c>
      <c r="Y278" s="151"/>
      <c r="Z278" s="151"/>
      <c r="AA278" s="151"/>
      <c r="AB278" s="151"/>
      <c r="AC278" s="151"/>
      <c r="AD278" s="151"/>
      <c r="AE278" s="151"/>
      <c r="AF278" s="151"/>
      <c r="AG278" s="151" t="s">
        <v>174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8"/>
      <c r="B279" s="159"/>
      <c r="C279" s="184" t="s">
        <v>593</v>
      </c>
      <c r="D279" s="161"/>
      <c r="E279" s="162">
        <v>30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51"/>
      <c r="Z279" s="151"/>
      <c r="AA279" s="151"/>
      <c r="AB279" s="151"/>
      <c r="AC279" s="151"/>
      <c r="AD279" s="151"/>
      <c r="AE279" s="151"/>
      <c r="AF279" s="151"/>
      <c r="AG279" s="151" t="s">
        <v>176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ht="22.5" outlineLevel="1" x14ac:dyDescent="0.2">
      <c r="A280" s="173">
        <v>88</v>
      </c>
      <c r="B280" s="174" t="s">
        <v>594</v>
      </c>
      <c r="C280" s="183" t="s">
        <v>595</v>
      </c>
      <c r="D280" s="175" t="s">
        <v>211</v>
      </c>
      <c r="E280" s="176">
        <v>1</v>
      </c>
      <c r="F280" s="177"/>
      <c r="G280" s="178">
        <f>ROUND(E280*F280,2)</f>
        <v>0</v>
      </c>
      <c r="H280" s="177"/>
      <c r="I280" s="178">
        <f>ROUND(E280*H280,2)</f>
        <v>0</v>
      </c>
      <c r="J280" s="177"/>
      <c r="K280" s="178">
        <f>ROUND(E280*J280,2)</f>
        <v>0</v>
      </c>
      <c r="L280" s="178">
        <v>21</v>
      </c>
      <c r="M280" s="178">
        <f>G280*(1+L280/100)</f>
        <v>0</v>
      </c>
      <c r="N280" s="178">
        <v>0</v>
      </c>
      <c r="O280" s="178">
        <f>ROUND(E280*N280,2)</f>
        <v>0</v>
      </c>
      <c r="P280" s="178">
        <v>0.51195999999999997</v>
      </c>
      <c r="Q280" s="178">
        <f>ROUND(E280*P280,2)</f>
        <v>0.51</v>
      </c>
      <c r="R280" s="178" t="s">
        <v>272</v>
      </c>
      <c r="S280" s="178" t="s">
        <v>172</v>
      </c>
      <c r="T280" s="179" t="s">
        <v>172</v>
      </c>
      <c r="U280" s="160">
        <v>2.4780000000000002</v>
      </c>
      <c r="V280" s="160">
        <f>ROUND(E280*U280,2)</f>
        <v>2.48</v>
      </c>
      <c r="W280" s="160"/>
      <c r="X280" s="160" t="s">
        <v>173</v>
      </c>
      <c r="Y280" s="151"/>
      <c r="Z280" s="151"/>
      <c r="AA280" s="151"/>
      <c r="AB280" s="151"/>
      <c r="AC280" s="151"/>
      <c r="AD280" s="151"/>
      <c r="AE280" s="151"/>
      <c r="AF280" s="151"/>
      <c r="AG280" s="151" t="s">
        <v>174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184" t="s">
        <v>219</v>
      </c>
      <c r="D281" s="161"/>
      <c r="E281" s="162">
        <v>1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51"/>
      <c r="Z281" s="151"/>
      <c r="AA281" s="151"/>
      <c r="AB281" s="151"/>
      <c r="AC281" s="151"/>
      <c r="AD281" s="151"/>
      <c r="AE281" s="151"/>
      <c r="AF281" s="151"/>
      <c r="AG281" s="151" t="s">
        <v>176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ht="22.5" outlineLevel="1" x14ac:dyDescent="0.2">
      <c r="A282" s="173">
        <v>89</v>
      </c>
      <c r="B282" s="174" t="s">
        <v>596</v>
      </c>
      <c r="C282" s="183" t="s">
        <v>597</v>
      </c>
      <c r="D282" s="175" t="s">
        <v>211</v>
      </c>
      <c r="E282" s="176">
        <v>1</v>
      </c>
      <c r="F282" s="177"/>
      <c r="G282" s="178">
        <f>ROUND(E282*F282,2)</f>
        <v>0</v>
      </c>
      <c r="H282" s="177"/>
      <c r="I282" s="178">
        <f>ROUND(E282*H282,2)</f>
        <v>0</v>
      </c>
      <c r="J282" s="177"/>
      <c r="K282" s="178">
        <f>ROUND(E282*J282,2)</f>
        <v>0</v>
      </c>
      <c r="L282" s="178">
        <v>21</v>
      </c>
      <c r="M282" s="178">
        <f>G282*(1+L282/100)</f>
        <v>0</v>
      </c>
      <c r="N282" s="178">
        <v>0</v>
      </c>
      <c r="O282" s="178">
        <f>ROUND(E282*N282,2)</f>
        <v>0</v>
      </c>
      <c r="P282" s="178">
        <v>0</v>
      </c>
      <c r="Q282" s="178">
        <f>ROUND(E282*P282,2)</f>
        <v>0</v>
      </c>
      <c r="R282" s="178" t="s">
        <v>272</v>
      </c>
      <c r="S282" s="178" t="s">
        <v>172</v>
      </c>
      <c r="T282" s="179" t="s">
        <v>172</v>
      </c>
      <c r="U282" s="160">
        <v>1.1599999999999999</v>
      </c>
      <c r="V282" s="160">
        <f>ROUND(E282*U282,2)</f>
        <v>1.1599999999999999</v>
      </c>
      <c r="W282" s="160"/>
      <c r="X282" s="160" t="s">
        <v>173</v>
      </c>
      <c r="Y282" s="151"/>
      <c r="Z282" s="151"/>
      <c r="AA282" s="151"/>
      <c r="AB282" s="151"/>
      <c r="AC282" s="151"/>
      <c r="AD282" s="151"/>
      <c r="AE282" s="151"/>
      <c r="AF282" s="151"/>
      <c r="AG282" s="151" t="s">
        <v>174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8"/>
      <c r="B283" s="159"/>
      <c r="C283" s="184" t="s">
        <v>598</v>
      </c>
      <c r="D283" s="161"/>
      <c r="E283" s="162">
        <v>1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51"/>
      <c r="Z283" s="151"/>
      <c r="AA283" s="151"/>
      <c r="AB283" s="151"/>
      <c r="AC283" s="151"/>
      <c r="AD283" s="151"/>
      <c r="AE283" s="151"/>
      <c r="AF283" s="151"/>
      <c r="AG283" s="151" t="s">
        <v>176</v>
      </c>
      <c r="AH283" s="151">
        <v>5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73">
        <v>90</v>
      </c>
      <c r="B284" s="174" t="s">
        <v>599</v>
      </c>
      <c r="C284" s="183" t="s">
        <v>600</v>
      </c>
      <c r="D284" s="175" t="s">
        <v>211</v>
      </c>
      <c r="E284" s="176">
        <v>2</v>
      </c>
      <c r="F284" s="177"/>
      <c r="G284" s="178">
        <f>ROUND(E284*F284,2)</f>
        <v>0</v>
      </c>
      <c r="H284" s="177"/>
      <c r="I284" s="178">
        <f>ROUND(E284*H284,2)</f>
        <v>0</v>
      </c>
      <c r="J284" s="177"/>
      <c r="K284" s="178">
        <f>ROUND(E284*J284,2)</f>
        <v>0</v>
      </c>
      <c r="L284" s="178">
        <v>21</v>
      </c>
      <c r="M284" s="178">
        <f>G284*(1+L284/100)</f>
        <v>0</v>
      </c>
      <c r="N284" s="178">
        <v>6.9999999999999994E-5</v>
      </c>
      <c r="O284" s="178">
        <f>ROUND(E284*N284,2)</f>
        <v>0</v>
      </c>
      <c r="P284" s="178">
        <v>4.4999999999999997E-3</v>
      </c>
      <c r="Q284" s="178">
        <f>ROUND(E284*P284,2)</f>
        <v>0.01</v>
      </c>
      <c r="R284" s="178" t="s">
        <v>272</v>
      </c>
      <c r="S284" s="178" t="s">
        <v>172</v>
      </c>
      <c r="T284" s="179" t="s">
        <v>172</v>
      </c>
      <c r="U284" s="160">
        <v>0.42</v>
      </c>
      <c r="V284" s="160">
        <f>ROUND(E284*U284,2)</f>
        <v>0.84</v>
      </c>
      <c r="W284" s="160"/>
      <c r="X284" s="160" t="s">
        <v>173</v>
      </c>
      <c r="Y284" s="151"/>
      <c r="Z284" s="151"/>
      <c r="AA284" s="151"/>
      <c r="AB284" s="151"/>
      <c r="AC284" s="151"/>
      <c r="AD284" s="151"/>
      <c r="AE284" s="151"/>
      <c r="AF284" s="151"/>
      <c r="AG284" s="151" t="s">
        <v>174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58"/>
      <c r="B285" s="159"/>
      <c r="C285" s="184" t="s">
        <v>265</v>
      </c>
      <c r="D285" s="161"/>
      <c r="E285" s="162">
        <v>2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51"/>
      <c r="Z285" s="151"/>
      <c r="AA285" s="151"/>
      <c r="AB285" s="151"/>
      <c r="AC285" s="151"/>
      <c r="AD285" s="151"/>
      <c r="AE285" s="151"/>
      <c r="AF285" s="151"/>
      <c r="AG285" s="151" t="s">
        <v>176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73">
        <v>91</v>
      </c>
      <c r="B286" s="174" t="s">
        <v>601</v>
      </c>
      <c r="C286" s="183" t="s">
        <v>602</v>
      </c>
      <c r="D286" s="175" t="s">
        <v>211</v>
      </c>
      <c r="E286" s="176">
        <v>2</v>
      </c>
      <c r="F286" s="177"/>
      <c r="G286" s="178">
        <f>ROUND(E286*F286,2)</f>
        <v>0</v>
      </c>
      <c r="H286" s="177"/>
      <c r="I286" s="178">
        <f>ROUND(E286*H286,2)</f>
        <v>0</v>
      </c>
      <c r="J286" s="177"/>
      <c r="K286" s="178">
        <f>ROUND(E286*J286,2)</f>
        <v>0</v>
      </c>
      <c r="L286" s="178">
        <v>21</v>
      </c>
      <c r="M286" s="178">
        <f>G286*(1+L286/100)</f>
        <v>0</v>
      </c>
      <c r="N286" s="178">
        <v>6.9999999999999994E-5</v>
      </c>
      <c r="O286" s="178">
        <f>ROUND(E286*N286,2)</f>
        <v>0</v>
      </c>
      <c r="P286" s="178">
        <v>2.1999999999999999E-2</v>
      </c>
      <c r="Q286" s="178">
        <f>ROUND(E286*P286,2)</f>
        <v>0.04</v>
      </c>
      <c r="R286" s="178" t="s">
        <v>272</v>
      </c>
      <c r="S286" s="178" t="s">
        <v>172</v>
      </c>
      <c r="T286" s="179" t="s">
        <v>172</v>
      </c>
      <c r="U286" s="160">
        <v>0.5</v>
      </c>
      <c r="V286" s="160">
        <f>ROUND(E286*U286,2)</f>
        <v>1</v>
      </c>
      <c r="W286" s="160"/>
      <c r="X286" s="160" t="s">
        <v>173</v>
      </c>
      <c r="Y286" s="151"/>
      <c r="Z286" s="151"/>
      <c r="AA286" s="151"/>
      <c r="AB286" s="151"/>
      <c r="AC286" s="151"/>
      <c r="AD286" s="151"/>
      <c r="AE286" s="151"/>
      <c r="AF286" s="151"/>
      <c r="AG286" s="151" t="s">
        <v>174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8"/>
      <c r="B287" s="159"/>
      <c r="C287" s="184" t="s">
        <v>265</v>
      </c>
      <c r="D287" s="161"/>
      <c r="E287" s="162">
        <v>2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51"/>
      <c r="Z287" s="151"/>
      <c r="AA287" s="151"/>
      <c r="AB287" s="151"/>
      <c r="AC287" s="151"/>
      <c r="AD287" s="151"/>
      <c r="AE287" s="151"/>
      <c r="AF287" s="151"/>
      <c r="AG287" s="151" t="s">
        <v>176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73">
        <v>92</v>
      </c>
      <c r="B288" s="174" t="s">
        <v>603</v>
      </c>
      <c r="C288" s="183" t="s">
        <v>604</v>
      </c>
      <c r="D288" s="175" t="s">
        <v>231</v>
      </c>
      <c r="E288" s="176">
        <v>1</v>
      </c>
      <c r="F288" s="177"/>
      <c r="G288" s="178">
        <f>ROUND(E288*F288,2)</f>
        <v>0</v>
      </c>
      <c r="H288" s="177"/>
      <c r="I288" s="178">
        <f>ROUND(E288*H288,2)</f>
        <v>0</v>
      </c>
      <c r="J288" s="177"/>
      <c r="K288" s="178">
        <f>ROUND(E288*J288,2)</f>
        <v>0</v>
      </c>
      <c r="L288" s="178">
        <v>21</v>
      </c>
      <c r="M288" s="178">
        <f>G288*(1+L288/100)</f>
        <v>0</v>
      </c>
      <c r="N288" s="178">
        <v>0</v>
      </c>
      <c r="O288" s="178">
        <f>ROUND(E288*N288,2)</f>
        <v>0</v>
      </c>
      <c r="P288" s="178">
        <v>0.05</v>
      </c>
      <c r="Q288" s="178">
        <f>ROUND(E288*P288,2)</f>
        <v>0.05</v>
      </c>
      <c r="R288" s="178"/>
      <c r="S288" s="178" t="s">
        <v>232</v>
      </c>
      <c r="T288" s="179" t="s">
        <v>233</v>
      </c>
      <c r="U288" s="160">
        <v>0</v>
      </c>
      <c r="V288" s="160">
        <f>ROUND(E288*U288,2)</f>
        <v>0</v>
      </c>
      <c r="W288" s="160"/>
      <c r="X288" s="160" t="s">
        <v>173</v>
      </c>
      <c r="Y288" s="151"/>
      <c r="Z288" s="151"/>
      <c r="AA288" s="151"/>
      <c r="AB288" s="151"/>
      <c r="AC288" s="151"/>
      <c r="AD288" s="151"/>
      <c r="AE288" s="151"/>
      <c r="AF288" s="151"/>
      <c r="AG288" s="151" t="s">
        <v>174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253" t="s">
        <v>553</v>
      </c>
      <c r="D289" s="254"/>
      <c r="E289" s="254"/>
      <c r="F289" s="254"/>
      <c r="G289" s="254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182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58"/>
      <c r="B290" s="159"/>
      <c r="C290" s="184" t="s">
        <v>219</v>
      </c>
      <c r="D290" s="161"/>
      <c r="E290" s="162">
        <v>1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51"/>
      <c r="Z290" s="151"/>
      <c r="AA290" s="151"/>
      <c r="AB290" s="151"/>
      <c r="AC290" s="151"/>
      <c r="AD290" s="151"/>
      <c r="AE290" s="151"/>
      <c r="AF290" s="151"/>
      <c r="AG290" s="151" t="s">
        <v>176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73">
        <v>93</v>
      </c>
      <c r="B291" s="174" t="s">
        <v>605</v>
      </c>
      <c r="C291" s="183" t="s">
        <v>606</v>
      </c>
      <c r="D291" s="175" t="s">
        <v>211</v>
      </c>
      <c r="E291" s="176">
        <v>1</v>
      </c>
      <c r="F291" s="177"/>
      <c r="G291" s="178">
        <f>ROUND(E291*F291,2)</f>
        <v>0</v>
      </c>
      <c r="H291" s="177"/>
      <c r="I291" s="178">
        <f>ROUND(E291*H291,2)</f>
        <v>0</v>
      </c>
      <c r="J291" s="177"/>
      <c r="K291" s="178">
        <f>ROUND(E291*J291,2)</f>
        <v>0</v>
      </c>
      <c r="L291" s="178">
        <v>21</v>
      </c>
      <c r="M291" s="178">
        <f>G291*(1+L291/100)</f>
        <v>0</v>
      </c>
      <c r="N291" s="178">
        <v>5.1999999999999998E-2</v>
      </c>
      <c r="O291" s="178">
        <f>ROUND(E291*N291,2)</f>
        <v>0.05</v>
      </c>
      <c r="P291" s="178">
        <v>0</v>
      </c>
      <c r="Q291" s="178">
        <f>ROUND(E291*P291,2)</f>
        <v>0</v>
      </c>
      <c r="R291" s="178"/>
      <c r="S291" s="178" t="s">
        <v>232</v>
      </c>
      <c r="T291" s="179" t="s">
        <v>233</v>
      </c>
      <c r="U291" s="160">
        <v>0</v>
      </c>
      <c r="V291" s="160">
        <f>ROUND(E291*U291,2)</f>
        <v>0</v>
      </c>
      <c r="W291" s="160"/>
      <c r="X291" s="160" t="s">
        <v>173</v>
      </c>
      <c r="Y291" s="151"/>
      <c r="Z291" s="151"/>
      <c r="AA291" s="151"/>
      <c r="AB291" s="151"/>
      <c r="AC291" s="151"/>
      <c r="AD291" s="151"/>
      <c r="AE291" s="151"/>
      <c r="AF291" s="151"/>
      <c r="AG291" s="151" t="s">
        <v>174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ht="22.5" outlineLevel="1" x14ac:dyDescent="0.2">
      <c r="A292" s="158"/>
      <c r="B292" s="159"/>
      <c r="C292" s="253" t="s">
        <v>607</v>
      </c>
      <c r="D292" s="254"/>
      <c r="E292" s="254"/>
      <c r="F292" s="254"/>
      <c r="G292" s="254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182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80" t="str">
        <f>C292</f>
        <v>Průtočná tlaková expanzní nádoba o jm. objemu 12 l, PN10, včetně uzavírací armatury zajišťující průtok nádobou 3/4", vyměnitelná membrána, uchycení</v>
      </c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58"/>
      <c r="B293" s="159"/>
      <c r="C293" s="262" t="s">
        <v>359</v>
      </c>
      <c r="D293" s="263"/>
      <c r="E293" s="263"/>
      <c r="F293" s="263"/>
      <c r="G293" s="263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1"/>
      <c r="Z293" s="151"/>
      <c r="AA293" s="151"/>
      <c r="AB293" s="151"/>
      <c r="AC293" s="151"/>
      <c r="AD293" s="151"/>
      <c r="AE293" s="151"/>
      <c r="AF293" s="151"/>
      <c r="AG293" s="151" t="s">
        <v>182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58"/>
      <c r="B294" s="159"/>
      <c r="C294" s="184" t="s">
        <v>219</v>
      </c>
      <c r="D294" s="161"/>
      <c r="E294" s="162">
        <v>1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51"/>
      <c r="Z294" s="151"/>
      <c r="AA294" s="151"/>
      <c r="AB294" s="151"/>
      <c r="AC294" s="151"/>
      <c r="AD294" s="151"/>
      <c r="AE294" s="151"/>
      <c r="AF294" s="151"/>
      <c r="AG294" s="151" t="s">
        <v>176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ht="22.5" outlineLevel="1" x14ac:dyDescent="0.2">
      <c r="A295" s="173">
        <v>94</v>
      </c>
      <c r="B295" s="174" t="s">
        <v>608</v>
      </c>
      <c r="C295" s="183" t="s">
        <v>609</v>
      </c>
      <c r="D295" s="175" t="s">
        <v>211</v>
      </c>
      <c r="E295" s="176">
        <v>1</v>
      </c>
      <c r="F295" s="177"/>
      <c r="G295" s="178">
        <f>ROUND(E295*F295,2)</f>
        <v>0</v>
      </c>
      <c r="H295" s="177"/>
      <c r="I295" s="178">
        <f>ROUND(E295*H295,2)</f>
        <v>0</v>
      </c>
      <c r="J295" s="177"/>
      <c r="K295" s="178">
        <f>ROUND(E295*J295,2)</f>
        <v>0</v>
      </c>
      <c r="L295" s="178">
        <v>21</v>
      </c>
      <c r="M295" s="178">
        <f>G295*(1+L295/100)</f>
        <v>0</v>
      </c>
      <c r="N295" s="178">
        <v>5.1999999999999998E-2</v>
      </c>
      <c r="O295" s="178">
        <f>ROUND(E295*N295,2)</f>
        <v>0.05</v>
      </c>
      <c r="P295" s="178">
        <v>0</v>
      </c>
      <c r="Q295" s="178">
        <f>ROUND(E295*P295,2)</f>
        <v>0</v>
      </c>
      <c r="R295" s="178"/>
      <c r="S295" s="178" t="s">
        <v>232</v>
      </c>
      <c r="T295" s="179" t="s">
        <v>233</v>
      </c>
      <c r="U295" s="160">
        <v>0</v>
      </c>
      <c r="V295" s="160">
        <f>ROUND(E295*U295,2)</f>
        <v>0</v>
      </c>
      <c r="W295" s="160"/>
      <c r="X295" s="160" t="s">
        <v>173</v>
      </c>
      <c r="Y295" s="151"/>
      <c r="Z295" s="151"/>
      <c r="AA295" s="151"/>
      <c r="AB295" s="151"/>
      <c r="AC295" s="151"/>
      <c r="AD295" s="151"/>
      <c r="AE295" s="151"/>
      <c r="AF295" s="151"/>
      <c r="AG295" s="151" t="s">
        <v>174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253" t="s">
        <v>359</v>
      </c>
      <c r="D296" s="254"/>
      <c r="E296" s="254"/>
      <c r="F296" s="254"/>
      <c r="G296" s="254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182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58"/>
      <c r="B297" s="159"/>
      <c r="C297" s="184" t="s">
        <v>219</v>
      </c>
      <c r="D297" s="161"/>
      <c r="E297" s="162">
        <v>1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176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73">
        <v>95</v>
      </c>
      <c r="B298" s="174" t="s">
        <v>610</v>
      </c>
      <c r="C298" s="183" t="s">
        <v>611</v>
      </c>
      <c r="D298" s="175" t="s">
        <v>211</v>
      </c>
      <c r="E298" s="176">
        <v>1</v>
      </c>
      <c r="F298" s="177"/>
      <c r="G298" s="178">
        <f>ROUND(E298*F298,2)</f>
        <v>0</v>
      </c>
      <c r="H298" s="177"/>
      <c r="I298" s="178">
        <f>ROUND(E298*H298,2)</f>
        <v>0</v>
      </c>
      <c r="J298" s="177"/>
      <c r="K298" s="178">
        <f>ROUND(E298*J298,2)</f>
        <v>0</v>
      </c>
      <c r="L298" s="178">
        <v>21</v>
      </c>
      <c r="M298" s="178">
        <f>G298*(1+L298/100)</f>
        <v>0</v>
      </c>
      <c r="N298" s="178">
        <v>0</v>
      </c>
      <c r="O298" s="178">
        <f>ROUND(E298*N298,2)</f>
        <v>0</v>
      </c>
      <c r="P298" s="178">
        <v>0</v>
      </c>
      <c r="Q298" s="178">
        <f>ROUND(E298*P298,2)</f>
        <v>0</v>
      </c>
      <c r="R298" s="178"/>
      <c r="S298" s="178" t="s">
        <v>232</v>
      </c>
      <c r="T298" s="179" t="s">
        <v>233</v>
      </c>
      <c r="U298" s="160">
        <v>0</v>
      </c>
      <c r="V298" s="160">
        <f>ROUND(E298*U298,2)</f>
        <v>0</v>
      </c>
      <c r="W298" s="160"/>
      <c r="X298" s="160" t="s">
        <v>173</v>
      </c>
      <c r="Y298" s="151"/>
      <c r="Z298" s="151"/>
      <c r="AA298" s="151"/>
      <c r="AB298" s="151"/>
      <c r="AC298" s="151"/>
      <c r="AD298" s="151"/>
      <c r="AE298" s="151"/>
      <c r="AF298" s="151"/>
      <c r="AG298" s="151" t="s">
        <v>174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58"/>
      <c r="B299" s="159"/>
      <c r="C299" s="253" t="s">
        <v>359</v>
      </c>
      <c r="D299" s="254"/>
      <c r="E299" s="254"/>
      <c r="F299" s="254"/>
      <c r="G299" s="254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51"/>
      <c r="Z299" s="151"/>
      <c r="AA299" s="151"/>
      <c r="AB299" s="151"/>
      <c r="AC299" s="151"/>
      <c r="AD299" s="151"/>
      <c r="AE299" s="151"/>
      <c r="AF299" s="151"/>
      <c r="AG299" s="151" t="s">
        <v>182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184" t="s">
        <v>219</v>
      </c>
      <c r="D300" s="161"/>
      <c r="E300" s="162">
        <v>1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51"/>
      <c r="Z300" s="151"/>
      <c r="AA300" s="151"/>
      <c r="AB300" s="151"/>
      <c r="AC300" s="151"/>
      <c r="AD300" s="151"/>
      <c r="AE300" s="151"/>
      <c r="AF300" s="151"/>
      <c r="AG300" s="151" t="s">
        <v>176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73">
        <v>96</v>
      </c>
      <c r="B301" s="174" t="s">
        <v>612</v>
      </c>
      <c r="C301" s="183" t="s">
        <v>613</v>
      </c>
      <c r="D301" s="175" t="s">
        <v>231</v>
      </c>
      <c r="E301" s="176">
        <v>1</v>
      </c>
      <c r="F301" s="177"/>
      <c r="G301" s="178">
        <f>ROUND(E301*F301,2)</f>
        <v>0</v>
      </c>
      <c r="H301" s="177"/>
      <c r="I301" s="178">
        <f>ROUND(E301*H301,2)</f>
        <v>0</v>
      </c>
      <c r="J301" s="177"/>
      <c r="K301" s="178">
        <f>ROUND(E301*J301,2)</f>
        <v>0</v>
      </c>
      <c r="L301" s="178">
        <v>21</v>
      </c>
      <c r="M301" s="178">
        <f>G301*(1+L301/100)</f>
        <v>0</v>
      </c>
      <c r="N301" s="178">
        <v>0.03</v>
      </c>
      <c r="O301" s="178">
        <f>ROUND(E301*N301,2)</f>
        <v>0.03</v>
      </c>
      <c r="P301" s="178">
        <v>0</v>
      </c>
      <c r="Q301" s="178">
        <f>ROUND(E301*P301,2)</f>
        <v>0</v>
      </c>
      <c r="R301" s="178"/>
      <c r="S301" s="178" t="s">
        <v>232</v>
      </c>
      <c r="T301" s="179" t="s">
        <v>233</v>
      </c>
      <c r="U301" s="160">
        <v>0</v>
      </c>
      <c r="V301" s="160">
        <f>ROUND(E301*U301,2)</f>
        <v>0</v>
      </c>
      <c r="W301" s="160"/>
      <c r="X301" s="160" t="s">
        <v>173</v>
      </c>
      <c r="Y301" s="151"/>
      <c r="Z301" s="151"/>
      <c r="AA301" s="151"/>
      <c r="AB301" s="151"/>
      <c r="AC301" s="151"/>
      <c r="AD301" s="151"/>
      <c r="AE301" s="151"/>
      <c r="AF301" s="151"/>
      <c r="AG301" s="151" t="s">
        <v>174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ht="22.5" outlineLevel="1" x14ac:dyDescent="0.2">
      <c r="A302" s="158"/>
      <c r="B302" s="159"/>
      <c r="C302" s="253" t="s">
        <v>614</v>
      </c>
      <c r="D302" s="254"/>
      <c r="E302" s="254"/>
      <c r="F302" s="254"/>
      <c r="G302" s="254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51"/>
      <c r="Z302" s="151"/>
      <c r="AA302" s="151"/>
      <c r="AB302" s="151"/>
      <c r="AC302" s="151"/>
      <c r="AD302" s="151"/>
      <c r="AE302" s="151"/>
      <c r="AF302" s="151"/>
      <c r="AG302" s="151" t="s">
        <v>182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80" t="str">
        <f>C302</f>
        <v>obsahuje patronu s kapacitou 16000 l x °dH, náhradní náplň, připojovací sadu s měřičem vodivosti, elektronický vodoměr, izolaci a konzolu na stěnu</v>
      </c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58"/>
      <c r="B303" s="159"/>
      <c r="C303" s="262" t="s">
        <v>359</v>
      </c>
      <c r="D303" s="263"/>
      <c r="E303" s="263"/>
      <c r="F303" s="263"/>
      <c r="G303" s="263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51"/>
      <c r="Z303" s="151"/>
      <c r="AA303" s="151"/>
      <c r="AB303" s="151"/>
      <c r="AC303" s="151"/>
      <c r="AD303" s="151"/>
      <c r="AE303" s="151"/>
      <c r="AF303" s="151"/>
      <c r="AG303" s="151" t="s">
        <v>182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8"/>
      <c r="B304" s="159"/>
      <c r="C304" s="184" t="s">
        <v>219</v>
      </c>
      <c r="D304" s="161"/>
      <c r="E304" s="162">
        <v>1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51"/>
      <c r="Z304" s="151"/>
      <c r="AA304" s="151"/>
      <c r="AB304" s="151"/>
      <c r="AC304" s="151"/>
      <c r="AD304" s="151"/>
      <c r="AE304" s="151"/>
      <c r="AF304" s="151"/>
      <c r="AG304" s="151" t="s">
        <v>176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ht="22.5" outlineLevel="1" x14ac:dyDescent="0.2">
      <c r="A305" s="173">
        <v>97</v>
      </c>
      <c r="B305" s="174" t="s">
        <v>615</v>
      </c>
      <c r="C305" s="183" t="s">
        <v>616</v>
      </c>
      <c r="D305" s="175" t="s">
        <v>211</v>
      </c>
      <c r="E305" s="176">
        <v>1</v>
      </c>
      <c r="F305" s="177"/>
      <c r="G305" s="178">
        <f>ROUND(E305*F305,2)</f>
        <v>0</v>
      </c>
      <c r="H305" s="177"/>
      <c r="I305" s="178">
        <f>ROUND(E305*H305,2)</f>
        <v>0</v>
      </c>
      <c r="J305" s="177"/>
      <c r="K305" s="178">
        <f>ROUND(E305*J305,2)</f>
        <v>0</v>
      </c>
      <c r="L305" s="178">
        <v>21</v>
      </c>
      <c r="M305" s="178">
        <f>G305*(1+L305/100)</f>
        <v>0</v>
      </c>
      <c r="N305" s="178">
        <v>0</v>
      </c>
      <c r="O305" s="178">
        <f>ROUND(E305*N305,2)</f>
        <v>0</v>
      </c>
      <c r="P305" s="178">
        <v>0</v>
      </c>
      <c r="Q305" s="178">
        <f>ROUND(E305*P305,2)</f>
        <v>0</v>
      </c>
      <c r="R305" s="178"/>
      <c r="S305" s="178" t="s">
        <v>232</v>
      </c>
      <c r="T305" s="179" t="s">
        <v>233</v>
      </c>
      <c r="U305" s="160">
        <v>0</v>
      </c>
      <c r="V305" s="160">
        <f>ROUND(E305*U305,2)</f>
        <v>0</v>
      </c>
      <c r="W305" s="160"/>
      <c r="X305" s="160" t="s">
        <v>173</v>
      </c>
      <c r="Y305" s="151"/>
      <c r="Z305" s="151"/>
      <c r="AA305" s="151"/>
      <c r="AB305" s="151"/>
      <c r="AC305" s="151"/>
      <c r="AD305" s="151"/>
      <c r="AE305" s="151"/>
      <c r="AF305" s="151"/>
      <c r="AG305" s="151" t="s">
        <v>174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253" t="s">
        <v>359</v>
      </c>
      <c r="D306" s="254"/>
      <c r="E306" s="254"/>
      <c r="F306" s="254"/>
      <c r="G306" s="254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51"/>
      <c r="Z306" s="151"/>
      <c r="AA306" s="151"/>
      <c r="AB306" s="151"/>
      <c r="AC306" s="151"/>
      <c r="AD306" s="151"/>
      <c r="AE306" s="151"/>
      <c r="AF306" s="151"/>
      <c r="AG306" s="151" t="s">
        <v>182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58"/>
      <c r="B307" s="159"/>
      <c r="C307" s="184" t="s">
        <v>219</v>
      </c>
      <c r="D307" s="161"/>
      <c r="E307" s="162">
        <v>1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51"/>
      <c r="Z307" s="151"/>
      <c r="AA307" s="151"/>
      <c r="AB307" s="151"/>
      <c r="AC307" s="151"/>
      <c r="AD307" s="151"/>
      <c r="AE307" s="151"/>
      <c r="AF307" s="151"/>
      <c r="AG307" s="151" t="s">
        <v>176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73">
        <v>98</v>
      </c>
      <c r="B308" s="174" t="s">
        <v>617</v>
      </c>
      <c r="C308" s="183" t="s">
        <v>618</v>
      </c>
      <c r="D308" s="175" t="s">
        <v>211</v>
      </c>
      <c r="E308" s="176">
        <v>1</v>
      </c>
      <c r="F308" s="177"/>
      <c r="G308" s="178">
        <f>ROUND(E308*F308,2)</f>
        <v>0</v>
      </c>
      <c r="H308" s="177"/>
      <c r="I308" s="178">
        <f>ROUND(E308*H308,2)</f>
        <v>0</v>
      </c>
      <c r="J308" s="177"/>
      <c r="K308" s="178">
        <f>ROUND(E308*J308,2)</f>
        <v>0</v>
      </c>
      <c r="L308" s="178">
        <v>21</v>
      </c>
      <c r="M308" s="178">
        <f>G308*(1+L308/100)</f>
        <v>0</v>
      </c>
      <c r="N308" s="178">
        <v>0</v>
      </c>
      <c r="O308" s="178">
        <f>ROUND(E308*N308,2)</f>
        <v>0</v>
      </c>
      <c r="P308" s="178">
        <v>0</v>
      </c>
      <c r="Q308" s="178">
        <f>ROUND(E308*P308,2)</f>
        <v>0</v>
      </c>
      <c r="R308" s="178"/>
      <c r="S308" s="178" t="s">
        <v>232</v>
      </c>
      <c r="T308" s="179" t="s">
        <v>233</v>
      </c>
      <c r="U308" s="160">
        <v>0</v>
      </c>
      <c r="V308" s="160">
        <f>ROUND(E308*U308,2)</f>
        <v>0</v>
      </c>
      <c r="W308" s="160"/>
      <c r="X308" s="160" t="s">
        <v>173</v>
      </c>
      <c r="Y308" s="151"/>
      <c r="Z308" s="151"/>
      <c r="AA308" s="151"/>
      <c r="AB308" s="151"/>
      <c r="AC308" s="151"/>
      <c r="AD308" s="151"/>
      <c r="AE308" s="151"/>
      <c r="AF308" s="151"/>
      <c r="AG308" s="151" t="s">
        <v>174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58"/>
      <c r="B309" s="159"/>
      <c r="C309" s="253" t="s">
        <v>359</v>
      </c>
      <c r="D309" s="254"/>
      <c r="E309" s="254"/>
      <c r="F309" s="254"/>
      <c r="G309" s="254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51"/>
      <c r="Z309" s="151"/>
      <c r="AA309" s="151"/>
      <c r="AB309" s="151"/>
      <c r="AC309" s="151"/>
      <c r="AD309" s="151"/>
      <c r="AE309" s="151"/>
      <c r="AF309" s="151"/>
      <c r="AG309" s="151" t="s">
        <v>182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184" t="s">
        <v>383</v>
      </c>
      <c r="D310" s="161"/>
      <c r="E310" s="162">
        <v>1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51"/>
      <c r="Z310" s="151"/>
      <c r="AA310" s="151"/>
      <c r="AB310" s="151"/>
      <c r="AC310" s="151"/>
      <c r="AD310" s="151"/>
      <c r="AE310" s="151"/>
      <c r="AF310" s="151"/>
      <c r="AG310" s="151" t="s">
        <v>176</v>
      </c>
      <c r="AH310" s="151">
        <v>5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ht="22.5" outlineLevel="1" x14ac:dyDescent="0.2">
      <c r="A311" s="173">
        <v>99</v>
      </c>
      <c r="B311" s="174" t="s">
        <v>619</v>
      </c>
      <c r="C311" s="183" t="s">
        <v>620</v>
      </c>
      <c r="D311" s="175" t="s">
        <v>211</v>
      </c>
      <c r="E311" s="176">
        <v>1</v>
      </c>
      <c r="F311" s="177"/>
      <c r="G311" s="178">
        <f>ROUND(E311*F311,2)</f>
        <v>0</v>
      </c>
      <c r="H311" s="177"/>
      <c r="I311" s="178">
        <f>ROUND(E311*H311,2)</f>
        <v>0</v>
      </c>
      <c r="J311" s="177"/>
      <c r="K311" s="178">
        <f>ROUND(E311*J311,2)</f>
        <v>0</v>
      </c>
      <c r="L311" s="178">
        <v>21</v>
      </c>
      <c r="M311" s="178">
        <f>G311*(1+L311/100)</f>
        <v>0</v>
      </c>
      <c r="N311" s="178">
        <v>5.0000000000000001E-3</v>
      </c>
      <c r="O311" s="178">
        <f>ROUND(E311*N311,2)</f>
        <v>0.01</v>
      </c>
      <c r="P311" s="178">
        <v>0</v>
      </c>
      <c r="Q311" s="178">
        <f>ROUND(E311*P311,2)</f>
        <v>0</v>
      </c>
      <c r="R311" s="178"/>
      <c r="S311" s="178" t="s">
        <v>232</v>
      </c>
      <c r="T311" s="179" t="s">
        <v>233</v>
      </c>
      <c r="U311" s="160">
        <v>0</v>
      </c>
      <c r="V311" s="160">
        <f>ROUND(E311*U311,2)</f>
        <v>0</v>
      </c>
      <c r="W311" s="160"/>
      <c r="X311" s="160" t="s">
        <v>173</v>
      </c>
      <c r="Y311" s="151"/>
      <c r="Z311" s="151"/>
      <c r="AA311" s="151"/>
      <c r="AB311" s="151"/>
      <c r="AC311" s="151"/>
      <c r="AD311" s="151"/>
      <c r="AE311" s="151"/>
      <c r="AF311" s="151"/>
      <c r="AG311" s="151" t="s">
        <v>174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58"/>
      <c r="B312" s="159"/>
      <c r="C312" s="253" t="s">
        <v>359</v>
      </c>
      <c r="D312" s="254"/>
      <c r="E312" s="254"/>
      <c r="F312" s="254"/>
      <c r="G312" s="254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51"/>
      <c r="Z312" s="151"/>
      <c r="AA312" s="151"/>
      <c r="AB312" s="151"/>
      <c r="AC312" s="151"/>
      <c r="AD312" s="151"/>
      <c r="AE312" s="151"/>
      <c r="AF312" s="151"/>
      <c r="AG312" s="151" t="s">
        <v>182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8"/>
      <c r="B313" s="159"/>
      <c r="C313" s="184" t="s">
        <v>219</v>
      </c>
      <c r="D313" s="161"/>
      <c r="E313" s="162">
        <v>1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51"/>
      <c r="Z313" s="151"/>
      <c r="AA313" s="151"/>
      <c r="AB313" s="151"/>
      <c r="AC313" s="151"/>
      <c r="AD313" s="151"/>
      <c r="AE313" s="151"/>
      <c r="AF313" s="151"/>
      <c r="AG313" s="151" t="s">
        <v>176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ht="22.5" outlineLevel="1" x14ac:dyDescent="0.2">
      <c r="A314" s="173">
        <v>100</v>
      </c>
      <c r="B314" s="174" t="s">
        <v>621</v>
      </c>
      <c r="C314" s="183" t="s">
        <v>622</v>
      </c>
      <c r="D314" s="175" t="s">
        <v>211</v>
      </c>
      <c r="E314" s="176">
        <v>1</v>
      </c>
      <c r="F314" s="177"/>
      <c r="G314" s="178">
        <f>ROUND(E314*F314,2)</f>
        <v>0</v>
      </c>
      <c r="H314" s="177"/>
      <c r="I314" s="178">
        <f>ROUND(E314*H314,2)</f>
        <v>0</v>
      </c>
      <c r="J314" s="177"/>
      <c r="K314" s="178">
        <f>ROUND(E314*J314,2)</f>
        <v>0</v>
      </c>
      <c r="L314" s="178">
        <v>21</v>
      </c>
      <c r="M314" s="178">
        <f>G314*(1+L314/100)</f>
        <v>0</v>
      </c>
      <c r="N314" s="178">
        <v>5.0000000000000001E-3</v>
      </c>
      <c r="O314" s="178">
        <f>ROUND(E314*N314,2)</f>
        <v>0.01</v>
      </c>
      <c r="P314" s="178">
        <v>0</v>
      </c>
      <c r="Q314" s="178">
        <f>ROUND(E314*P314,2)</f>
        <v>0</v>
      </c>
      <c r="R314" s="178"/>
      <c r="S314" s="178" t="s">
        <v>232</v>
      </c>
      <c r="T314" s="179" t="s">
        <v>233</v>
      </c>
      <c r="U314" s="160">
        <v>0</v>
      </c>
      <c r="V314" s="160">
        <f>ROUND(E314*U314,2)</f>
        <v>0</v>
      </c>
      <c r="W314" s="160"/>
      <c r="X314" s="160" t="s">
        <v>173</v>
      </c>
      <c r="Y314" s="151"/>
      <c r="Z314" s="151"/>
      <c r="AA314" s="151"/>
      <c r="AB314" s="151"/>
      <c r="AC314" s="151"/>
      <c r="AD314" s="151"/>
      <c r="AE314" s="151"/>
      <c r="AF314" s="151"/>
      <c r="AG314" s="151" t="s">
        <v>174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253" t="s">
        <v>359</v>
      </c>
      <c r="D315" s="254"/>
      <c r="E315" s="254"/>
      <c r="F315" s="254"/>
      <c r="G315" s="254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51"/>
      <c r="Z315" s="151"/>
      <c r="AA315" s="151"/>
      <c r="AB315" s="151"/>
      <c r="AC315" s="151"/>
      <c r="AD315" s="151"/>
      <c r="AE315" s="151"/>
      <c r="AF315" s="151"/>
      <c r="AG315" s="151" t="s">
        <v>182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58"/>
      <c r="B316" s="159"/>
      <c r="C316" s="184" t="s">
        <v>219</v>
      </c>
      <c r="D316" s="161"/>
      <c r="E316" s="162">
        <v>1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51"/>
      <c r="Z316" s="151"/>
      <c r="AA316" s="151"/>
      <c r="AB316" s="151"/>
      <c r="AC316" s="151"/>
      <c r="AD316" s="151"/>
      <c r="AE316" s="151"/>
      <c r="AF316" s="151"/>
      <c r="AG316" s="151" t="s">
        <v>176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ht="22.5" outlineLevel="1" x14ac:dyDescent="0.2">
      <c r="A317" s="173">
        <v>101</v>
      </c>
      <c r="B317" s="174" t="s">
        <v>623</v>
      </c>
      <c r="C317" s="183" t="s">
        <v>624</v>
      </c>
      <c r="D317" s="175" t="s">
        <v>211</v>
      </c>
      <c r="E317" s="176">
        <v>1</v>
      </c>
      <c r="F317" s="177"/>
      <c r="G317" s="178">
        <f>ROUND(E317*F317,2)</f>
        <v>0</v>
      </c>
      <c r="H317" s="177"/>
      <c r="I317" s="178">
        <f>ROUND(E317*H317,2)</f>
        <v>0</v>
      </c>
      <c r="J317" s="177"/>
      <c r="K317" s="178">
        <f>ROUND(E317*J317,2)</f>
        <v>0</v>
      </c>
      <c r="L317" s="178">
        <v>21</v>
      </c>
      <c r="M317" s="178">
        <f>G317*(1+L317/100)</f>
        <v>0</v>
      </c>
      <c r="N317" s="178">
        <v>5.0000000000000001E-3</v>
      </c>
      <c r="O317" s="178">
        <f>ROUND(E317*N317,2)</f>
        <v>0.01</v>
      </c>
      <c r="P317" s="178">
        <v>0</v>
      </c>
      <c r="Q317" s="178">
        <f>ROUND(E317*P317,2)</f>
        <v>0</v>
      </c>
      <c r="R317" s="178"/>
      <c r="S317" s="178" t="s">
        <v>232</v>
      </c>
      <c r="T317" s="179" t="s">
        <v>233</v>
      </c>
      <c r="U317" s="160">
        <v>0</v>
      </c>
      <c r="V317" s="160">
        <f>ROUND(E317*U317,2)</f>
        <v>0</v>
      </c>
      <c r="W317" s="160"/>
      <c r="X317" s="160" t="s">
        <v>173</v>
      </c>
      <c r="Y317" s="151"/>
      <c r="Z317" s="151"/>
      <c r="AA317" s="151"/>
      <c r="AB317" s="151"/>
      <c r="AC317" s="151"/>
      <c r="AD317" s="151"/>
      <c r="AE317" s="151"/>
      <c r="AF317" s="151"/>
      <c r="AG317" s="151" t="s">
        <v>174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253" t="s">
        <v>359</v>
      </c>
      <c r="D318" s="254"/>
      <c r="E318" s="254"/>
      <c r="F318" s="254"/>
      <c r="G318" s="254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51"/>
      <c r="Z318" s="151"/>
      <c r="AA318" s="151"/>
      <c r="AB318" s="151"/>
      <c r="AC318" s="151"/>
      <c r="AD318" s="151"/>
      <c r="AE318" s="151"/>
      <c r="AF318" s="151"/>
      <c r="AG318" s="151" t="s">
        <v>182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58"/>
      <c r="B319" s="159"/>
      <c r="C319" s="184" t="s">
        <v>219</v>
      </c>
      <c r="D319" s="161"/>
      <c r="E319" s="162">
        <v>1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51"/>
      <c r="Z319" s="151"/>
      <c r="AA319" s="151"/>
      <c r="AB319" s="151"/>
      <c r="AC319" s="151"/>
      <c r="AD319" s="151"/>
      <c r="AE319" s="151"/>
      <c r="AF319" s="151"/>
      <c r="AG319" s="151" t="s">
        <v>176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ht="22.5" outlineLevel="1" x14ac:dyDescent="0.2">
      <c r="A320" s="173">
        <v>102</v>
      </c>
      <c r="B320" s="174" t="s">
        <v>625</v>
      </c>
      <c r="C320" s="183" t="s">
        <v>626</v>
      </c>
      <c r="D320" s="175" t="s">
        <v>211</v>
      </c>
      <c r="E320" s="176">
        <v>1</v>
      </c>
      <c r="F320" s="177"/>
      <c r="G320" s="178">
        <f>ROUND(E320*F320,2)</f>
        <v>0</v>
      </c>
      <c r="H320" s="177"/>
      <c r="I320" s="178">
        <f>ROUND(E320*H320,2)</f>
        <v>0</v>
      </c>
      <c r="J320" s="177"/>
      <c r="K320" s="178">
        <f>ROUND(E320*J320,2)</f>
        <v>0</v>
      </c>
      <c r="L320" s="178">
        <v>21</v>
      </c>
      <c r="M320" s="178">
        <f>G320*(1+L320/100)</f>
        <v>0</v>
      </c>
      <c r="N320" s="178">
        <v>5.0000000000000001E-3</v>
      </c>
      <c r="O320" s="178">
        <f>ROUND(E320*N320,2)</f>
        <v>0.01</v>
      </c>
      <c r="P320" s="178">
        <v>0</v>
      </c>
      <c r="Q320" s="178">
        <f>ROUND(E320*P320,2)</f>
        <v>0</v>
      </c>
      <c r="R320" s="178"/>
      <c r="S320" s="178" t="s">
        <v>232</v>
      </c>
      <c r="T320" s="179" t="s">
        <v>233</v>
      </c>
      <c r="U320" s="160">
        <v>0</v>
      </c>
      <c r="V320" s="160">
        <f>ROUND(E320*U320,2)</f>
        <v>0</v>
      </c>
      <c r="W320" s="160"/>
      <c r="X320" s="160" t="s">
        <v>173</v>
      </c>
      <c r="Y320" s="151"/>
      <c r="Z320" s="151"/>
      <c r="AA320" s="151"/>
      <c r="AB320" s="151"/>
      <c r="AC320" s="151"/>
      <c r="AD320" s="151"/>
      <c r="AE320" s="151"/>
      <c r="AF320" s="151"/>
      <c r="AG320" s="151" t="s">
        <v>174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8"/>
      <c r="B321" s="159"/>
      <c r="C321" s="253" t="s">
        <v>359</v>
      </c>
      <c r="D321" s="254"/>
      <c r="E321" s="254"/>
      <c r="F321" s="254"/>
      <c r="G321" s="254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51"/>
      <c r="Z321" s="151"/>
      <c r="AA321" s="151"/>
      <c r="AB321" s="151"/>
      <c r="AC321" s="151"/>
      <c r="AD321" s="151"/>
      <c r="AE321" s="151"/>
      <c r="AF321" s="151"/>
      <c r="AG321" s="151" t="s">
        <v>182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8"/>
      <c r="B322" s="159"/>
      <c r="C322" s="184" t="s">
        <v>219</v>
      </c>
      <c r="D322" s="161"/>
      <c r="E322" s="162">
        <v>1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51"/>
      <c r="Z322" s="151"/>
      <c r="AA322" s="151"/>
      <c r="AB322" s="151"/>
      <c r="AC322" s="151"/>
      <c r="AD322" s="151"/>
      <c r="AE322" s="151"/>
      <c r="AF322" s="151"/>
      <c r="AG322" s="151" t="s">
        <v>176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ht="22.5" outlineLevel="1" x14ac:dyDescent="0.2">
      <c r="A323" s="173">
        <v>103</v>
      </c>
      <c r="B323" s="174" t="s">
        <v>627</v>
      </c>
      <c r="C323" s="183" t="s">
        <v>628</v>
      </c>
      <c r="D323" s="175" t="s">
        <v>211</v>
      </c>
      <c r="E323" s="176">
        <v>1</v>
      </c>
      <c r="F323" s="177"/>
      <c r="G323" s="178">
        <f>ROUND(E323*F323,2)</f>
        <v>0</v>
      </c>
      <c r="H323" s="177"/>
      <c r="I323" s="178">
        <f>ROUND(E323*H323,2)</f>
        <v>0</v>
      </c>
      <c r="J323" s="177"/>
      <c r="K323" s="178">
        <f>ROUND(E323*J323,2)</f>
        <v>0</v>
      </c>
      <c r="L323" s="178">
        <v>21</v>
      </c>
      <c r="M323" s="178">
        <f>G323*(1+L323/100)</f>
        <v>0</v>
      </c>
      <c r="N323" s="178">
        <v>0</v>
      </c>
      <c r="O323" s="178">
        <f>ROUND(E323*N323,2)</f>
        <v>0</v>
      </c>
      <c r="P323" s="178">
        <v>0</v>
      </c>
      <c r="Q323" s="178">
        <f>ROUND(E323*P323,2)</f>
        <v>0</v>
      </c>
      <c r="R323" s="178"/>
      <c r="S323" s="178" t="s">
        <v>232</v>
      </c>
      <c r="T323" s="179" t="s">
        <v>233</v>
      </c>
      <c r="U323" s="160">
        <v>0</v>
      </c>
      <c r="V323" s="160">
        <f>ROUND(E323*U323,2)</f>
        <v>0</v>
      </c>
      <c r="W323" s="160"/>
      <c r="X323" s="160" t="s">
        <v>173</v>
      </c>
      <c r="Y323" s="151"/>
      <c r="Z323" s="151"/>
      <c r="AA323" s="151"/>
      <c r="AB323" s="151"/>
      <c r="AC323" s="151"/>
      <c r="AD323" s="151"/>
      <c r="AE323" s="151"/>
      <c r="AF323" s="151"/>
      <c r="AG323" s="151" t="s">
        <v>174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58"/>
      <c r="B324" s="159"/>
      <c r="C324" s="253" t="s">
        <v>359</v>
      </c>
      <c r="D324" s="254"/>
      <c r="E324" s="254"/>
      <c r="F324" s="254"/>
      <c r="G324" s="254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51"/>
      <c r="Z324" s="151"/>
      <c r="AA324" s="151"/>
      <c r="AB324" s="151"/>
      <c r="AC324" s="151"/>
      <c r="AD324" s="151"/>
      <c r="AE324" s="151"/>
      <c r="AF324" s="151"/>
      <c r="AG324" s="151" t="s">
        <v>182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58"/>
      <c r="B325" s="159"/>
      <c r="C325" s="184" t="s">
        <v>219</v>
      </c>
      <c r="D325" s="161"/>
      <c r="E325" s="162">
        <v>1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51"/>
      <c r="Z325" s="151"/>
      <c r="AA325" s="151"/>
      <c r="AB325" s="151"/>
      <c r="AC325" s="151"/>
      <c r="AD325" s="151"/>
      <c r="AE325" s="151"/>
      <c r="AF325" s="151"/>
      <c r="AG325" s="151" t="s">
        <v>176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ht="33.75" outlineLevel="1" x14ac:dyDescent="0.2">
      <c r="A326" s="173">
        <v>104</v>
      </c>
      <c r="B326" s="174" t="s">
        <v>629</v>
      </c>
      <c r="C326" s="183" t="s">
        <v>630</v>
      </c>
      <c r="D326" s="175" t="s">
        <v>211</v>
      </c>
      <c r="E326" s="176">
        <v>2</v>
      </c>
      <c r="F326" s="177"/>
      <c r="G326" s="178">
        <f>ROUND(E326*F326,2)</f>
        <v>0</v>
      </c>
      <c r="H326" s="177"/>
      <c r="I326" s="178">
        <f>ROUND(E326*H326,2)</f>
        <v>0</v>
      </c>
      <c r="J326" s="177"/>
      <c r="K326" s="178">
        <f>ROUND(E326*J326,2)</f>
        <v>0</v>
      </c>
      <c r="L326" s="178">
        <v>21</v>
      </c>
      <c r="M326" s="178">
        <f>G326*(1+L326/100)</f>
        <v>0</v>
      </c>
      <c r="N326" s="178">
        <v>5.1999999999999998E-2</v>
      </c>
      <c r="O326" s="178">
        <f>ROUND(E326*N326,2)</f>
        <v>0.1</v>
      </c>
      <c r="P326" s="178">
        <v>0</v>
      </c>
      <c r="Q326" s="178">
        <f>ROUND(E326*P326,2)</f>
        <v>0</v>
      </c>
      <c r="R326" s="178"/>
      <c r="S326" s="178" t="s">
        <v>232</v>
      </c>
      <c r="T326" s="179" t="s">
        <v>233</v>
      </c>
      <c r="U326" s="160">
        <v>0</v>
      </c>
      <c r="V326" s="160">
        <f>ROUND(E326*U326,2)</f>
        <v>0</v>
      </c>
      <c r="W326" s="160"/>
      <c r="X326" s="160" t="s">
        <v>173</v>
      </c>
      <c r="Y326" s="151"/>
      <c r="Z326" s="151"/>
      <c r="AA326" s="151"/>
      <c r="AB326" s="151"/>
      <c r="AC326" s="151"/>
      <c r="AD326" s="151"/>
      <c r="AE326" s="151"/>
      <c r="AF326" s="151"/>
      <c r="AG326" s="151" t="s">
        <v>174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58"/>
      <c r="B327" s="159"/>
      <c r="C327" s="253" t="s">
        <v>359</v>
      </c>
      <c r="D327" s="254"/>
      <c r="E327" s="254"/>
      <c r="F327" s="254"/>
      <c r="G327" s="254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51"/>
      <c r="Z327" s="151"/>
      <c r="AA327" s="151"/>
      <c r="AB327" s="151"/>
      <c r="AC327" s="151"/>
      <c r="AD327" s="151"/>
      <c r="AE327" s="151"/>
      <c r="AF327" s="151"/>
      <c r="AG327" s="151" t="s">
        <v>182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8"/>
      <c r="B328" s="159"/>
      <c r="C328" s="184" t="s">
        <v>523</v>
      </c>
      <c r="D328" s="161"/>
      <c r="E328" s="162">
        <v>2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51"/>
      <c r="Z328" s="151"/>
      <c r="AA328" s="151"/>
      <c r="AB328" s="151"/>
      <c r="AC328" s="151"/>
      <c r="AD328" s="151"/>
      <c r="AE328" s="151"/>
      <c r="AF328" s="151"/>
      <c r="AG328" s="151" t="s">
        <v>176</v>
      </c>
      <c r="AH328" s="151">
        <v>5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ht="22.5" outlineLevel="1" x14ac:dyDescent="0.2">
      <c r="A329" s="173">
        <v>105</v>
      </c>
      <c r="B329" s="174" t="s">
        <v>631</v>
      </c>
      <c r="C329" s="183" t="s">
        <v>632</v>
      </c>
      <c r="D329" s="175" t="s">
        <v>211</v>
      </c>
      <c r="E329" s="176">
        <v>1</v>
      </c>
      <c r="F329" s="177"/>
      <c r="G329" s="178">
        <f>ROUND(E329*F329,2)</f>
        <v>0</v>
      </c>
      <c r="H329" s="177"/>
      <c r="I329" s="178">
        <f>ROUND(E329*H329,2)</f>
        <v>0</v>
      </c>
      <c r="J329" s="177"/>
      <c r="K329" s="178">
        <f>ROUND(E329*J329,2)</f>
        <v>0</v>
      </c>
      <c r="L329" s="178">
        <v>21</v>
      </c>
      <c r="M329" s="178">
        <f>G329*(1+L329/100)</f>
        <v>0</v>
      </c>
      <c r="N329" s="178">
        <v>0</v>
      </c>
      <c r="O329" s="178">
        <f>ROUND(E329*N329,2)</f>
        <v>0</v>
      </c>
      <c r="P329" s="178">
        <v>0</v>
      </c>
      <c r="Q329" s="178">
        <f>ROUND(E329*P329,2)</f>
        <v>0</v>
      </c>
      <c r="R329" s="178"/>
      <c r="S329" s="178" t="s">
        <v>232</v>
      </c>
      <c r="T329" s="179" t="s">
        <v>233</v>
      </c>
      <c r="U329" s="160">
        <v>0</v>
      </c>
      <c r="V329" s="160">
        <f>ROUND(E329*U329,2)</f>
        <v>0</v>
      </c>
      <c r="W329" s="160"/>
      <c r="X329" s="160" t="s">
        <v>173</v>
      </c>
      <c r="Y329" s="151"/>
      <c r="Z329" s="151"/>
      <c r="AA329" s="151"/>
      <c r="AB329" s="151"/>
      <c r="AC329" s="151"/>
      <c r="AD329" s="151"/>
      <c r="AE329" s="151"/>
      <c r="AF329" s="151"/>
      <c r="AG329" s="151" t="s">
        <v>174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253" t="s">
        <v>633</v>
      </c>
      <c r="D330" s="254"/>
      <c r="E330" s="254"/>
      <c r="F330" s="254"/>
      <c r="G330" s="254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51"/>
      <c r="Z330" s="151"/>
      <c r="AA330" s="151"/>
      <c r="AB330" s="151"/>
      <c r="AC330" s="151"/>
      <c r="AD330" s="151"/>
      <c r="AE330" s="151"/>
      <c r="AF330" s="151"/>
      <c r="AG330" s="151" t="s">
        <v>182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195" t="s">
        <v>354</v>
      </c>
      <c r="D331" s="163"/>
      <c r="E331" s="164"/>
      <c r="F331" s="165"/>
      <c r="G331" s="165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51"/>
      <c r="Z331" s="151"/>
      <c r="AA331" s="151"/>
      <c r="AB331" s="151"/>
      <c r="AC331" s="151"/>
      <c r="AD331" s="151"/>
      <c r="AE331" s="151"/>
      <c r="AF331" s="151"/>
      <c r="AG331" s="151" t="s">
        <v>182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58"/>
      <c r="B332" s="159"/>
      <c r="C332" s="262" t="s">
        <v>634</v>
      </c>
      <c r="D332" s="263"/>
      <c r="E332" s="263"/>
      <c r="F332" s="263"/>
      <c r="G332" s="263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51"/>
      <c r="Z332" s="151"/>
      <c r="AA332" s="151"/>
      <c r="AB332" s="151"/>
      <c r="AC332" s="151"/>
      <c r="AD332" s="151"/>
      <c r="AE332" s="151"/>
      <c r="AF332" s="151"/>
      <c r="AG332" s="151" t="s">
        <v>182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195" t="s">
        <v>354</v>
      </c>
      <c r="D333" s="163"/>
      <c r="E333" s="164"/>
      <c r="F333" s="165"/>
      <c r="G333" s="165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51"/>
      <c r="Z333" s="151"/>
      <c r="AA333" s="151"/>
      <c r="AB333" s="151"/>
      <c r="AC333" s="151"/>
      <c r="AD333" s="151"/>
      <c r="AE333" s="151"/>
      <c r="AF333" s="151"/>
      <c r="AG333" s="151" t="s">
        <v>182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262" t="s">
        <v>635</v>
      </c>
      <c r="D334" s="263"/>
      <c r="E334" s="263"/>
      <c r="F334" s="263"/>
      <c r="G334" s="263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51"/>
      <c r="Z334" s="151"/>
      <c r="AA334" s="151"/>
      <c r="AB334" s="151"/>
      <c r="AC334" s="151"/>
      <c r="AD334" s="151"/>
      <c r="AE334" s="151"/>
      <c r="AF334" s="151"/>
      <c r="AG334" s="151" t="s">
        <v>182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">
      <c r="A335" s="158"/>
      <c r="B335" s="159"/>
      <c r="C335" s="262" t="s">
        <v>636</v>
      </c>
      <c r="D335" s="263"/>
      <c r="E335" s="263"/>
      <c r="F335" s="263"/>
      <c r="G335" s="263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51"/>
      <c r="Z335" s="151"/>
      <c r="AA335" s="151"/>
      <c r="AB335" s="151"/>
      <c r="AC335" s="151"/>
      <c r="AD335" s="151"/>
      <c r="AE335" s="151"/>
      <c r="AF335" s="151"/>
      <c r="AG335" s="151" t="s">
        <v>182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58"/>
      <c r="B336" s="159"/>
      <c r="C336" s="262" t="s">
        <v>637</v>
      </c>
      <c r="D336" s="263"/>
      <c r="E336" s="263"/>
      <c r="F336" s="263"/>
      <c r="G336" s="263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51"/>
      <c r="Z336" s="151"/>
      <c r="AA336" s="151"/>
      <c r="AB336" s="151"/>
      <c r="AC336" s="151"/>
      <c r="AD336" s="151"/>
      <c r="AE336" s="151"/>
      <c r="AF336" s="151"/>
      <c r="AG336" s="151" t="s">
        <v>182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262" t="s">
        <v>638</v>
      </c>
      <c r="D337" s="263"/>
      <c r="E337" s="263"/>
      <c r="F337" s="263"/>
      <c r="G337" s="263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51"/>
      <c r="Z337" s="151"/>
      <c r="AA337" s="151"/>
      <c r="AB337" s="151"/>
      <c r="AC337" s="151"/>
      <c r="AD337" s="151"/>
      <c r="AE337" s="151"/>
      <c r="AF337" s="151"/>
      <c r="AG337" s="151" t="s">
        <v>182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58"/>
      <c r="B338" s="159"/>
      <c r="C338" s="262" t="s">
        <v>639</v>
      </c>
      <c r="D338" s="263"/>
      <c r="E338" s="263"/>
      <c r="F338" s="263"/>
      <c r="G338" s="263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51"/>
      <c r="Z338" s="151"/>
      <c r="AA338" s="151"/>
      <c r="AB338" s="151"/>
      <c r="AC338" s="151"/>
      <c r="AD338" s="151"/>
      <c r="AE338" s="151"/>
      <c r="AF338" s="151"/>
      <c r="AG338" s="151" t="s">
        <v>182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58"/>
      <c r="B339" s="159"/>
      <c r="C339" s="262" t="s">
        <v>640</v>
      </c>
      <c r="D339" s="263"/>
      <c r="E339" s="263"/>
      <c r="F339" s="263"/>
      <c r="G339" s="263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51"/>
      <c r="Z339" s="151"/>
      <c r="AA339" s="151"/>
      <c r="AB339" s="151"/>
      <c r="AC339" s="151"/>
      <c r="AD339" s="151"/>
      <c r="AE339" s="151"/>
      <c r="AF339" s="151"/>
      <c r="AG339" s="151" t="s">
        <v>182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">
      <c r="A340" s="158"/>
      <c r="B340" s="159"/>
      <c r="C340" s="184" t="s">
        <v>219</v>
      </c>
      <c r="D340" s="161"/>
      <c r="E340" s="162">
        <v>1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51"/>
      <c r="Z340" s="151"/>
      <c r="AA340" s="151"/>
      <c r="AB340" s="151"/>
      <c r="AC340" s="151"/>
      <c r="AD340" s="151"/>
      <c r="AE340" s="151"/>
      <c r="AF340" s="151"/>
      <c r="AG340" s="151" t="s">
        <v>176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ht="22.5" outlineLevel="1" x14ac:dyDescent="0.2">
      <c r="A341" s="173">
        <v>106</v>
      </c>
      <c r="B341" s="174" t="s">
        <v>641</v>
      </c>
      <c r="C341" s="183" t="s">
        <v>642</v>
      </c>
      <c r="D341" s="175" t="s">
        <v>211</v>
      </c>
      <c r="E341" s="176">
        <v>1</v>
      </c>
      <c r="F341" s="177"/>
      <c r="G341" s="178">
        <f>ROUND(E341*F341,2)</f>
        <v>0</v>
      </c>
      <c r="H341" s="177"/>
      <c r="I341" s="178">
        <f>ROUND(E341*H341,2)</f>
        <v>0</v>
      </c>
      <c r="J341" s="177"/>
      <c r="K341" s="178">
        <f>ROUND(E341*J341,2)</f>
        <v>0</v>
      </c>
      <c r="L341" s="178">
        <v>21</v>
      </c>
      <c r="M341" s="178">
        <f>G341*(1+L341/100)</f>
        <v>0</v>
      </c>
      <c r="N341" s="178">
        <v>5.0000000000000001E-3</v>
      </c>
      <c r="O341" s="178">
        <f>ROUND(E341*N341,2)</f>
        <v>0.01</v>
      </c>
      <c r="P341" s="178">
        <v>0</v>
      </c>
      <c r="Q341" s="178">
        <f>ROUND(E341*P341,2)</f>
        <v>0</v>
      </c>
      <c r="R341" s="178"/>
      <c r="S341" s="178" t="s">
        <v>232</v>
      </c>
      <c r="T341" s="179" t="s">
        <v>233</v>
      </c>
      <c r="U341" s="160">
        <v>0</v>
      </c>
      <c r="V341" s="160">
        <f>ROUND(E341*U341,2)</f>
        <v>0</v>
      </c>
      <c r="W341" s="160"/>
      <c r="X341" s="160" t="s">
        <v>173</v>
      </c>
      <c r="Y341" s="151"/>
      <c r="Z341" s="151"/>
      <c r="AA341" s="151"/>
      <c r="AB341" s="151"/>
      <c r="AC341" s="151"/>
      <c r="AD341" s="151"/>
      <c r="AE341" s="151"/>
      <c r="AF341" s="151"/>
      <c r="AG341" s="151" t="s">
        <v>174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58"/>
      <c r="B342" s="159"/>
      <c r="C342" s="253" t="s">
        <v>519</v>
      </c>
      <c r="D342" s="254"/>
      <c r="E342" s="254"/>
      <c r="F342" s="254"/>
      <c r="G342" s="254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51"/>
      <c r="Z342" s="151"/>
      <c r="AA342" s="151"/>
      <c r="AB342" s="151"/>
      <c r="AC342" s="151"/>
      <c r="AD342" s="151"/>
      <c r="AE342" s="151"/>
      <c r="AF342" s="151"/>
      <c r="AG342" s="151" t="s">
        <v>182</v>
      </c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58"/>
      <c r="B343" s="159"/>
      <c r="C343" s="184" t="s">
        <v>643</v>
      </c>
      <c r="D343" s="161"/>
      <c r="E343" s="162">
        <v>1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51"/>
      <c r="Z343" s="151"/>
      <c r="AA343" s="151"/>
      <c r="AB343" s="151"/>
      <c r="AC343" s="151"/>
      <c r="AD343" s="151"/>
      <c r="AE343" s="151"/>
      <c r="AF343" s="151"/>
      <c r="AG343" s="151" t="s">
        <v>176</v>
      </c>
      <c r="AH343" s="151">
        <v>5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ht="33.75" outlineLevel="1" x14ac:dyDescent="0.2">
      <c r="A344" s="173">
        <v>107</v>
      </c>
      <c r="B344" s="174" t="s">
        <v>644</v>
      </c>
      <c r="C344" s="183" t="s">
        <v>645</v>
      </c>
      <c r="D344" s="175" t="s">
        <v>211</v>
      </c>
      <c r="E344" s="176">
        <v>1</v>
      </c>
      <c r="F344" s="177"/>
      <c r="G344" s="178">
        <f>ROUND(E344*F344,2)</f>
        <v>0</v>
      </c>
      <c r="H344" s="177"/>
      <c r="I344" s="178">
        <f>ROUND(E344*H344,2)</f>
        <v>0</v>
      </c>
      <c r="J344" s="177"/>
      <c r="K344" s="178">
        <f>ROUND(E344*J344,2)</f>
        <v>0</v>
      </c>
      <c r="L344" s="178">
        <v>21</v>
      </c>
      <c r="M344" s="178">
        <f>G344*(1+L344/100)</f>
        <v>0</v>
      </c>
      <c r="N344" s="178">
        <v>0.01</v>
      </c>
      <c r="O344" s="178">
        <f>ROUND(E344*N344,2)</f>
        <v>0.01</v>
      </c>
      <c r="P344" s="178">
        <v>0</v>
      </c>
      <c r="Q344" s="178">
        <f>ROUND(E344*P344,2)</f>
        <v>0</v>
      </c>
      <c r="R344" s="178"/>
      <c r="S344" s="178" t="s">
        <v>232</v>
      </c>
      <c r="T344" s="179" t="s">
        <v>233</v>
      </c>
      <c r="U344" s="160">
        <v>0</v>
      </c>
      <c r="V344" s="160">
        <f>ROUND(E344*U344,2)</f>
        <v>0</v>
      </c>
      <c r="W344" s="160"/>
      <c r="X344" s="160" t="s">
        <v>173</v>
      </c>
      <c r="Y344" s="151"/>
      <c r="Z344" s="151"/>
      <c r="AA344" s="151"/>
      <c r="AB344" s="151"/>
      <c r="AC344" s="151"/>
      <c r="AD344" s="151"/>
      <c r="AE344" s="151"/>
      <c r="AF344" s="151"/>
      <c r="AG344" s="151" t="s">
        <v>174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58"/>
      <c r="B345" s="159"/>
      <c r="C345" s="253" t="s">
        <v>359</v>
      </c>
      <c r="D345" s="254"/>
      <c r="E345" s="254"/>
      <c r="F345" s="254"/>
      <c r="G345" s="254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51"/>
      <c r="Z345" s="151"/>
      <c r="AA345" s="151"/>
      <c r="AB345" s="151"/>
      <c r="AC345" s="151"/>
      <c r="AD345" s="151"/>
      <c r="AE345" s="151"/>
      <c r="AF345" s="151"/>
      <c r="AG345" s="151" t="s">
        <v>182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58"/>
      <c r="B346" s="159"/>
      <c r="C346" s="184" t="s">
        <v>219</v>
      </c>
      <c r="D346" s="161"/>
      <c r="E346" s="162">
        <v>1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51"/>
      <c r="Z346" s="151"/>
      <c r="AA346" s="151"/>
      <c r="AB346" s="151"/>
      <c r="AC346" s="151"/>
      <c r="AD346" s="151"/>
      <c r="AE346" s="151"/>
      <c r="AF346" s="151"/>
      <c r="AG346" s="151" t="s">
        <v>176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ht="22.5" outlineLevel="1" x14ac:dyDescent="0.2">
      <c r="A347" s="173">
        <v>108</v>
      </c>
      <c r="B347" s="174" t="s">
        <v>646</v>
      </c>
      <c r="C347" s="183" t="s">
        <v>647</v>
      </c>
      <c r="D347" s="175" t="s">
        <v>211</v>
      </c>
      <c r="E347" s="176">
        <v>1</v>
      </c>
      <c r="F347" s="177"/>
      <c r="G347" s="178">
        <f>ROUND(E347*F347,2)</f>
        <v>0</v>
      </c>
      <c r="H347" s="177"/>
      <c r="I347" s="178">
        <f>ROUND(E347*H347,2)</f>
        <v>0</v>
      </c>
      <c r="J347" s="177"/>
      <c r="K347" s="178">
        <f>ROUND(E347*J347,2)</f>
        <v>0</v>
      </c>
      <c r="L347" s="178">
        <v>21</v>
      </c>
      <c r="M347" s="178">
        <f>G347*(1+L347/100)</f>
        <v>0</v>
      </c>
      <c r="N347" s="178">
        <v>0</v>
      </c>
      <c r="O347" s="178">
        <f>ROUND(E347*N347,2)</f>
        <v>0</v>
      </c>
      <c r="P347" s="178">
        <v>0.15</v>
      </c>
      <c r="Q347" s="178">
        <f>ROUND(E347*P347,2)</f>
        <v>0.15</v>
      </c>
      <c r="R347" s="178"/>
      <c r="S347" s="178" t="s">
        <v>232</v>
      </c>
      <c r="T347" s="179" t="s">
        <v>233</v>
      </c>
      <c r="U347" s="160">
        <v>0</v>
      </c>
      <c r="V347" s="160">
        <f>ROUND(E347*U347,2)</f>
        <v>0</v>
      </c>
      <c r="W347" s="160"/>
      <c r="X347" s="160" t="s">
        <v>173</v>
      </c>
      <c r="Y347" s="151"/>
      <c r="Z347" s="151"/>
      <c r="AA347" s="151"/>
      <c r="AB347" s="151"/>
      <c r="AC347" s="151"/>
      <c r="AD347" s="151"/>
      <c r="AE347" s="151"/>
      <c r="AF347" s="151"/>
      <c r="AG347" s="151" t="s">
        <v>174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58"/>
      <c r="B348" s="159"/>
      <c r="C348" s="253" t="s">
        <v>419</v>
      </c>
      <c r="D348" s="254"/>
      <c r="E348" s="254"/>
      <c r="F348" s="254"/>
      <c r="G348" s="254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51"/>
      <c r="Z348" s="151"/>
      <c r="AA348" s="151"/>
      <c r="AB348" s="151"/>
      <c r="AC348" s="151"/>
      <c r="AD348" s="151"/>
      <c r="AE348" s="151"/>
      <c r="AF348" s="151"/>
      <c r="AG348" s="151" t="s">
        <v>182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184" t="s">
        <v>219</v>
      </c>
      <c r="D349" s="161"/>
      <c r="E349" s="162">
        <v>1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51"/>
      <c r="Z349" s="151"/>
      <c r="AA349" s="151"/>
      <c r="AB349" s="151"/>
      <c r="AC349" s="151"/>
      <c r="AD349" s="151"/>
      <c r="AE349" s="151"/>
      <c r="AF349" s="151"/>
      <c r="AG349" s="151" t="s">
        <v>176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88">
        <v>109</v>
      </c>
      <c r="B350" s="189" t="s">
        <v>648</v>
      </c>
      <c r="C350" s="196" t="s">
        <v>649</v>
      </c>
      <c r="D350" s="190" t="s">
        <v>179</v>
      </c>
      <c r="E350" s="191">
        <v>0.61102000000000001</v>
      </c>
      <c r="F350" s="192"/>
      <c r="G350" s="193">
        <f>ROUND(E350*F350,2)</f>
        <v>0</v>
      </c>
      <c r="H350" s="192"/>
      <c r="I350" s="193">
        <f>ROUND(E350*H350,2)</f>
        <v>0</v>
      </c>
      <c r="J350" s="192"/>
      <c r="K350" s="193">
        <f>ROUND(E350*J350,2)</f>
        <v>0</v>
      </c>
      <c r="L350" s="193">
        <v>21</v>
      </c>
      <c r="M350" s="193">
        <f>G350*(1+L350/100)</f>
        <v>0</v>
      </c>
      <c r="N350" s="193">
        <v>0</v>
      </c>
      <c r="O350" s="193">
        <f>ROUND(E350*N350,2)</f>
        <v>0</v>
      </c>
      <c r="P350" s="193">
        <v>0</v>
      </c>
      <c r="Q350" s="193">
        <f>ROUND(E350*P350,2)</f>
        <v>0</v>
      </c>
      <c r="R350" s="193" t="s">
        <v>272</v>
      </c>
      <c r="S350" s="193" t="s">
        <v>172</v>
      </c>
      <c r="T350" s="194" t="s">
        <v>172</v>
      </c>
      <c r="U350" s="160">
        <v>4.0430000000000001</v>
      </c>
      <c r="V350" s="160">
        <f>ROUND(E350*U350,2)</f>
        <v>2.4700000000000002</v>
      </c>
      <c r="W350" s="160"/>
      <c r="X350" s="160" t="s">
        <v>390</v>
      </c>
      <c r="Y350" s="151"/>
      <c r="Z350" s="151"/>
      <c r="AA350" s="151"/>
      <c r="AB350" s="151"/>
      <c r="AC350" s="151"/>
      <c r="AD350" s="151"/>
      <c r="AE350" s="151"/>
      <c r="AF350" s="151"/>
      <c r="AG350" s="151" t="s">
        <v>391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ht="33.75" outlineLevel="1" x14ac:dyDescent="0.2">
      <c r="A351" s="188">
        <v>110</v>
      </c>
      <c r="B351" s="189" t="s">
        <v>650</v>
      </c>
      <c r="C351" s="196" t="s">
        <v>651</v>
      </c>
      <c r="D351" s="190" t="s">
        <v>179</v>
      </c>
      <c r="E351" s="191">
        <v>0.61102000000000001</v>
      </c>
      <c r="F351" s="192"/>
      <c r="G351" s="193">
        <f>ROUND(E351*F351,2)</f>
        <v>0</v>
      </c>
      <c r="H351" s="192"/>
      <c r="I351" s="193">
        <f>ROUND(E351*H351,2)</f>
        <v>0</v>
      </c>
      <c r="J351" s="192"/>
      <c r="K351" s="193">
        <f>ROUND(E351*J351,2)</f>
        <v>0</v>
      </c>
      <c r="L351" s="193">
        <v>21</v>
      </c>
      <c r="M351" s="193">
        <f>G351*(1+L351/100)</f>
        <v>0</v>
      </c>
      <c r="N351" s="193">
        <v>0</v>
      </c>
      <c r="O351" s="193">
        <f>ROUND(E351*N351,2)</f>
        <v>0</v>
      </c>
      <c r="P351" s="193">
        <v>0</v>
      </c>
      <c r="Q351" s="193">
        <f>ROUND(E351*P351,2)</f>
        <v>0</v>
      </c>
      <c r="R351" s="193" t="s">
        <v>272</v>
      </c>
      <c r="S351" s="193" t="s">
        <v>172</v>
      </c>
      <c r="T351" s="194" t="s">
        <v>172</v>
      </c>
      <c r="U351" s="160">
        <v>0.48899999999999999</v>
      </c>
      <c r="V351" s="160">
        <f>ROUND(E351*U351,2)</f>
        <v>0.3</v>
      </c>
      <c r="W351" s="160"/>
      <c r="X351" s="160" t="s">
        <v>390</v>
      </c>
      <c r="Y351" s="151"/>
      <c r="Z351" s="151"/>
      <c r="AA351" s="151"/>
      <c r="AB351" s="151"/>
      <c r="AC351" s="151"/>
      <c r="AD351" s="151"/>
      <c r="AE351" s="151"/>
      <c r="AF351" s="151"/>
      <c r="AG351" s="151" t="s">
        <v>391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x14ac:dyDescent="0.2">
      <c r="A352" s="167" t="s">
        <v>166</v>
      </c>
      <c r="B352" s="168" t="s">
        <v>106</v>
      </c>
      <c r="C352" s="182" t="s">
        <v>107</v>
      </c>
      <c r="D352" s="169"/>
      <c r="E352" s="170"/>
      <c r="F352" s="171"/>
      <c r="G352" s="171">
        <f>SUMIF(AG353:AG405,"&lt;&gt;NOR",G353:G405)</f>
        <v>0</v>
      </c>
      <c r="H352" s="171"/>
      <c r="I352" s="171">
        <f>SUM(I353:I405)</f>
        <v>0</v>
      </c>
      <c r="J352" s="171"/>
      <c r="K352" s="171">
        <f>SUM(K353:K405)</f>
        <v>0</v>
      </c>
      <c r="L352" s="171"/>
      <c r="M352" s="171">
        <f>SUM(M353:M405)</f>
        <v>0</v>
      </c>
      <c r="N352" s="171"/>
      <c r="O352" s="171">
        <f>SUM(O353:O405)</f>
        <v>2.5999999999999996</v>
      </c>
      <c r="P352" s="171"/>
      <c r="Q352" s="171">
        <f>SUM(Q353:Q405)</f>
        <v>0.8</v>
      </c>
      <c r="R352" s="171"/>
      <c r="S352" s="171"/>
      <c r="T352" s="172"/>
      <c r="U352" s="166"/>
      <c r="V352" s="166">
        <f>SUM(V353:V405)</f>
        <v>126.16999999999997</v>
      </c>
      <c r="W352" s="166"/>
      <c r="X352" s="166"/>
      <c r="AG352" t="s">
        <v>167</v>
      </c>
    </row>
    <row r="353" spans="1:60" ht="22.5" outlineLevel="1" x14ac:dyDescent="0.2">
      <c r="A353" s="173">
        <v>111</v>
      </c>
      <c r="B353" s="174" t="s">
        <v>652</v>
      </c>
      <c r="C353" s="183" t="s">
        <v>653</v>
      </c>
      <c r="D353" s="175" t="s">
        <v>189</v>
      </c>
      <c r="E353" s="176">
        <v>23.3</v>
      </c>
      <c r="F353" s="177"/>
      <c r="G353" s="178">
        <f>ROUND(E353*F353,2)</f>
        <v>0</v>
      </c>
      <c r="H353" s="177"/>
      <c r="I353" s="178">
        <f>ROUND(E353*H353,2)</f>
        <v>0</v>
      </c>
      <c r="J353" s="177"/>
      <c r="K353" s="178">
        <f>ROUND(E353*J353,2)</f>
        <v>0</v>
      </c>
      <c r="L353" s="178">
        <v>21</v>
      </c>
      <c r="M353" s="178">
        <f>G353*(1+L353/100)</f>
        <v>0</v>
      </c>
      <c r="N353" s="178">
        <v>5.7600000000000004E-3</v>
      </c>
      <c r="O353" s="178">
        <f>ROUND(E353*N353,2)</f>
        <v>0.13</v>
      </c>
      <c r="P353" s="178">
        <v>0</v>
      </c>
      <c r="Q353" s="178">
        <f>ROUND(E353*P353,2)</f>
        <v>0</v>
      </c>
      <c r="R353" s="178" t="s">
        <v>272</v>
      </c>
      <c r="S353" s="178" t="s">
        <v>172</v>
      </c>
      <c r="T353" s="179" t="s">
        <v>172</v>
      </c>
      <c r="U353" s="160">
        <v>0.47299999999999998</v>
      </c>
      <c r="V353" s="160">
        <f>ROUND(E353*U353,2)</f>
        <v>11.02</v>
      </c>
      <c r="W353" s="160"/>
      <c r="X353" s="160" t="s">
        <v>173</v>
      </c>
      <c r="Y353" s="151"/>
      <c r="Z353" s="151"/>
      <c r="AA353" s="151"/>
      <c r="AB353" s="151"/>
      <c r="AC353" s="151"/>
      <c r="AD353" s="151"/>
      <c r="AE353" s="151"/>
      <c r="AF353" s="151"/>
      <c r="AG353" s="151" t="s">
        <v>174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58"/>
      <c r="B354" s="159"/>
      <c r="C354" s="253" t="s">
        <v>191</v>
      </c>
      <c r="D354" s="254"/>
      <c r="E354" s="254"/>
      <c r="F354" s="254"/>
      <c r="G354" s="254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51"/>
      <c r="Z354" s="151"/>
      <c r="AA354" s="151"/>
      <c r="AB354" s="151"/>
      <c r="AC354" s="151"/>
      <c r="AD354" s="151"/>
      <c r="AE354" s="151"/>
      <c r="AF354" s="151"/>
      <c r="AG354" s="151" t="s">
        <v>182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58"/>
      <c r="B355" s="159"/>
      <c r="C355" s="184" t="s">
        <v>654</v>
      </c>
      <c r="D355" s="161"/>
      <c r="E355" s="162">
        <v>23.3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51"/>
      <c r="Z355" s="151"/>
      <c r="AA355" s="151"/>
      <c r="AB355" s="151"/>
      <c r="AC355" s="151"/>
      <c r="AD355" s="151"/>
      <c r="AE355" s="151"/>
      <c r="AF355" s="151"/>
      <c r="AG355" s="151" t="s">
        <v>176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ht="22.5" outlineLevel="1" x14ac:dyDescent="0.2">
      <c r="A356" s="173">
        <v>112</v>
      </c>
      <c r="B356" s="174" t="s">
        <v>655</v>
      </c>
      <c r="C356" s="183" t="s">
        <v>656</v>
      </c>
      <c r="D356" s="175" t="s">
        <v>189</v>
      </c>
      <c r="E356" s="176">
        <v>3.75</v>
      </c>
      <c r="F356" s="177"/>
      <c r="G356" s="178">
        <f>ROUND(E356*F356,2)</f>
        <v>0</v>
      </c>
      <c r="H356" s="177"/>
      <c r="I356" s="178">
        <f>ROUND(E356*H356,2)</f>
        <v>0</v>
      </c>
      <c r="J356" s="177"/>
      <c r="K356" s="178">
        <f>ROUND(E356*J356,2)</f>
        <v>0</v>
      </c>
      <c r="L356" s="178">
        <v>21</v>
      </c>
      <c r="M356" s="178">
        <f>G356*(1+L356/100)</f>
        <v>0</v>
      </c>
      <c r="N356" s="178">
        <v>6.1799999999999997E-3</v>
      </c>
      <c r="O356" s="178">
        <f>ROUND(E356*N356,2)</f>
        <v>0.02</v>
      </c>
      <c r="P356" s="178">
        <v>0</v>
      </c>
      <c r="Q356" s="178">
        <f>ROUND(E356*P356,2)</f>
        <v>0</v>
      </c>
      <c r="R356" s="178" t="s">
        <v>272</v>
      </c>
      <c r="S356" s="178" t="s">
        <v>172</v>
      </c>
      <c r="T356" s="179" t="s">
        <v>172</v>
      </c>
      <c r="U356" s="160">
        <v>0.505</v>
      </c>
      <c r="V356" s="160">
        <f>ROUND(E356*U356,2)</f>
        <v>1.89</v>
      </c>
      <c r="W356" s="160"/>
      <c r="X356" s="160" t="s">
        <v>173</v>
      </c>
      <c r="Y356" s="151"/>
      <c r="Z356" s="151"/>
      <c r="AA356" s="151"/>
      <c r="AB356" s="151"/>
      <c r="AC356" s="151"/>
      <c r="AD356" s="151"/>
      <c r="AE356" s="151"/>
      <c r="AF356" s="151"/>
      <c r="AG356" s="151" t="s">
        <v>174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58"/>
      <c r="B357" s="159"/>
      <c r="C357" s="253" t="s">
        <v>191</v>
      </c>
      <c r="D357" s="254"/>
      <c r="E357" s="254"/>
      <c r="F357" s="254"/>
      <c r="G357" s="254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51"/>
      <c r="Z357" s="151"/>
      <c r="AA357" s="151"/>
      <c r="AB357" s="151"/>
      <c r="AC357" s="151"/>
      <c r="AD357" s="151"/>
      <c r="AE357" s="151"/>
      <c r="AF357" s="151"/>
      <c r="AG357" s="151" t="s">
        <v>182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58"/>
      <c r="B358" s="159"/>
      <c r="C358" s="184" t="s">
        <v>657</v>
      </c>
      <c r="D358" s="161"/>
      <c r="E358" s="162">
        <v>0.75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51"/>
      <c r="Z358" s="151"/>
      <c r="AA358" s="151"/>
      <c r="AB358" s="151"/>
      <c r="AC358" s="151"/>
      <c r="AD358" s="151"/>
      <c r="AE358" s="151"/>
      <c r="AF358" s="151"/>
      <c r="AG358" s="151" t="s">
        <v>176</v>
      </c>
      <c r="AH358" s="151">
        <v>5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58"/>
      <c r="B359" s="159"/>
      <c r="C359" s="184" t="s">
        <v>658</v>
      </c>
      <c r="D359" s="161"/>
      <c r="E359" s="162">
        <v>3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51"/>
      <c r="Z359" s="151"/>
      <c r="AA359" s="151"/>
      <c r="AB359" s="151"/>
      <c r="AC359" s="151"/>
      <c r="AD359" s="151"/>
      <c r="AE359" s="151"/>
      <c r="AF359" s="151"/>
      <c r="AG359" s="151" t="s">
        <v>176</v>
      </c>
      <c r="AH359" s="151">
        <v>5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ht="22.5" outlineLevel="1" x14ac:dyDescent="0.2">
      <c r="A360" s="173">
        <v>113</v>
      </c>
      <c r="B360" s="174" t="s">
        <v>659</v>
      </c>
      <c r="C360" s="183" t="s">
        <v>660</v>
      </c>
      <c r="D360" s="175" t="s">
        <v>189</v>
      </c>
      <c r="E360" s="176">
        <v>5.9</v>
      </c>
      <c r="F360" s="177"/>
      <c r="G360" s="178">
        <f>ROUND(E360*F360,2)</f>
        <v>0</v>
      </c>
      <c r="H360" s="177"/>
      <c r="I360" s="178">
        <f>ROUND(E360*H360,2)</f>
        <v>0</v>
      </c>
      <c r="J360" s="177"/>
      <c r="K360" s="178">
        <f>ROUND(E360*J360,2)</f>
        <v>0</v>
      </c>
      <c r="L360" s="178">
        <v>21</v>
      </c>
      <c r="M360" s="178">
        <f>G360*(1+L360/100)</f>
        <v>0</v>
      </c>
      <c r="N360" s="178">
        <v>7.0400000000000003E-3</v>
      </c>
      <c r="O360" s="178">
        <f>ROUND(E360*N360,2)</f>
        <v>0.04</v>
      </c>
      <c r="P360" s="178">
        <v>0</v>
      </c>
      <c r="Q360" s="178">
        <f>ROUND(E360*P360,2)</f>
        <v>0</v>
      </c>
      <c r="R360" s="178" t="s">
        <v>272</v>
      </c>
      <c r="S360" s="178" t="s">
        <v>172</v>
      </c>
      <c r="T360" s="179" t="s">
        <v>172</v>
      </c>
      <c r="U360" s="160">
        <v>0.56499999999999995</v>
      </c>
      <c r="V360" s="160">
        <f>ROUND(E360*U360,2)</f>
        <v>3.33</v>
      </c>
      <c r="W360" s="160"/>
      <c r="X360" s="160" t="s">
        <v>173</v>
      </c>
      <c r="Y360" s="151"/>
      <c r="Z360" s="151"/>
      <c r="AA360" s="151"/>
      <c r="AB360" s="151"/>
      <c r="AC360" s="151"/>
      <c r="AD360" s="151"/>
      <c r="AE360" s="151"/>
      <c r="AF360" s="151"/>
      <c r="AG360" s="151" t="s">
        <v>174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58"/>
      <c r="B361" s="159"/>
      <c r="C361" s="253" t="s">
        <v>191</v>
      </c>
      <c r="D361" s="254"/>
      <c r="E361" s="254"/>
      <c r="F361" s="254"/>
      <c r="G361" s="254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51"/>
      <c r="Z361" s="151"/>
      <c r="AA361" s="151"/>
      <c r="AB361" s="151"/>
      <c r="AC361" s="151"/>
      <c r="AD361" s="151"/>
      <c r="AE361" s="151"/>
      <c r="AF361" s="151"/>
      <c r="AG361" s="151" t="s">
        <v>182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58"/>
      <c r="B362" s="159"/>
      <c r="C362" s="184" t="s">
        <v>661</v>
      </c>
      <c r="D362" s="161"/>
      <c r="E362" s="162">
        <v>5.9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51"/>
      <c r="Z362" s="151"/>
      <c r="AA362" s="151"/>
      <c r="AB362" s="151"/>
      <c r="AC362" s="151"/>
      <c r="AD362" s="151"/>
      <c r="AE362" s="151"/>
      <c r="AF362" s="151"/>
      <c r="AG362" s="151" t="s">
        <v>176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ht="22.5" outlineLevel="1" x14ac:dyDescent="0.2">
      <c r="A363" s="173">
        <v>114</v>
      </c>
      <c r="B363" s="174" t="s">
        <v>662</v>
      </c>
      <c r="C363" s="183" t="s">
        <v>663</v>
      </c>
      <c r="D363" s="175" t="s">
        <v>189</v>
      </c>
      <c r="E363" s="176">
        <v>38.299999999999997</v>
      </c>
      <c r="F363" s="177"/>
      <c r="G363" s="178">
        <f>ROUND(E363*F363,2)</f>
        <v>0</v>
      </c>
      <c r="H363" s="177"/>
      <c r="I363" s="178">
        <f>ROUND(E363*H363,2)</f>
        <v>0</v>
      </c>
      <c r="J363" s="177"/>
      <c r="K363" s="178">
        <f>ROUND(E363*J363,2)</f>
        <v>0</v>
      </c>
      <c r="L363" s="178">
        <v>21</v>
      </c>
      <c r="M363" s="178">
        <f>G363*(1+L363/100)</f>
        <v>0</v>
      </c>
      <c r="N363" s="178">
        <v>7.8499999999999993E-3</v>
      </c>
      <c r="O363" s="178">
        <f>ROUND(E363*N363,2)</f>
        <v>0.3</v>
      </c>
      <c r="P363" s="178">
        <v>0</v>
      </c>
      <c r="Q363" s="178">
        <f>ROUND(E363*P363,2)</f>
        <v>0</v>
      </c>
      <c r="R363" s="178" t="s">
        <v>272</v>
      </c>
      <c r="S363" s="178" t="s">
        <v>172</v>
      </c>
      <c r="T363" s="179" t="s">
        <v>172</v>
      </c>
      <c r="U363" s="160">
        <v>0.7</v>
      </c>
      <c r="V363" s="160">
        <f>ROUND(E363*U363,2)</f>
        <v>26.81</v>
      </c>
      <c r="W363" s="160"/>
      <c r="X363" s="160" t="s">
        <v>173</v>
      </c>
      <c r="Y363" s="151"/>
      <c r="Z363" s="151"/>
      <c r="AA363" s="151"/>
      <c r="AB363" s="151"/>
      <c r="AC363" s="151"/>
      <c r="AD363" s="151"/>
      <c r="AE363" s="151"/>
      <c r="AF363" s="151"/>
      <c r="AG363" s="151" t="s">
        <v>174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58"/>
      <c r="B364" s="159"/>
      <c r="C364" s="253" t="s">
        <v>191</v>
      </c>
      <c r="D364" s="254"/>
      <c r="E364" s="254"/>
      <c r="F364" s="254"/>
      <c r="G364" s="254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51"/>
      <c r="Z364" s="151"/>
      <c r="AA364" s="151"/>
      <c r="AB364" s="151"/>
      <c r="AC364" s="151"/>
      <c r="AD364" s="151"/>
      <c r="AE364" s="151"/>
      <c r="AF364" s="151"/>
      <c r="AG364" s="151" t="s">
        <v>182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58"/>
      <c r="B365" s="159"/>
      <c r="C365" s="184" t="s">
        <v>664</v>
      </c>
      <c r="D365" s="161"/>
      <c r="E365" s="162">
        <v>38.299999999999997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51"/>
      <c r="Z365" s="151"/>
      <c r="AA365" s="151"/>
      <c r="AB365" s="151"/>
      <c r="AC365" s="151"/>
      <c r="AD365" s="151"/>
      <c r="AE365" s="151"/>
      <c r="AF365" s="151"/>
      <c r="AG365" s="151" t="s">
        <v>176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ht="22.5" outlineLevel="1" x14ac:dyDescent="0.2">
      <c r="A366" s="173">
        <v>115</v>
      </c>
      <c r="B366" s="174" t="s">
        <v>665</v>
      </c>
      <c r="C366" s="183" t="s">
        <v>666</v>
      </c>
      <c r="D366" s="175" t="s">
        <v>189</v>
      </c>
      <c r="E366" s="176">
        <v>18.600000000000001</v>
      </c>
      <c r="F366" s="177"/>
      <c r="G366" s="178">
        <f>ROUND(E366*F366,2)</f>
        <v>0</v>
      </c>
      <c r="H366" s="177"/>
      <c r="I366" s="178">
        <f>ROUND(E366*H366,2)</f>
        <v>0</v>
      </c>
      <c r="J366" s="177"/>
      <c r="K366" s="178">
        <f>ROUND(E366*J366,2)</f>
        <v>0</v>
      </c>
      <c r="L366" s="178">
        <v>21</v>
      </c>
      <c r="M366" s="178">
        <f>G366*(1+L366/100)</f>
        <v>0</v>
      </c>
      <c r="N366" s="178">
        <v>1.0120000000000001E-2</v>
      </c>
      <c r="O366" s="178">
        <f>ROUND(E366*N366,2)</f>
        <v>0.19</v>
      </c>
      <c r="P366" s="178">
        <v>0</v>
      </c>
      <c r="Q366" s="178">
        <f>ROUND(E366*P366,2)</f>
        <v>0</v>
      </c>
      <c r="R366" s="178" t="s">
        <v>272</v>
      </c>
      <c r="S366" s="178" t="s">
        <v>172</v>
      </c>
      <c r="T366" s="179" t="s">
        <v>172</v>
      </c>
      <c r="U366" s="160">
        <v>0.82799999999999996</v>
      </c>
      <c r="V366" s="160">
        <f>ROUND(E366*U366,2)</f>
        <v>15.4</v>
      </c>
      <c r="W366" s="160"/>
      <c r="X366" s="160" t="s">
        <v>173</v>
      </c>
      <c r="Y366" s="151"/>
      <c r="Z366" s="151"/>
      <c r="AA366" s="151"/>
      <c r="AB366" s="151"/>
      <c r="AC366" s="151"/>
      <c r="AD366" s="151"/>
      <c r="AE366" s="151"/>
      <c r="AF366" s="151"/>
      <c r="AG366" s="151" t="s">
        <v>174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">
      <c r="A367" s="158"/>
      <c r="B367" s="159"/>
      <c r="C367" s="253" t="s">
        <v>191</v>
      </c>
      <c r="D367" s="254"/>
      <c r="E367" s="254"/>
      <c r="F367" s="254"/>
      <c r="G367" s="254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51"/>
      <c r="Z367" s="151"/>
      <c r="AA367" s="151"/>
      <c r="AB367" s="151"/>
      <c r="AC367" s="151"/>
      <c r="AD367" s="151"/>
      <c r="AE367" s="151"/>
      <c r="AF367" s="151"/>
      <c r="AG367" s="151" t="s">
        <v>182</v>
      </c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58"/>
      <c r="B368" s="159"/>
      <c r="C368" s="184" t="s">
        <v>667</v>
      </c>
      <c r="D368" s="161"/>
      <c r="E368" s="162">
        <v>18.600000000000001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51"/>
      <c r="Z368" s="151"/>
      <c r="AA368" s="151"/>
      <c r="AB368" s="151"/>
      <c r="AC368" s="151"/>
      <c r="AD368" s="151"/>
      <c r="AE368" s="151"/>
      <c r="AF368" s="151"/>
      <c r="AG368" s="151" t="s">
        <v>176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">
      <c r="A369" s="173">
        <v>116</v>
      </c>
      <c r="B369" s="174" t="s">
        <v>668</v>
      </c>
      <c r="C369" s="183" t="s">
        <v>669</v>
      </c>
      <c r="D369" s="175" t="s">
        <v>189</v>
      </c>
      <c r="E369" s="176">
        <v>28.2</v>
      </c>
      <c r="F369" s="177"/>
      <c r="G369" s="178">
        <f>ROUND(E369*F369,2)</f>
        <v>0</v>
      </c>
      <c r="H369" s="177"/>
      <c r="I369" s="178">
        <f>ROUND(E369*H369,2)</f>
        <v>0</v>
      </c>
      <c r="J369" s="177"/>
      <c r="K369" s="178">
        <f>ROUND(E369*J369,2)</f>
        <v>0</v>
      </c>
      <c r="L369" s="178">
        <v>21</v>
      </c>
      <c r="M369" s="178">
        <f>G369*(1+L369/100)</f>
        <v>0</v>
      </c>
      <c r="N369" s="178">
        <v>2.0000000000000002E-5</v>
      </c>
      <c r="O369" s="178">
        <f>ROUND(E369*N369,2)</f>
        <v>0</v>
      </c>
      <c r="P369" s="178">
        <v>3.2000000000000002E-3</v>
      </c>
      <c r="Q369" s="178">
        <f>ROUND(E369*P369,2)</f>
        <v>0.09</v>
      </c>
      <c r="R369" s="178" t="s">
        <v>272</v>
      </c>
      <c r="S369" s="178" t="s">
        <v>172</v>
      </c>
      <c r="T369" s="179" t="s">
        <v>172</v>
      </c>
      <c r="U369" s="160">
        <v>5.2999999999999999E-2</v>
      </c>
      <c r="V369" s="160">
        <f>ROUND(E369*U369,2)</f>
        <v>1.49</v>
      </c>
      <c r="W369" s="160"/>
      <c r="X369" s="160" t="s">
        <v>173</v>
      </c>
      <c r="Y369" s="151"/>
      <c r="Z369" s="151"/>
      <c r="AA369" s="151"/>
      <c r="AB369" s="151"/>
      <c r="AC369" s="151"/>
      <c r="AD369" s="151"/>
      <c r="AE369" s="151"/>
      <c r="AF369" s="151"/>
      <c r="AG369" s="151" t="s">
        <v>174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58"/>
      <c r="B370" s="159"/>
      <c r="C370" s="184" t="s">
        <v>670</v>
      </c>
      <c r="D370" s="161"/>
      <c r="E370" s="162">
        <v>12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51"/>
      <c r="Z370" s="151"/>
      <c r="AA370" s="151"/>
      <c r="AB370" s="151"/>
      <c r="AC370" s="151"/>
      <c r="AD370" s="151"/>
      <c r="AE370" s="151"/>
      <c r="AF370" s="151"/>
      <c r="AG370" s="151" t="s">
        <v>176</v>
      </c>
      <c r="AH370" s="151">
        <v>5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">
      <c r="A371" s="158"/>
      <c r="B371" s="159"/>
      <c r="C371" s="184" t="s">
        <v>671</v>
      </c>
      <c r="D371" s="161"/>
      <c r="E371" s="162">
        <v>16.2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51"/>
      <c r="Z371" s="151"/>
      <c r="AA371" s="151"/>
      <c r="AB371" s="151"/>
      <c r="AC371" s="151"/>
      <c r="AD371" s="151"/>
      <c r="AE371" s="151"/>
      <c r="AF371" s="151"/>
      <c r="AG371" s="151" t="s">
        <v>176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">
      <c r="A372" s="173">
        <v>117</v>
      </c>
      <c r="B372" s="174" t="s">
        <v>672</v>
      </c>
      <c r="C372" s="183" t="s">
        <v>673</v>
      </c>
      <c r="D372" s="175" t="s">
        <v>189</v>
      </c>
      <c r="E372" s="176">
        <v>16.8</v>
      </c>
      <c r="F372" s="177"/>
      <c r="G372" s="178">
        <f>ROUND(E372*F372,2)</f>
        <v>0</v>
      </c>
      <c r="H372" s="177"/>
      <c r="I372" s="178">
        <f>ROUND(E372*H372,2)</f>
        <v>0</v>
      </c>
      <c r="J372" s="177"/>
      <c r="K372" s="178">
        <f>ROUND(E372*J372,2)</f>
        <v>0</v>
      </c>
      <c r="L372" s="178">
        <v>21</v>
      </c>
      <c r="M372" s="178">
        <f>G372*(1+L372/100)</f>
        <v>0</v>
      </c>
      <c r="N372" s="178">
        <v>5.0000000000000002E-5</v>
      </c>
      <c r="O372" s="178">
        <f>ROUND(E372*N372,2)</f>
        <v>0</v>
      </c>
      <c r="P372" s="178">
        <v>5.3200000000000001E-3</v>
      </c>
      <c r="Q372" s="178">
        <f>ROUND(E372*P372,2)</f>
        <v>0.09</v>
      </c>
      <c r="R372" s="178" t="s">
        <v>272</v>
      </c>
      <c r="S372" s="178" t="s">
        <v>172</v>
      </c>
      <c r="T372" s="179" t="s">
        <v>172</v>
      </c>
      <c r="U372" s="160">
        <v>0.10299999999999999</v>
      </c>
      <c r="V372" s="160">
        <f>ROUND(E372*U372,2)</f>
        <v>1.73</v>
      </c>
      <c r="W372" s="160"/>
      <c r="X372" s="160" t="s">
        <v>173</v>
      </c>
      <c r="Y372" s="151"/>
      <c r="Z372" s="151"/>
      <c r="AA372" s="151"/>
      <c r="AB372" s="151"/>
      <c r="AC372" s="151"/>
      <c r="AD372" s="151"/>
      <c r="AE372" s="151"/>
      <c r="AF372" s="151"/>
      <c r="AG372" s="151" t="s">
        <v>174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58"/>
      <c r="B373" s="159"/>
      <c r="C373" s="184" t="s">
        <v>674</v>
      </c>
      <c r="D373" s="161"/>
      <c r="E373" s="162">
        <v>16.8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51"/>
      <c r="Z373" s="151"/>
      <c r="AA373" s="151"/>
      <c r="AB373" s="151"/>
      <c r="AC373" s="151"/>
      <c r="AD373" s="151"/>
      <c r="AE373" s="151"/>
      <c r="AF373" s="151"/>
      <c r="AG373" s="151" t="s">
        <v>176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ht="22.5" outlineLevel="1" x14ac:dyDescent="0.2">
      <c r="A374" s="173">
        <v>118</v>
      </c>
      <c r="B374" s="174" t="s">
        <v>675</v>
      </c>
      <c r="C374" s="183" t="s">
        <v>676</v>
      </c>
      <c r="D374" s="175" t="s">
        <v>189</v>
      </c>
      <c r="E374" s="176">
        <v>42.2</v>
      </c>
      <c r="F374" s="177"/>
      <c r="G374" s="178">
        <f>ROUND(E374*F374,2)</f>
        <v>0</v>
      </c>
      <c r="H374" s="177"/>
      <c r="I374" s="178">
        <f>ROUND(E374*H374,2)</f>
        <v>0</v>
      </c>
      <c r="J374" s="177"/>
      <c r="K374" s="178">
        <f>ROUND(E374*J374,2)</f>
        <v>0</v>
      </c>
      <c r="L374" s="178">
        <v>21</v>
      </c>
      <c r="M374" s="178">
        <f>G374*(1+L374/100)</f>
        <v>0</v>
      </c>
      <c r="N374" s="178">
        <v>9.8499999999999994E-3</v>
      </c>
      <c r="O374" s="178">
        <f>ROUND(E374*N374,2)</f>
        <v>0.42</v>
      </c>
      <c r="P374" s="178">
        <v>0</v>
      </c>
      <c r="Q374" s="178">
        <f>ROUND(E374*P374,2)</f>
        <v>0</v>
      </c>
      <c r="R374" s="178" t="s">
        <v>272</v>
      </c>
      <c r="S374" s="178" t="s">
        <v>172</v>
      </c>
      <c r="T374" s="179" t="s">
        <v>172</v>
      </c>
      <c r="U374" s="160">
        <v>0.91900000000000004</v>
      </c>
      <c r="V374" s="160">
        <f>ROUND(E374*U374,2)</f>
        <v>38.78</v>
      </c>
      <c r="W374" s="160"/>
      <c r="X374" s="160" t="s">
        <v>173</v>
      </c>
      <c r="Y374" s="151"/>
      <c r="Z374" s="151"/>
      <c r="AA374" s="151"/>
      <c r="AB374" s="151"/>
      <c r="AC374" s="151"/>
      <c r="AD374" s="151"/>
      <c r="AE374" s="151"/>
      <c r="AF374" s="151"/>
      <c r="AG374" s="151" t="s">
        <v>174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58"/>
      <c r="B375" s="159"/>
      <c r="C375" s="253" t="s">
        <v>191</v>
      </c>
      <c r="D375" s="254"/>
      <c r="E375" s="254"/>
      <c r="F375" s="254"/>
      <c r="G375" s="254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51"/>
      <c r="Z375" s="151"/>
      <c r="AA375" s="151"/>
      <c r="AB375" s="151"/>
      <c r="AC375" s="151"/>
      <c r="AD375" s="151"/>
      <c r="AE375" s="151"/>
      <c r="AF375" s="151"/>
      <c r="AG375" s="151" t="s">
        <v>182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58"/>
      <c r="B376" s="159"/>
      <c r="C376" s="184" t="s">
        <v>677</v>
      </c>
      <c r="D376" s="161"/>
      <c r="E376" s="162">
        <v>33.200000000000003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51"/>
      <c r="Z376" s="151"/>
      <c r="AA376" s="151"/>
      <c r="AB376" s="151"/>
      <c r="AC376" s="151"/>
      <c r="AD376" s="151"/>
      <c r="AE376" s="151"/>
      <c r="AF376" s="151"/>
      <c r="AG376" s="151" t="s">
        <v>176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58"/>
      <c r="B377" s="159"/>
      <c r="C377" s="184" t="s">
        <v>678</v>
      </c>
      <c r="D377" s="161"/>
      <c r="E377" s="162">
        <v>9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51"/>
      <c r="Z377" s="151"/>
      <c r="AA377" s="151"/>
      <c r="AB377" s="151"/>
      <c r="AC377" s="151"/>
      <c r="AD377" s="151"/>
      <c r="AE377" s="151"/>
      <c r="AF377" s="151"/>
      <c r="AG377" s="151" t="s">
        <v>176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73">
        <v>119</v>
      </c>
      <c r="B378" s="174" t="s">
        <v>679</v>
      </c>
      <c r="C378" s="183" t="s">
        <v>680</v>
      </c>
      <c r="D378" s="175" t="s">
        <v>189</v>
      </c>
      <c r="E378" s="176">
        <v>26.4</v>
      </c>
      <c r="F378" s="177"/>
      <c r="G378" s="178">
        <f>ROUND(E378*F378,2)</f>
        <v>0</v>
      </c>
      <c r="H378" s="177"/>
      <c r="I378" s="178">
        <f>ROUND(E378*H378,2)</f>
        <v>0</v>
      </c>
      <c r="J378" s="177"/>
      <c r="K378" s="178">
        <f>ROUND(E378*J378,2)</f>
        <v>0</v>
      </c>
      <c r="L378" s="178">
        <v>21</v>
      </c>
      <c r="M378" s="178">
        <f>G378*(1+L378/100)</f>
        <v>0</v>
      </c>
      <c r="N378" s="178">
        <v>6.0000000000000002E-5</v>
      </c>
      <c r="O378" s="178">
        <f>ROUND(E378*N378,2)</f>
        <v>0</v>
      </c>
      <c r="P378" s="178">
        <v>8.4100000000000008E-3</v>
      </c>
      <c r="Q378" s="178">
        <f>ROUND(E378*P378,2)</f>
        <v>0.22</v>
      </c>
      <c r="R378" s="178" t="s">
        <v>272</v>
      </c>
      <c r="S378" s="178" t="s">
        <v>172</v>
      </c>
      <c r="T378" s="179" t="s">
        <v>172</v>
      </c>
      <c r="U378" s="160">
        <v>0.187</v>
      </c>
      <c r="V378" s="160">
        <f>ROUND(E378*U378,2)</f>
        <v>4.9400000000000004</v>
      </c>
      <c r="W378" s="160"/>
      <c r="X378" s="160" t="s">
        <v>173</v>
      </c>
      <c r="Y378" s="151"/>
      <c r="Z378" s="151"/>
      <c r="AA378" s="151"/>
      <c r="AB378" s="151"/>
      <c r="AC378" s="151"/>
      <c r="AD378" s="151"/>
      <c r="AE378" s="151"/>
      <c r="AF378" s="151"/>
      <c r="AG378" s="151" t="s">
        <v>174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184" t="s">
        <v>681</v>
      </c>
      <c r="D379" s="161"/>
      <c r="E379" s="162">
        <v>26.4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51"/>
      <c r="Z379" s="151"/>
      <c r="AA379" s="151"/>
      <c r="AB379" s="151"/>
      <c r="AC379" s="151"/>
      <c r="AD379" s="151"/>
      <c r="AE379" s="151"/>
      <c r="AF379" s="151"/>
      <c r="AG379" s="151" t="s">
        <v>176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 x14ac:dyDescent="0.2">
      <c r="A380" s="173">
        <v>120</v>
      </c>
      <c r="B380" s="174" t="s">
        <v>682</v>
      </c>
      <c r="C380" s="183" t="s">
        <v>683</v>
      </c>
      <c r="D380" s="175" t="s">
        <v>189</v>
      </c>
      <c r="E380" s="176">
        <v>28.8</v>
      </c>
      <c r="F380" s="177"/>
      <c r="G380" s="178">
        <f>ROUND(E380*F380,2)</f>
        <v>0</v>
      </c>
      <c r="H380" s="177"/>
      <c r="I380" s="178">
        <f>ROUND(E380*H380,2)</f>
        <v>0</v>
      </c>
      <c r="J380" s="177"/>
      <c r="K380" s="178">
        <f>ROUND(E380*J380,2)</f>
        <v>0</v>
      </c>
      <c r="L380" s="178">
        <v>21</v>
      </c>
      <c r="M380" s="178">
        <f>G380*(1+L380/100)</f>
        <v>0</v>
      </c>
      <c r="N380" s="178">
        <v>1E-4</v>
      </c>
      <c r="O380" s="178">
        <f>ROUND(E380*N380,2)</f>
        <v>0</v>
      </c>
      <c r="P380" s="178">
        <v>1.384E-2</v>
      </c>
      <c r="Q380" s="178">
        <f>ROUND(E380*P380,2)</f>
        <v>0.4</v>
      </c>
      <c r="R380" s="178" t="s">
        <v>272</v>
      </c>
      <c r="S380" s="178" t="s">
        <v>172</v>
      </c>
      <c r="T380" s="179" t="s">
        <v>172</v>
      </c>
      <c r="U380" s="160">
        <v>0.19800000000000001</v>
      </c>
      <c r="V380" s="160">
        <f>ROUND(E380*U380,2)</f>
        <v>5.7</v>
      </c>
      <c r="W380" s="160"/>
      <c r="X380" s="160" t="s">
        <v>173</v>
      </c>
      <c r="Y380" s="151"/>
      <c r="Z380" s="151"/>
      <c r="AA380" s="151"/>
      <c r="AB380" s="151"/>
      <c r="AC380" s="151"/>
      <c r="AD380" s="151"/>
      <c r="AE380" s="151"/>
      <c r="AF380" s="151"/>
      <c r="AG380" s="151" t="s">
        <v>174</v>
      </c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58"/>
      <c r="B381" s="159"/>
      <c r="C381" s="184" t="s">
        <v>684</v>
      </c>
      <c r="D381" s="161"/>
      <c r="E381" s="162">
        <v>28.8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51"/>
      <c r="Z381" s="151"/>
      <c r="AA381" s="151"/>
      <c r="AB381" s="151"/>
      <c r="AC381" s="151"/>
      <c r="AD381" s="151"/>
      <c r="AE381" s="151"/>
      <c r="AF381" s="151"/>
      <c r="AG381" s="151" t="s">
        <v>176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73">
        <v>121</v>
      </c>
      <c r="B382" s="174" t="s">
        <v>685</v>
      </c>
      <c r="C382" s="183" t="s">
        <v>686</v>
      </c>
      <c r="D382" s="175" t="s">
        <v>189</v>
      </c>
      <c r="E382" s="176">
        <v>71.25</v>
      </c>
      <c r="F382" s="177"/>
      <c r="G382" s="178">
        <f>ROUND(E382*F382,2)</f>
        <v>0</v>
      </c>
      <c r="H382" s="177"/>
      <c r="I382" s="178">
        <f>ROUND(E382*H382,2)</f>
        <v>0</v>
      </c>
      <c r="J382" s="177"/>
      <c r="K382" s="178">
        <f>ROUND(E382*J382,2)</f>
        <v>0</v>
      </c>
      <c r="L382" s="178">
        <v>21</v>
      </c>
      <c r="M382" s="178">
        <f>G382*(1+L382/100)</f>
        <v>0</v>
      </c>
      <c r="N382" s="178">
        <v>0</v>
      </c>
      <c r="O382" s="178">
        <f>ROUND(E382*N382,2)</f>
        <v>0</v>
      </c>
      <c r="P382" s="178">
        <v>0</v>
      </c>
      <c r="Q382" s="178">
        <f>ROUND(E382*P382,2)</f>
        <v>0</v>
      </c>
      <c r="R382" s="178" t="s">
        <v>272</v>
      </c>
      <c r="S382" s="178" t="s">
        <v>172</v>
      </c>
      <c r="T382" s="179" t="s">
        <v>172</v>
      </c>
      <c r="U382" s="160">
        <v>1.7999999999999999E-2</v>
      </c>
      <c r="V382" s="160">
        <f>ROUND(E382*U382,2)</f>
        <v>1.28</v>
      </c>
      <c r="W382" s="160"/>
      <c r="X382" s="160" t="s">
        <v>173</v>
      </c>
      <c r="Y382" s="151"/>
      <c r="Z382" s="151"/>
      <c r="AA382" s="151"/>
      <c r="AB382" s="151"/>
      <c r="AC382" s="151"/>
      <c r="AD382" s="151"/>
      <c r="AE382" s="151"/>
      <c r="AF382" s="151"/>
      <c r="AG382" s="151" t="s">
        <v>174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">
      <c r="A383" s="158"/>
      <c r="B383" s="159"/>
      <c r="C383" s="253" t="s">
        <v>472</v>
      </c>
      <c r="D383" s="254"/>
      <c r="E383" s="254"/>
      <c r="F383" s="254"/>
      <c r="G383" s="254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51"/>
      <c r="Z383" s="151"/>
      <c r="AA383" s="151"/>
      <c r="AB383" s="151"/>
      <c r="AC383" s="151"/>
      <c r="AD383" s="151"/>
      <c r="AE383" s="151"/>
      <c r="AF383" s="151"/>
      <c r="AG383" s="151" t="s">
        <v>182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58"/>
      <c r="B384" s="159"/>
      <c r="C384" s="184" t="s">
        <v>360</v>
      </c>
      <c r="D384" s="161"/>
      <c r="E384" s="162">
        <v>23.3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51"/>
      <c r="Z384" s="151"/>
      <c r="AA384" s="151"/>
      <c r="AB384" s="151"/>
      <c r="AC384" s="151"/>
      <c r="AD384" s="151"/>
      <c r="AE384" s="151"/>
      <c r="AF384" s="151"/>
      <c r="AG384" s="151" t="s">
        <v>176</v>
      </c>
      <c r="AH384" s="151">
        <v>5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">
      <c r="A385" s="158"/>
      <c r="B385" s="159"/>
      <c r="C385" s="184" t="s">
        <v>363</v>
      </c>
      <c r="D385" s="161"/>
      <c r="E385" s="162">
        <v>3.75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51"/>
      <c r="Z385" s="151"/>
      <c r="AA385" s="151"/>
      <c r="AB385" s="151"/>
      <c r="AC385" s="151"/>
      <c r="AD385" s="151"/>
      <c r="AE385" s="151"/>
      <c r="AF385" s="151"/>
      <c r="AG385" s="151" t="s">
        <v>176</v>
      </c>
      <c r="AH385" s="151">
        <v>5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">
      <c r="A386" s="158"/>
      <c r="B386" s="159"/>
      <c r="C386" s="184" t="s">
        <v>366</v>
      </c>
      <c r="D386" s="161"/>
      <c r="E386" s="162">
        <v>5.9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51"/>
      <c r="Z386" s="151"/>
      <c r="AA386" s="151"/>
      <c r="AB386" s="151"/>
      <c r="AC386" s="151"/>
      <c r="AD386" s="151"/>
      <c r="AE386" s="151"/>
      <c r="AF386" s="151"/>
      <c r="AG386" s="151" t="s">
        <v>176</v>
      </c>
      <c r="AH386" s="151">
        <v>5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58"/>
      <c r="B387" s="159"/>
      <c r="C387" s="184" t="s">
        <v>369</v>
      </c>
      <c r="D387" s="161"/>
      <c r="E387" s="162">
        <v>38.299999999999997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51"/>
      <c r="Z387" s="151"/>
      <c r="AA387" s="151"/>
      <c r="AB387" s="151"/>
      <c r="AC387" s="151"/>
      <c r="AD387" s="151"/>
      <c r="AE387" s="151"/>
      <c r="AF387" s="151"/>
      <c r="AG387" s="151" t="s">
        <v>176</v>
      </c>
      <c r="AH387" s="151">
        <v>5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ht="22.5" outlineLevel="1" x14ac:dyDescent="0.2">
      <c r="A388" s="173">
        <v>122</v>
      </c>
      <c r="B388" s="174" t="s">
        <v>687</v>
      </c>
      <c r="C388" s="183" t="s">
        <v>688</v>
      </c>
      <c r="D388" s="175" t="s">
        <v>189</v>
      </c>
      <c r="E388" s="176">
        <v>18.600000000000001</v>
      </c>
      <c r="F388" s="177"/>
      <c r="G388" s="178">
        <f>ROUND(E388*F388,2)</f>
        <v>0</v>
      </c>
      <c r="H388" s="177"/>
      <c r="I388" s="178">
        <f>ROUND(E388*H388,2)</f>
        <v>0</v>
      </c>
      <c r="J388" s="177"/>
      <c r="K388" s="178">
        <f>ROUND(E388*J388,2)</f>
        <v>0</v>
      </c>
      <c r="L388" s="178">
        <v>21</v>
      </c>
      <c r="M388" s="178">
        <f>G388*(1+L388/100)</f>
        <v>0</v>
      </c>
      <c r="N388" s="178">
        <v>0</v>
      </c>
      <c r="O388" s="178">
        <f>ROUND(E388*N388,2)</f>
        <v>0</v>
      </c>
      <c r="P388" s="178">
        <v>0</v>
      </c>
      <c r="Q388" s="178">
        <f>ROUND(E388*P388,2)</f>
        <v>0</v>
      </c>
      <c r="R388" s="178" t="s">
        <v>272</v>
      </c>
      <c r="S388" s="178" t="s">
        <v>172</v>
      </c>
      <c r="T388" s="179" t="s">
        <v>172</v>
      </c>
      <c r="U388" s="160">
        <v>3.2000000000000001E-2</v>
      </c>
      <c r="V388" s="160">
        <f>ROUND(E388*U388,2)</f>
        <v>0.6</v>
      </c>
      <c r="W388" s="160"/>
      <c r="X388" s="160" t="s">
        <v>173</v>
      </c>
      <c r="Y388" s="151"/>
      <c r="Z388" s="151"/>
      <c r="AA388" s="151"/>
      <c r="AB388" s="151"/>
      <c r="AC388" s="151"/>
      <c r="AD388" s="151"/>
      <c r="AE388" s="151"/>
      <c r="AF388" s="151"/>
      <c r="AG388" s="151" t="s">
        <v>174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58"/>
      <c r="B389" s="159"/>
      <c r="C389" s="253" t="s">
        <v>472</v>
      </c>
      <c r="D389" s="254"/>
      <c r="E389" s="254"/>
      <c r="F389" s="254"/>
      <c r="G389" s="254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51"/>
      <c r="Z389" s="151"/>
      <c r="AA389" s="151"/>
      <c r="AB389" s="151"/>
      <c r="AC389" s="151"/>
      <c r="AD389" s="151"/>
      <c r="AE389" s="151"/>
      <c r="AF389" s="151"/>
      <c r="AG389" s="151" t="s">
        <v>182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58"/>
      <c r="B390" s="159"/>
      <c r="C390" s="184" t="s">
        <v>372</v>
      </c>
      <c r="D390" s="161"/>
      <c r="E390" s="162">
        <v>18.600000000000001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51"/>
      <c r="Z390" s="151"/>
      <c r="AA390" s="151"/>
      <c r="AB390" s="151"/>
      <c r="AC390" s="151"/>
      <c r="AD390" s="151"/>
      <c r="AE390" s="151"/>
      <c r="AF390" s="151"/>
      <c r="AG390" s="151" t="s">
        <v>176</v>
      </c>
      <c r="AH390" s="151">
        <v>5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 x14ac:dyDescent="0.2">
      <c r="A391" s="173">
        <v>123</v>
      </c>
      <c r="B391" s="174" t="s">
        <v>689</v>
      </c>
      <c r="C391" s="183" t="s">
        <v>690</v>
      </c>
      <c r="D391" s="175" t="s">
        <v>189</v>
      </c>
      <c r="E391" s="176">
        <v>42.2</v>
      </c>
      <c r="F391" s="177"/>
      <c r="G391" s="178">
        <f>ROUND(E391*F391,2)</f>
        <v>0</v>
      </c>
      <c r="H391" s="177"/>
      <c r="I391" s="178">
        <f>ROUND(E391*H391,2)</f>
        <v>0</v>
      </c>
      <c r="J391" s="177"/>
      <c r="K391" s="178">
        <f>ROUND(E391*J391,2)</f>
        <v>0</v>
      </c>
      <c r="L391" s="178">
        <v>21</v>
      </c>
      <c r="M391" s="178">
        <f>G391*(1+L391/100)</f>
        <v>0</v>
      </c>
      <c r="N391" s="178">
        <v>0</v>
      </c>
      <c r="O391" s="178">
        <f>ROUND(E391*N391,2)</f>
        <v>0</v>
      </c>
      <c r="P391" s="178">
        <v>0</v>
      </c>
      <c r="Q391" s="178">
        <f>ROUND(E391*P391,2)</f>
        <v>0</v>
      </c>
      <c r="R391" s="178" t="s">
        <v>272</v>
      </c>
      <c r="S391" s="178" t="s">
        <v>172</v>
      </c>
      <c r="T391" s="179" t="s">
        <v>172</v>
      </c>
      <c r="U391" s="160">
        <v>4.2000000000000003E-2</v>
      </c>
      <c r="V391" s="160">
        <f>ROUND(E391*U391,2)</f>
        <v>1.77</v>
      </c>
      <c r="W391" s="160"/>
      <c r="X391" s="160" t="s">
        <v>173</v>
      </c>
      <c r="Y391" s="151"/>
      <c r="Z391" s="151"/>
      <c r="AA391" s="151"/>
      <c r="AB391" s="151"/>
      <c r="AC391" s="151"/>
      <c r="AD391" s="151"/>
      <c r="AE391" s="151"/>
      <c r="AF391" s="151"/>
      <c r="AG391" s="151" t="s">
        <v>174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58"/>
      <c r="B392" s="159"/>
      <c r="C392" s="253" t="s">
        <v>472</v>
      </c>
      <c r="D392" s="254"/>
      <c r="E392" s="254"/>
      <c r="F392" s="254"/>
      <c r="G392" s="254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51"/>
      <c r="Z392" s="151"/>
      <c r="AA392" s="151"/>
      <c r="AB392" s="151"/>
      <c r="AC392" s="151"/>
      <c r="AD392" s="151"/>
      <c r="AE392" s="151"/>
      <c r="AF392" s="151"/>
      <c r="AG392" s="151" t="s">
        <v>182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">
      <c r="A393" s="158"/>
      <c r="B393" s="159"/>
      <c r="C393" s="184" t="s">
        <v>375</v>
      </c>
      <c r="D393" s="161"/>
      <c r="E393" s="162">
        <v>42.2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51"/>
      <c r="Z393" s="151"/>
      <c r="AA393" s="151"/>
      <c r="AB393" s="151"/>
      <c r="AC393" s="151"/>
      <c r="AD393" s="151"/>
      <c r="AE393" s="151"/>
      <c r="AF393" s="151"/>
      <c r="AG393" s="151" t="s">
        <v>176</v>
      </c>
      <c r="AH393" s="151">
        <v>5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73">
        <v>124</v>
      </c>
      <c r="B394" s="174" t="s">
        <v>247</v>
      </c>
      <c r="C394" s="183" t="s">
        <v>248</v>
      </c>
      <c r="D394" s="175" t="s">
        <v>211</v>
      </c>
      <c r="E394" s="176">
        <v>50.037199999999999</v>
      </c>
      <c r="F394" s="177"/>
      <c r="G394" s="178">
        <f>ROUND(E394*F394,2)</f>
        <v>0</v>
      </c>
      <c r="H394" s="177"/>
      <c r="I394" s="178">
        <f>ROUND(E394*H394,2)</f>
        <v>0</v>
      </c>
      <c r="J394" s="177"/>
      <c r="K394" s="178">
        <f>ROUND(E394*J394,2)</f>
        <v>0</v>
      </c>
      <c r="L394" s="178">
        <v>21</v>
      </c>
      <c r="M394" s="178">
        <f>G394*(1+L394/100)</f>
        <v>0</v>
      </c>
      <c r="N394" s="178">
        <v>0.03</v>
      </c>
      <c r="O394" s="178">
        <f>ROUND(E394*N394,2)</f>
        <v>1.5</v>
      </c>
      <c r="P394" s="178">
        <v>0</v>
      </c>
      <c r="Q394" s="178">
        <f>ROUND(E394*P394,2)</f>
        <v>0</v>
      </c>
      <c r="R394" s="178" t="s">
        <v>249</v>
      </c>
      <c r="S394" s="178" t="s">
        <v>172</v>
      </c>
      <c r="T394" s="179" t="s">
        <v>172</v>
      </c>
      <c r="U394" s="160">
        <v>0</v>
      </c>
      <c r="V394" s="160">
        <f>ROUND(E394*U394,2)</f>
        <v>0</v>
      </c>
      <c r="W394" s="160"/>
      <c r="X394" s="160" t="s">
        <v>250</v>
      </c>
      <c r="Y394" s="151"/>
      <c r="Z394" s="151"/>
      <c r="AA394" s="151"/>
      <c r="AB394" s="151"/>
      <c r="AC394" s="151"/>
      <c r="AD394" s="151"/>
      <c r="AE394" s="151"/>
      <c r="AF394" s="151"/>
      <c r="AG394" s="151" t="s">
        <v>251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58"/>
      <c r="B395" s="159"/>
      <c r="C395" s="253" t="s">
        <v>252</v>
      </c>
      <c r="D395" s="254"/>
      <c r="E395" s="254"/>
      <c r="F395" s="254"/>
      <c r="G395" s="254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51"/>
      <c r="Z395" s="151"/>
      <c r="AA395" s="151"/>
      <c r="AB395" s="151"/>
      <c r="AC395" s="151"/>
      <c r="AD395" s="151"/>
      <c r="AE395" s="151"/>
      <c r="AF395" s="151"/>
      <c r="AG395" s="151" t="s">
        <v>182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58"/>
      <c r="B396" s="159"/>
      <c r="C396" s="262" t="s">
        <v>691</v>
      </c>
      <c r="D396" s="263"/>
      <c r="E396" s="263"/>
      <c r="F396" s="263"/>
      <c r="G396" s="263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51"/>
      <c r="Z396" s="151"/>
      <c r="AA396" s="151"/>
      <c r="AB396" s="151"/>
      <c r="AC396" s="151"/>
      <c r="AD396" s="151"/>
      <c r="AE396" s="151"/>
      <c r="AF396" s="151"/>
      <c r="AG396" s="151" t="s">
        <v>182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58"/>
      <c r="B397" s="159"/>
      <c r="C397" s="262" t="s">
        <v>254</v>
      </c>
      <c r="D397" s="263"/>
      <c r="E397" s="263"/>
      <c r="F397" s="263"/>
      <c r="G397" s="263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51"/>
      <c r="Z397" s="151"/>
      <c r="AA397" s="151"/>
      <c r="AB397" s="151"/>
      <c r="AC397" s="151"/>
      <c r="AD397" s="151"/>
      <c r="AE397" s="151"/>
      <c r="AF397" s="151"/>
      <c r="AG397" s="151" t="s">
        <v>182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80" t="str">
        <f>C397</f>
        <v xml:space="preserve"> - Maximální rozteče potrubních závěsů ležatých i svislých budou provedeny dle výrobce potrubí z uhlíkové oceli a výrobce uchycení</v>
      </c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">
      <c r="A398" s="158"/>
      <c r="B398" s="159"/>
      <c r="C398" s="184" t="s">
        <v>692</v>
      </c>
      <c r="D398" s="161"/>
      <c r="E398" s="162">
        <v>14.446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51"/>
      <c r="Z398" s="151"/>
      <c r="AA398" s="151"/>
      <c r="AB398" s="151"/>
      <c r="AC398" s="151"/>
      <c r="AD398" s="151"/>
      <c r="AE398" s="151"/>
      <c r="AF398" s="151"/>
      <c r="AG398" s="151" t="s">
        <v>176</v>
      </c>
      <c r="AH398" s="151">
        <v>5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58"/>
      <c r="B399" s="159"/>
      <c r="C399" s="184" t="s">
        <v>693</v>
      </c>
      <c r="D399" s="161"/>
      <c r="E399" s="162">
        <v>1.95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51"/>
      <c r="Z399" s="151"/>
      <c r="AA399" s="151"/>
      <c r="AB399" s="151"/>
      <c r="AC399" s="151"/>
      <c r="AD399" s="151"/>
      <c r="AE399" s="151"/>
      <c r="AF399" s="151"/>
      <c r="AG399" s="151" t="s">
        <v>176</v>
      </c>
      <c r="AH399" s="151">
        <v>5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58"/>
      <c r="B400" s="159"/>
      <c r="C400" s="184" t="s">
        <v>694</v>
      </c>
      <c r="D400" s="161"/>
      <c r="E400" s="162">
        <v>2.5901000000000001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51"/>
      <c r="Z400" s="151"/>
      <c r="AA400" s="151"/>
      <c r="AB400" s="151"/>
      <c r="AC400" s="151"/>
      <c r="AD400" s="151"/>
      <c r="AE400" s="151"/>
      <c r="AF400" s="151"/>
      <c r="AG400" s="151" t="s">
        <v>176</v>
      </c>
      <c r="AH400" s="151">
        <v>5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58"/>
      <c r="B401" s="159"/>
      <c r="C401" s="184" t="s">
        <v>695</v>
      </c>
      <c r="D401" s="161"/>
      <c r="E401" s="162">
        <v>14.362500000000001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51"/>
      <c r="Z401" s="151"/>
      <c r="AA401" s="151"/>
      <c r="AB401" s="151"/>
      <c r="AC401" s="151"/>
      <c r="AD401" s="151"/>
      <c r="AE401" s="151"/>
      <c r="AF401" s="151"/>
      <c r="AG401" s="151" t="s">
        <v>176</v>
      </c>
      <c r="AH401" s="151">
        <v>5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 x14ac:dyDescent="0.2">
      <c r="A402" s="158"/>
      <c r="B402" s="159"/>
      <c r="C402" s="184" t="s">
        <v>696</v>
      </c>
      <c r="D402" s="161"/>
      <c r="E402" s="162">
        <v>5.5056000000000003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51"/>
      <c r="Z402" s="151"/>
      <c r="AA402" s="151"/>
      <c r="AB402" s="151"/>
      <c r="AC402" s="151"/>
      <c r="AD402" s="151"/>
      <c r="AE402" s="151"/>
      <c r="AF402" s="151"/>
      <c r="AG402" s="151" t="s">
        <v>176</v>
      </c>
      <c r="AH402" s="151">
        <v>5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">
      <c r="A403" s="158"/>
      <c r="B403" s="159"/>
      <c r="C403" s="184" t="s">
        <v>697</v>
      </c>
      <c r="D403" s="161"/>
      <c r="E403" s="162">
        <v>11.183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51"/>
      <c r="Z403" s="151"/>
      <c r="AA403" s="151"/>
      <c r="AB403" s="151"/>
      <c r="AC403" s="151"/>
      <c r="AD403" s="151"/>
      <c r="AE403" s="151"/>
      <c r="AF403" s="151"/>
      <c r="AG403" s="151" t="s">
        <v>176</v>
      </c>
      <c r="AH403" s="151">
        <v>5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88">
        <v>125</v>
      </c>
      <c r="B404" s="189" t="s">
        <v>698</v>
      </c>
      <c r="C404" s="196" t="s">
        <v>699</v>
      </c>
      <c r="D404" s="190" t="s">
        <v>179</v>
      </c>
      <c r="E404" s="191">
        <v>2.6104599999999998</v>
      </c>
      <c r="F404" s="192"/>
      <c r="G404" s="193">
        <f>ROUND(E404*F404,2)</f>
        <v>0</v>
      </c>
      <c r="H404" s="192"/>
      <c r="I404" s="193">
        <f>ROUND(E404*H404,2)</f>
        <v>0</v>
      </c>
      <c r="J404" s="192"/>
      <c r="K404" s="193">
        <f>ROUND(E404*J404,2)</f>
        <v>0</v>
      </c>
      <c r="L404" s="193">
        <v>21</v>
      </c>
      <c r="M404" s="193">
        <f>G404*(1+L404/100)</f>
        <v>0</v>
      </c>
      <c r="N404" s="193">
        <v>0</v>
      </c>
      <c r="O404" s="193">
        <f>ROUND(E404*N404,2)</f>
        <v>0</v>
      </c>
      <c r="P404" s="193">
        <v>0</v>
      </c>
      <c r="Q404" s="193">
        <f>ROUND(E404*P404,2)</f>
        <v>0</v>
      </c>
      <c r="R404" s="193" t="s">
        <v>272</v>
      </c>
      <c r="S404" s="193" t="s">
        <v>172</v>
      </c>
      <c r="T404" s="194" t="s">
        <v>172</v>
      </c>
      <c r="U404" s="160">
        <v>3.5630000000000002</v>
      </c>
      <c r="V404" s="160">
        <f>ROUND(E404*U404,2)</f>
        <v>9.3000000000000007</v>
      </c>
      <c r="W404" s="160"/>
      <c r="X404" s="160" t="s">
        <v>390</v>
      </c>
      <c r="Y404" s="151"/>
      <c r="Z404" s="151"/>
      <c r="AA404" s="151"/>
      <c r="AB404" s="151"/>
      <c r="AC404" s="151"/>
      <c r="AD404" s="151"/>
      <c r="AE404" s="151"/>
      <c r="AF404" s="151"/>
      <c r="AG404" s="151" t="s">
        <v>391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ht="33.75" outlineLevel="1" x14ac:dyDescent="0.2">
      <c r="A405" s="188">
        <v>126</v>
      </c>
      <c r="B405" s="189" t="s">
        <v>700</v>
      </c>
      <c r="C405" s="196" t="s">
        <v>701</v>
      </c>
      <c r="D405" s="190" t="s">
        <v>179</v>
      </c>
      <c r="E405" s="191">
        <v>2.6104599999999998</v>
      </c>
      <c r="F405" s="192"/>
      <c r="G405" s="193">
        <f>ROUND(E405*F405,2)</f>
        <v>0</v>
      </c>
      <c r="H405" s="192"/>
      <c r="I405" s="193">
        <f>ROUND(E405*H405,2)</f>
        <v>0</v>
      </c>
      <c r="J405" s="192"/>
      <c r="K405" s="193">
        <f>ROUND(E405*J405,2)</f>
        <v>0</v>
      </c>
      <c r="L405" s="193">
        <v>21</v>
      </c>
      <c r="M405" s="193">
        <f>G405*(1+L405/100)</f>
        <v>0</v>
      </c>
      <c r="N405" s="193">
        <v>0</v>
      </c>
      <c r="O405" s="193">
        <f>ROUND(E405*N405,2)</f>
        <v>0</v>
      </c>
      <c r="P405" s="193">
        <v>0</v>
      </c>
      <c r="Q405" s="193">
        <f>ROUND(E405*P405,2)</f>
        <v>0</v>
      </c>
      <c r="R405" s="193" t="s">
        <v>272</v>
      </c>
      <c r="S405" s="193" t="s">
        <v>172</v>
      </c>
      <c r="T405" s="194" t="s">
        <v>172</v>
      </c>
      <c r="U405" s="160">
        <v>0.81599999999999995</v>
      </c>
      <c r="V405" s="160">
        <f>ROUND(E405*U405,2)</f>
        <v>2.13</v>
      </c>
      <c r="W405" s="160"/>
      <c r="X405" s="160" t="s">
        <v>390</v>
      </c>
      <c r="Y405" s="151"/>
      <c r="Z405" s="151"/>
      <c r="AA405" s="151"/>
      <c r="AB405" s="151"/>
      <c r="AC405" s="151"/>
      <c r="AD405" s="151"/>
      <c r="AE405" s="151"/>
      <c r="AF405" s="151"/>
      <c r="AG405" s="151" t="s">
        <v>391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x14ac:dyDescent="0.2">
      <c r="A406" s="167" t="s">
        <v>166</v>
      </c>
      <c r="B406" s="168" t="s">
        <v>108</v>
      </c>
      <c r="C406" s="182" t="s">
        <v>109</v>
      </c>
      <c r="D406" s="169"/>
      <c r="E406" s="170"/>
      <c r="F406" s="171"/>
      <c r="G406" s="171">
        <f>SUMIF(AG407:AG519,"&lt;&gt;NOR",G407:G519)</f>
        <v>0</v>
      </c>
      <c r="H406" s="171"/>
      <c r="I406" s="171">
        <f>SUM(I407:I519)</f>
        <v>0</v>
      </c>
      <c r="J406" s="171"/>
      <c r="K406" s="171">
        <f>SUM(K407:K519)</f>
        <v>0</v>
      </c>
      <c r="L406" s="171"/>
      <c r="M406" s="171">
        <f>SUM(M407:M519)</f>
        <v>0</v>
      </c>
      <c r="N406" s="171"/>
      <c r="O406" s="171">
        <f>SUM(O407:O519)</f>
        <v>0.23000000000000007</v>
      </c>
      <c r="P406" s="171"/>
      <c r="Q406" s="171">
        <f>SUM(Q407:Q519)</f>
        <v>0.78</v>
      </c>
      <c r="R406" s="171"/>
      <c r="S406" s="171"/>
      <c r="T406" s="172"/>
      <c r="U406" s="166"/>
      <c r="V406" s="166">
        <f>SUM(V407:V519)</f>
        <v>89.54</v>
      </c>
      <c r="W406" s="166"/>
      <c r="X406" s="166"/>
      <c r="AG406" t="s">
        <v>167</v>
      </c>
    </row>
    <row r="407" spans="1:60" outlineLevel="1" x14ac:dyDescent="0.2">
      <c r="A407" s="173">
        <v>127</v>
      </c>
      <c r="B407" s="174" t="s">
        <v>702</v>
      </c>
      <c r="C407" s="183" t="s">
        <v>703</v>
      </c>
      <c r="D407" s="175" t="s">
        <v>231</v>
      </c>
      <c r="E407" s="176">
        <v>16</v>
      </c>
      <c r="F407" s="177"/>
      <c r="G407" s="178">
        <f>ROUND(E407*F407,2)</f>
        <v>0</v>
      </c>
      <c r="H407" s="177"/>
      <c r="I407" s="178">
        <f>ROUND(E407*H407,2)</f>
        <v>0</v>
      </c>
      <c r="J407" s="177"/>
      <c r="K407" s="178">
        <f>ROUND(E407*J407,2)</f>
        <v>0</v>
      </c>
      <c r="L407" s="178">
        <v>21</v>
      </c>
      <c r="M407" s="178">
        <f>G407*(1+L407/100)</f>
        <v>0</v>
      </c>
      <c r="N407" s="178">
        <v>4.8500000000000001E-3</v>
      </c>
      <c r="O407" s="178">
        <f>ROUND(E407*N407,2)</f>
        <v>0.08</v>
      </c>
      <c r="P407" s="178">
        <v>0</v>
      </c>
      <c r="Q407" s="178">
        <f>ROUND(E407*P407,2)</f>
        <v>0</v>
      </c>
      <c r="R407" s="178" t="s">
        <v>272</v>
      </c>
      <c r="S407" s="178" t="s">
        <v>172</v>
      </c>
      <c r="T407" s="179" t="s">
        <v>172</v>
      </c>
      <c r="U407" s="160">
        <v>1.29</v>
      </c>
      <c r="V407" s="160">
        <f>ROUND(E407*U407,2)</f>
        <v>20.64</v>
      </c>
      <c r="W407" s="160"/>
      <c r="X407" s="160" t="s">
        <v>173</v>
      </c>
      <c r="Y407" s="151"/>
      <c r="Z407" s="151"/>
      <c r="AA407" s="151"/>
      <c r="AB407" s="151"/>
      <c r="AC407" s="151"/>
      <c r="AD407" s="151"/>
      <c r="AE407" s="151"/>
      <c r="AF407" s="151"/>
      <c r="AG407" s="151" t="s">
        <v>174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 x14ac:dyDescent="0.2">
      <c r="A408" s="158"/>
      <c r="B408" s="159"/>
      <c r="C408" s="184" t="s">
        <v>587</v>
      </c>
      <c r="D408" s="161"/>
      <c r="E408" s="162">
        <v>2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51"/>
      <c r="Z408" s="151"/>
      <c r="AA408" s="151"/>
      <c r="AB408" s="151"/>
      <c r="AC408" s="151"/>
      <c r="AD408" s="151"/>
      <c r="AE408" s="151"/>
      <c r="AF408" s="151"/>
      <c r="AG408" s="151" t="s">
        <v>176</v>
      </c>
      <c r="AH408" s="151">
        <v>5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58"/>
      <c r="B409" s="159"/>
      <c r="C409" s="184" t="s">
        <v>378</v>
      </c>
      <c r="D409" s="161"/>
      <c r="E409" s="162">
        <v>1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51"/>
      <c r="Z409" s="151"/>
      <c r="AA409" s="151"/>
      <c r="AB409" s="151"/>
      <c r="AC409" s="151"/>
      <c r="AD409" s="151"/>
      <c r="AE409" s="151"/>
      <c r="AF409" s="151"/>
      <c r="AG409" s="151" t="s">
        <v>176</v>
      </c>
      <c r="AH409" s="151">
        <v>5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58"/>
      <c r="B410" s="159"/>
      <c r="C410" s="184" t="s">
        <v>379</v>
      </c>
      <c r="D410" s="161"/>
      <c r="E410" s="162">
        <v>10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51"/>
      <c r="Z410" s="151"/>
      <c r="AA410" s="151"/>
      <c r="AB410" s="151"/>
      <c r="AC410" s="151"/>
      <c r="AD410" s="151"/>
      <c r="AE410" s="151"/>
      <c r="AF410" s="151"/>
      <c r="AG410" s="151" t="s">
        <v>176</v>
      </c>
      <c r="AH410" s="151">
        <v>5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58"/>
      <c r="B411" s="159"/>
      <c r="C411" s="184" t="s">
        <v>380</v>
      </c>
      <c r="D411" s="161"/>
      <c r="E411" s="162">
        <v>1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51"/>
      <c r="Z411" s="151"/>
      <c r="AA411" s="151"/>
      <c r="AB411" s="151"/>
      <c r="AC411" s="151"/>
      <c r="AD411" s="151"/>
      <c r="AE411" s="151"/>
      <c r="AF411" s="151"/>
      <c r="AG411" s="151" t="s">
        <v>176</v>
      </c>
      <c r="AH411" s="151">
        <v>5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">
      <c r="A412" s="158"/>
      <c r="B412" s="159"/>
      <c r="C412" s="184" t="s">
        <v>704</v>
      </c>
      <c r="D412" s="161"/>
      <c r="E412" s="162">
        <v>2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51"/>
      <c r="Z412" s="151"/>
      <c r="AA412" s="151"/>
      <c r="AB412" s="151"/>
      <c r="AC412" s="151"/>
      <c r="AD412" s="151"/>
      <c r="AE412" s="151"/>
      <c r="AF412" s="151"/>
      <c r="AG412" s="151" t="s">
        <v>176</v>
      </c>
      <c r="AH412" s="151">
        <v>5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 x14ac:dyDescent="0.2">
      <c r="A413" s="173">
        <v>128</v>
      </c>
      <c r="B413" s="174" t="s">
        <v>705</v>
      </c>
      <c r="C413" s="183" t="s">
        <v>706</v>
      </c>
      <c r="D413" s="175" t="s">
        <v>211</v>
      </c>
      <c r="E413" s="176">
        <v>16</v>
      </c>
      <c r="F413" s="177"/>
      <c r="G413" s="178">
        <f>ROUND(E413*F413,2)</f>
        <v>0</v>
      </c>
      <c r="H413" s="177"/>
      <c r="I413" s="178">
        <f>ROUND(E413*H413,2)</f>
        <v>0</v>
      </c>
      <c r="J413" s="177"/>
      <c r="K413" s="178">
        <f>ROUND(E413*J413,2)</f>
        <v>0</v>
      </c>
      <c r="L413" s="178">
        <v>21</v>
      </c>
      <c r="M413" s="178">
        <f>G413*(1+L413/100)</f>
        <v>0</v>
      </c>
      <c r="N413" s="178">
        <v>2.0000000000000002E-5</v>
      </c>
      <c r="O413" s="178">
        <f>ROUND(E413*N413,2)</f>
        <v>0</v>
      </c>
      <c r="P413" s="178">
        <v>3.9E-2</v>
      </c>
      <c r="Q413" s="178">
        <f>ROUND(E413*P413,2)</f>
        <v>0.62</v>
      </c>
      <c r="R413" s="178" t="s">
        <v>272</v>
      </c>
      <c r="S413" s="178" t="s">
        <v>172</v>
      </c>
      <c r="T413" s="179" t="s">
        <v>172</v>
      </c>
      <c r="U413" s="160">
        <v>0.70699999999999996</v>
      </c>
      <c r="V413" s="160">
        <f>ROUND(E413*U413,2)</f>
        <v>11.31</v>
      </c>
      <c r="W413" s="160"/>
      <c r="X413" s="160" t="s">
        <v>173</v>
      </c>
      <c r="Y413" s="151"/>
      <c r="Z413" s="151"/>
      <c r="AA413" s="151"/>
      <c r="AB413" s="151"/>
      <c r="AC413" s="151"/>
      <c r="AD413" s="151"/>
      <c r="AE413" s="151"/>
      <c r="AF413" s="151"/>
      <c r="AG413" s="151" t="s">
        <v>174</v>
      </c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">
      <c r="A414" s="158"/>
      <c r="B414" s="159"/>
      <c r="C414" s="184" t="s">
        <v>707</v>
      </c>
      <c r="D414" s="161"/>
      <c r="E414" s="162">
        <v>16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51"/>
      <c r="Z414" s="151"/>
      <c r="AA414" s="151"/>
      <c r="AB414" s="151"/>
      <c r="AC414" s="151"/>
      <c r="AD414" s="151"/>
      <c r="AE414" s="151"/>
      <c r="AF414" s="151"/>
      <c r="AG414" s="151" t="s">
        <v>176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">
      <c r="A415" s="173">
        <v>129</v>
      </c>
      <c r="B415" s="174" t="s">
        <v>708</v>
      </c>
      <c r="C415" s="183" t="s">
        <v>709</v>
      </c>
      <c r="D415" s="175" t="s">
        <v>211</v>
      </c>
      <c r="E415" s="176">
        <v>1</v>
      </c>
      <c r="F415" s="177"/>
      <c r="G415" s="178">
        <f>ROUND(E415*F415,2)</f>
        <v>0</v>
      </c>
      <c r="H415" s="177"/>
      <c r="I415" s="178">
        <f>ROUND(E415*H415,2)</f>
        <v>0</v>
      </c>
      <c r="J415" s="177"/>
      <c r="K415" s="178">
        <f>ROUND(E415*J415,2)</f>
        <v>0</v>
      </c>
      <c r="L415" s="178">
        <v>21</v>
      </c>
      <c r="M415" s="178">
        <f>G415*(1+L415/100)</f>
        <v>0</v>
      </c>
      <c r="N415" s="178">
        <v>1.3780000000000001E-2</v>
      </c>
      <c r="O415" s="178">
        <f>ROUND(E415*N415,2)</f>
        <v>0.01</v>
      </c>
      <c r="P415" s="178">
        <v>0</v>
      </c>
      <c r="Q415" s="178">
        <f>ROUND(E415*P415,2)</f>
        <v>0</v>
      </c>
      <c r="R415" s="178" t="s">
        <v>272</v>
      </c>
      <c r="S415" s="178" t="s">
        <v>172</v>
      </c>
      <c r="T415" s="179" t="s">
        <v>172</v>
      </c>
      <c r="U415" s="160">
        <v>0.30199999999999999</v>
      </c>
      <c r="V415" s="160">
        <f>ROUND(E415*U415,2)</f>
        <v>0.3</v>
      </c>
      <c r="W415" s="160"/>
      <c r="X415" s="160" t="s">
        <v>173</v>
      </c>
      <c r="Y415" s="151"/>
      <c r="Z415" s="151"/>
      <c r="AA415" s="151"/>
      <c r="AB415" s="151"/>
      <c r="AC415" s="151"/>
      <c r="AD415" s="151"/>
      <c r="AE415" s="151"/>
      <c r="AF415" s="151"/>
      <c r="AG415" s="151" t="s">
        <v>174</v>
      </c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">
      <c r="A416" s="158"/>
      <c r="B416" s="159"/>
      <c r="C416" s="184" t="s">
        <v>219</v>
      </c>
      <c r="D416" s="161"/>
      <c r="E416" s="162">
        <v>1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51"/>
      <c r="Z416" s="151"/>
      <c r="AA416" s="151"/>
      <c r="AB416" s="151"/>
      <c r="AC416" s="151"/>
      <c r="AD416" s="151"/>
      <c r="AE416" s="151"/>
      <c r="AF416" s="151"/>
      <c r="AG416" s="151" t="s">
        <v>176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73">
        <v>130</v>
      </c>
      <c r="B417" s="174" t="s">
        <v>710</v>
      </c>
      <c r="C417" s="183" t="s">
        <v>711</v>
      </c>
      <c r="D417" s="175" t="s">
        <v>231</v>
      </c>
      <c r="E417" s="176">
        <v>2</v>
      </c>
      <c r="F417" s="177"/>
      <c r="G417" s="178">
        <f>ROUND(E417*F417,2)</f>
        <v>0</v>
      </c>
      <c r="H417" s="177"/>
      <c r="I417" s="178">
        <f>ROUND(E417*H417,2)</f>
        <v>0</v>
      </c>
      <c r="J417" s="177"/>
      <c r="K417" s="178">
        <f>ROUND(E417*J417,2)</f>
        <v>0</v>
      </c>
      <c r="L417" s="178">
        <v>21</v>
      </c>
      <c r="M417" s="178">
        <f>G417*(1+L417/100)</f>
        <v>0</v>
      </c>
      <c r="N417" s="178">
        <v>3.7000000000000002E-3</v>
      </c>
      <c r="O417" s="178">
        <f>ROUND(E417*N417,2)</f>
        <v>0.01</v>
      </c>
      <c r="P417" s="178">
        <v>0</v>
      </c>
      <c r="Q417" s="178">
        <f>ROUND(E417*P417,2)</f>
        <v>0</v>
      </c>
      <c r="R417" s="178" t="s">
        <v>272</v>
      </c>
      <c r="S417" s="178" t="s">
        <v>172</v>
      </c>
      <c r="T417" s="179" t="s">
        <v>172</v>
      </c>
      <c r="U417" s="160">
        <v>0.66600000000000004</v>
      </c>
      <c r="V417" s="160">
        <f>ROUND(E417*U417,2)</f>
        <v>1.33</v>
      </c>
      <c r="W417" s="160"/>
      <c r="X417" s="160" t="s">
        <v>173</v>
      </c>
      <c r="Y417" s="151"/>
      <c r="Z417" s="151"/>
      <c r="AA417" s="151"/>
      <c r="AB417" s="151"/>
      <c r="AC417" s="151"/>
      <c r="AD417" s="151"/>
      <c r="AE417" s="151"/>
      <c r="AF417" s="151"/>
      <c r="AG417" s="151" t="s">
        <v>174</v>
      </c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 x14ac:dyDescent="0.2">
      <c r="A418" s="158"/>
      <c r="B418" s="159"/>
      <c r="C418" s="184" t="s">
        <v>712</v>
      </c>
      <c r="D418" s="161"/>
      <c r="E418" s="162">
        <v>2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51"/>
      <c r="Z418" s="151"/>
      <c r="AA418" s="151"/>
      <c r="AB418" s="151"/>
      <c r="AC418" s="151"/>
      <c r="AD418" s="151"/>
      <c r="AE418" s="151"/>
      <c r="AF418" s="151"/>
      <c r="AG418" s="151" t="s">
        <v>176</v>
      </c>
      <c r="AH418" s="151">
        <v>5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ht="22.5" outlineLevel="1" x14ac:dyDescent="0.2">
      <c r="A419" s="173">
        <v>131</v>
      </c>
      <c r="B419" s="174" t="s">
        <v>713</v>
      </c>
      <c r="C419" s="183" t="s">
        <v>714</v>
      </c>
      <c r="D419" s="175" t="s">
        <v>211</v>
      </c>
      <c r="E419" s="176">
        <v>10</v>
      </c>
      <c r="F419" s="177"/>
      <c r="G419" s="178">
        <f>ROUND(E419*F419,2)</f>
        <v>0</v>
      </c>
      <c r="H419" s="177"/>
      <c r="I419" s="178">
        <f>ROUND(E419*H419,2)</f>
        <v>0</v>
      </c>
      <c r="J419" s="177"/>
      <c r="K419" s="178">
        <f>ROUND(E419*J419,2)</f>
        <v>0</v>
      </c>
      <c r="L419" s="178">
        <v>21</v>
      </c>
      <c r="M419" s="178">
        <f>G419*(1+L419/100)</f>
        <v>0</v>
      </c>
      <c r="N419" s="178">
        <v>4.1399999999999996E-3</v>
      </c>
      <c r="O419" s="178">
        <f>ROUND(E419*N419,2)</f>
        <v>0.04</v>
      </c>
      <c r="P419" s="178">
        <v>0</v>
      </c>
      <c r="Q419" s="178">
        <f>ROUND(E419*P419,2)</f>
        <v>0</v>
      </c>
      <c r="R419" s="178" t="s">
        <v>272</v>
      </c>
      <c r="S419" s="178" t="s">
        <v>172</v>
      </c>
      <c r="T419" s="179" t="s">
        <v>172</v>
      </c>
      <c r="U419" s="160">
        <v>0.151</v>
      </c>
      <c r="V419" s="160">
        <f>ROUND(E419*U419,2)</f>
        <v>1.51</v>
      </c>
      <c r="W419" s="160"/>
      <c r="X419" s="160" t="s">
        <v>173</v>
      </c>
      <c r="Y419" s="151"/>
      <c r="Z419" s="151"/>
      <c r="AA419" s="151"/>
      <c r="AB419" s="151"/>
      <c r="AC419" s="151"/>
      <c r="AD419" s="151"/>
      <c r="AE419" s="151"/>
      <c r="AF419" s="151"/>
      <c r="AG419" s="151" t="s">
        <v>174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58"/>
      <c r="B420" s="159"/>
      <c r="C420" s="184" t="s">
        <v>715</v>
      </c>
      <c r="D420" s="161"/>
      <c r="E420" s="162">
        <v>10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51"/>
      <c r="Z420" s="151"/>
      <c r="AA420" s="151"/>
      <c r="AB420" s="151"/>
      <c r="AC420" s="151"/>
      <c r="AD420" s="151"/>
      <c r="AE420" s="151"/>
      <c r="AF420" s="151"/>
      <c r="AG420" s="151" t="s">
        <v>176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ht="22.5" outlineLevel="1" x14ac:dyDescent="0.2">
      <c r="A421" s="173">
        <v>132</v>
      </c>
      <c r="B421" s="174" t="s">
        <v>716</v>
      </c>
      <c r="C421" s="183" t="s">
        <v>717</v>
      </c>
      <c r="D421" s="175" t="s">
        <v>211</v>
      </c>
      <c r="E421" s="176">
        <v>1</v>
      </c>
      <c r="F421" s="177"/>
      <c r="G421" s="178">
        <f>ROUND(E421*F421,2)</f>
        <v>0</v>
      </c>
      <c r="H421" s="177"/>
      <c r="I421" s="178">
        <f>ROUND(E421*H421,2)</f>
        <v>0</v>
      </c>
      <c r="J421" s="177"/>
      <c r="K421" s="178">
        <f>ROUND(E421*J421,2)</f>
        <v>0</v>
      </c>
      <c r="L421" s="178">
        <v>21</v>
      </c>
      <c r="M421" s="178">
        <f>G421*(1+L421/100)</f>
        <v>0</v>
      </c>
      <c r="N421" s="178">
        <v>4.2399999999999998E-3</v>
      </c>
      <c r="O421" s="178">
        <f>ROUND(E421*N421,2)</f>
        <v>0</v>
      </c>
      <c r="P421" s="178">
        <v>0</v>
      </c>
      <c r="Q421" s="178">
        <f>ROUND(E421*P421,2)</f>
        <v>0</v>
      </c>
      <c r="R421" s="178" t="s">
        <v>272</v>
      </c>
      <c r="S421" s="178" t="s">
        <v>172</v>
      </c>
      <c r="T421" s="179" t="s">
        <v>172</v>
      </c>
      <c r="U421" s="160">
        <v>0.151</v>
      </c>
      <c r="V421" s="160">
        <f>ROUND(E421*U421,2)</f>
        <v>0.15</v>
      </c>
      <c r="W421" s="160"/>
      <c r="X421" s="160" t="s">
        <v>173</v>
      </c>
      <c r="Y421" s="151"/>
      <c r="Z421" s="151"/>
      <c r="AA421" s="151"/>
      <c r="AB421" s="151"/>
      <c r="AC421" s="151"/>
      <c r="AD421" s="151"/>
      <c r="AE421" s="151"/>
      <c r="AF421" s="151"/>
      <c r="AG421" s="151" t="s">
        <v>174</v>
      </c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58"/>
      <c r="B422" s="159"/>
      <c r="C422" s="184" t="s">
        <v>219</v>
      </c>
      <c r="D422" s="161"/>
      <c r="E422" s="162">
        <v>1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51"/>
      <c r="Z422" s="151"/>
      <c r="AA422" s="151"/>
      <c r="AB422" s="151"/>
      <c r="AC422" s="151"/>
      <c r="AD422" s="151"/>
      <c r="AE422" s="151"/>
      <c r="AF422" s="151"/>
      <c r="AG422" s="151" t="s">
        <v>176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73">
        <v>133</v>
      </c>
      <c r="B423" s="174" t="s">
        <v>270</v>
      </c>
      <c r="C423" s="183" t="s">
        <v>271</v>
      </c>
      <c r="D423" s="175" t="s">
        <v>211</v>
      </c>
      <c r="E423" s="176">
        <v>42</v>
      </c>
      <c r="F423" s="177"/>
      <c r="G423" s="178">
        <f>ROUND(E423*F423,2)</f>
        <v>0</v>
      </c>
      <c r="H423" s="177"/>
      <c r="I423" s="178">
        <f>ROUND(E423*H423,2)</f>
        <v>0</v>
      </c>
      <c r="J423" s="177"/>
      <c r="K423" s="178">
        <f>ROUND(E423*J423,2)</f>
        <v>0</v>
      </c>
      <c r="L423" s="178">
        <v>21</v>
      </c>
      <c r="M423" s="178">
        <f>G423*(1+L423/100)</f>
        <v>0</v>
      </c>
      <c r="N423" s="178">
        <v>2.1000000000000001E-4</v>
      </c>
      <c r="O423" s="178">
        <f>ROUND(E423*N423,2)</f>
        <v>0.01</v>
      </c>
      <c r="P423" s="178">
        <v>3.5000000000000001E-3</v>
      </c>
      <c r="Q423" s="178">
        <f>ROUND(E423*P423,2)</f>
        <v>0.15</v>
      </c>
      <c r="R423" s="178" t="s">
        <v>272</v>
      </c>
      <c r="S423" s="178" t="s">
        <v>172</v>
      </c>
      <c r="T423" s="179" t="s">
        <v>172</v>
      </c>
      <c r="U423" s="160">
        <v>0.374</v>
      </c>
      <c r="V423" s="160">
        <f>ROUND(E423*U423,2)</f>
        <v>15.71</v>
      </c>
      <c r="W423" s="160"/>
      <c r="X423" s="160" t="s">
        <v>173</v>
      </c>
      <c r="Y423" s="151"/>
      <c r="Z423" s="151"/>
      <c r="AA423" s="151"/>
      <c r="AB423" s="151"/>
      <c r="AC423" s="151"/>
      <c r="AD423" s="151"/>
      <c r="AE423" s="151"/>
      <c r="AF423" s="151"/>
      <c r="AG423" s="151" t="s">
        <v>174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 x14ac:dyDescent="0.2">
      <c r="A424" s="158"/>
      <c r="B424" s="159"/>
      <c r="C424" s="184" t="s">
        <v>718</v>
      </c>
      <c r="D424" s="161"/>
      <c r="E424" s="162">
        <v>30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51"/>
      <c r="Z424" s="151"/>
      <c r="AA424" s="151"/>
      <c r="AB424" s="151"/>
      <c r="AC424" s="151"/>
      <c r="AD424" s="151"/>
      <c r="AE424" s="151"/>
      <c r="AF424" s="151"/>
      <c r="AG424" s="151" t="s">
        <v>176</v>
      </c>
      <c r="AH424" s="151">
        <v>5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">
      <c r="A425" s="158"/>
      <c r="B425" s="159"/>
      <c r="C425" s="184" t="s">
        <v>719</v>
      </c>
      <c r="D425" s="161"/>
      <c r="E425" s="162">
        <v>12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51"/>
      <c r="Z425" s="151"/>
      <c r="AA425" s="151"/>
      <c r="AB425" s="151"/>
      <c r="AC425" s="151"/>
      <c r="AD425" s="151"/>
      <c r="AE425" s="151"/>
      <c r="AF425" s="151"/>
      <c r="AG425" s="151" t="s">
        <v>176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 x14ac:dyDescent="0.2">
      <c r="A426" s="173">
        <v>134</v>
      </c>
      <c r="B426" s="174" t="s">
        <v>720</v>
      </c>
      <c r="C426" s="183" t="s">
        <v>721</v>
      </c>
      <c r="D426" s="175" t="s">
        <v>211</v>
      </c>
      <c r="E426" s="176">
        <v>2</v>
      </c>
      <c r="F426" s="177"/>
      <c r="G426" s="178">
        <f>ROUND(E426*F426,2)</f>
        <v>0</v>
      </c>
      <c r="H426" s="177"/>
      <c r="I426" s="178">
        <f>ROUND(E426*H426,2)</f>
        <v>0</v>
      </c>
      <c r="J426" s="177"/>
      <c r="K426" s="178">
        <f>ROUND(E426*J426,2)</f>
        <v>0</v>
      </c>
      <c r="L426" s="178">
        <v>21</v>
      </c>
      <c r="M426" s="178">
        <f>G426*(1+L426/100)</f>
        <v>0</v>
      </c>
      <c r="N426" s="178">
        <v>1.6000000000000001E-4</v>
      </c>
      <c r="O426" s="178">
        <f>ROUND(E426*N426,2)</f>
        <v>0</v>
      </c>
      <c r="P426" s="178">
        <v>4.9699999999999996E-3</v>
      </c>
      <c r="Q426" s="178">
        <f>ROUND(E426*P426,2)</f>
        <v>0.01</v>
      </c>
      <c r="R426" s="178" t="s">
        <v>272</v>
      </c>
      <c r="S426" s="178" t="s">
        <v>172</v>
      </c>
      <c r="T426" s="179" t="s">
        <v>172</v>
      </c>
      <c r="U426" s="160">
        <v>0.57199999999999995</v>
      </c>
      <c r="V426" s="160">
        <f>ROUND(E426*U426,2)</f>
        <v>1.1399999999999999</v>
      </c>
      <c r="W426" s="160"/>
      <c r="X426" s="160" t="s">
        <v>173</v>
      </c>
      <c r="Y426" s="151"/>
      <c r="Z426" s="151"/>
      <c r="AA426" s="151"/>
      <c r="AB426" s="151"/>
      <c r="AC426" s="151"/>
      <c r="AD426" s="151"/>
      <c r="AE426" s="151"/>
      <c r="AF426" s="151"/>
      <c r="AG426" s="151" t="s">
        <v>174</v>
      </c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 x14ac:dyDescent="0.2">
      <c r="A427" s="158"/>
      <c r="B427" s="159"/>
      <c r="C427" s="184" t="s">
        <v>265</v>
      </c>
      <c r="D427" s="161"/>
      <c r="E427" s="162">
        <v>2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51"/>
      <c r="Z427" s="151"/>
      <c r="AA427" s="151"/>
      <c r="AB427" s="151"/>
      <c r="AC427" s="151"/>
      <c r="AD427" s="151"/>
      <c r="AE427" s="151"/>
      <c r="AF427" s="151"/>
      <c r="AG427" s="151" t="s">
        <v>176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 x14ac:dyDescent="0.2">
      <c r="A428" s="173">
        <v>135</v>
      </c>
      <c r="B428" s="174" t="s">
        <v>722</v>
      </c>
      <c r="C428" s="183" t="s">
        <v>723</v>
      </c>
      <c r="D428" s="175" t="s">
        <v>211</v>
      </c>
      <c r="E428" s="176">
        <v>11</v>
      </c>
      <c r="F428" s="177"/>
      <c r="G428" s="178">
        <f>ROUND(E428*F428,2)</f>
        <v>0</v>
      </c>
      <c r="H428" s="177"/>
      <c r="I428" s="178">
        <f>ROUND(E428*H428,2)</f>
        <v>0</v>
      </c>
      <c r="J428" s="177"/>
      <c r="K428" s="178">
        <f>ROUND(E428*J428,2)</f>
        <v>0</v>
      </c>
      <c r="L428" s="178">
        <v>21</v>
      </c>
      <c r="M428" s="178">
        <f>G428*(1+L428/100)</f>
        <v>0</v>
      </c>
      <c r="N428" s="178">
        <v>0</v>
      </c>
      <c r="O428" s="178">
        <f>ROUND(E428*N428,2)</f>
        <v>0</v>
      </c>
      <c r="P428" s="178">
        <v>0</v>
      </c>
      <c r="Q428" s="178">
        <f>ROUND(E428*P428,2)</f>
        <v>0</v>
      </c>
      <c r="R428" s="178" t="s">
        <v>272</v>
      </c>
      <c r="S428" s="178" t="s">
        <v>172</v>
      </c>
      <c r="T428" s="179" t="s">
        <v>172</v>
      </c>
      <c r="U428" s="160">
        <v>6.2E-2</v>
      </c>
      <c r="V428" s="160">
        <f>ROUND(E428*U428,2)</f>
        <v>0.68</v>
      </c>
      <c r="W428" s="160"/>
      <c r="X428" s="160" t="s">
        <v>173</v>
      </c>
      <c r="Y428" s="151"/>
      <c r="Z428" s="151"/>
      <c r="AA428" s="151"/>
      <c r="AB428" s="151"/>
      <c r="AC428" s="151"/>
      <c r="AD428" s="151"/>
      <c r="AE428" s="151"/>
      <c r="AF428" s="151"/>
      <c r="AG428" s="151" t="s">
        <v>174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58"/>
      <c r="B429" s="159"/>
      <c r="C429" s="184" t="s">
        <v>724</v>
      </c>
      <c r="D429" s="161"/>
      <c r="E429" s="162">
        <v>11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51"/>
      <c r="Z429" s="151"/>
      <c r="AA429" s="151"/>
      <c r="AB429" s="151"/>
      <c r="AC429" s="151"/>
      <c r="AD429" s="151"/>
      <c r="AE429" s="151"/>
      <c r="AF429" s="151"/>
      <c r="AG429" s="151" t="s">
        <v>176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">
      <c r="A430" s="173">
        <v>136</v>
      </c>
      <c r="B430" s="174" t="s">
        <v>725</v>
      </c>
      <c r="C430" s="183" t="s">
        <v>726</v>
      </c>
      <c r="D430" s="175" t="s">
        <v>211</v>
      </c>
      <c r="E430" s="176">
        <v>11</v>
      </c>
      <c r="F430" s="177"/>
      <c r="G430" s="178">
        <f>ROUND(E430*F430,2)</f>
        <v>0</v>
      </c>
      <c r="H430" s="177"/>
      <c r="I430" s="178">
        <f>ROUND(E430*H430,2)</f>
        <v>0</v>
      </c>
      <c r="J430" s="177"/>
      <c r="K430" s="178">
        <f>ROUND(E430*J430,2)</f>
        <v>0</v>
      </c>
      <c r="L430" s="178">
        <v>21</v>
      </c>
      <c r="M430" s="178">
        <f>G430*(1+L430/100)</f>
        <v>0</v>
      </c>
      <c r="N430" s="178">
        <v>1.3999999999999999E-4</v>
      </c>
      <c r="O430" s="178">
        <f>ROUND(E430*N430,2)</f>
        <v>0</v>
      </c>
      <c r="P430" s="178">
        <v>0</v>
      </c>
      <c r="Q430" s="178">
        <f>ROUND(E430*P430,2)</f>
        <v>0</v>
      </c>
      <c r="R430" s="178" t="s">
        <v>272</v>
      </c>
      <c r="S430" s="178" t="s">
        <v>172</v>
      </c>
      <c r="T430" s="179" t="s">
        <v>172</v>
      </c>
      <c r="U430" s="160">
        <v>0.16500000000000001</v>
      </c>
      <c r="V430" s="160">
        <f>ROUND(E430*U430,2)</f>
        <v>1.82</v>
      </c>
      <c r="W430" s="160"/>
      <c r="X430" s="160" t="s">
        <v>173</v>
      </c>
      <c r="Y430" s="151"/>
      <c r="Z430" s="151"/>
      <c r="AA430" s="151"/>
      <c r="AB430" s="151"/>
      <c r="AC430" s="151"/>
      <c r="AD430" s="151"/>
      <c r="AE430" s="151"/>
      <c r="AF430" s="151"/>
      <c r="AG430" s="151" t="s">
        <v>174</v>
      </c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">
      <c r="A431" s="158"/>
      <c r="B431" s="159"/>
      <c r="C431" s="184" t="s">
        <v>727</v>
      </c>
      <c r="D431" s="161"/>
      <c r="E431" s="162">
        <v>11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51"/>
      <c r="Z431" s="151"/>
      <c r="AA431" s="151"/>
      <c r="AB431" s="151"/>
      <c r="AC431" s="151"/>
      <c r="AD431" s="151"/>
      <c r="AE431" s="151"/>
      <c r="AF431" s="151"/>
      <c r="AG431" s="151" t="s">
        <v>176</v>
      </c>
      <c r="AH431" s="151">
        <v>5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73">
        <v>137</v>
      </c>
      <c r="B432" s="174" t="s">
        <v>728</v>
      </c>
      <c r="C432" s="183" t="s">
        <v>729</v>
      </c>
      <c r="D432" s="175" t="s">
        <v>211</v>
      </c>
      <c r="E432" s="176">
        <v>4</v>
      </c>
      <c r="F432" s="177"/>
      <c r="G432" s="178">
        <f>ROUND(E432*F432,2)</f>
        <v>0</v>
      </c>
      <c r="H432" s="177"/>
      <c r="I432" s="178">
        <f>ROUND(E432*H432,2)</f>
        <v>0</v>
      </c>
      <c r="J432" s="177"/>
      <c r="K432" s="178">
        <f>ROUND(E432*J432,2)</f>
        <v>0</v>
      </c>
      <c r="L432" s="178">
        <v>21</v>
      </c>
      <c r="M432" s="178">
        <f>G432*(1+L432/100)</f>
        <v>0</v>
      </c>
      <c r="N432" s="178">
        <v>2.0000000000000001E-4</v>
      </c>
      <c r="O432" s="178">
        <f>ROUND(E432*N432,2)</f>
        <v>0</v>
      </c>
      <c r="P432" s="178">
        <v>0</v>
      </c>
      <c r="Q432" s="178">
        <f>ROUND(E432*P432,2)</f>
        <v>0</v>
      </c>
      <c r="R432" s="178" t="s">
        <v>272</v>
      </c>
      <c r="S432" s="178" t="s">
        <v>172</v>
      </c>
      <c r="T432" s="179" t="s">
        <v>172</v>
      </c>
      <c r="U432" s="160">
        <v>0.20699999999999999</v>
      </c>
      <c r="V432" s="160">
        <f>ROUND(E432*U432,2)</f>
        <v>0.83</v>
      </c>
      <c r="W432" s="160"/>
      <c r="X432" s="160" t="s">
        <v>173</v>
      </c>
      <c r="Y432" s="151"/>
      <c r="Z432" s="151"/>
      <c r="AA432" s="151"/>
      <c r="AB432" s="151"/>
      <c r="AC432" s="151"/>
      <c r="AD432" s="151"/>
      <c r="AE432" s="151"/>
      <c r="AF432" s="151"/>
      <c r="AG432" s="151" t="s">
        <v>174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 x14ac:dyDescent="0.2">
      <c r="A433" s="158"/>
      <c r="B433" s="159"/>
      <c r="C433" s="184" t="s">
        <v>459</v>
      </c>
      <c r="D433" s="161"/>
      <c r="E433" s="162">
        <v>4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51"/>
      <c r="Z433" s="151"/>
      <c r="AA433" s="151"/>
      <c r="AB433" s="151"/>
      <c r="AC433" s="151"/>
      <c r="AD433" s="151"/>
      <c r="AE433" s="151"/>
      <c r="AF433" s="151"/>
      <c r="AG433" s="151" t="s">
        <v>176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 x14ac:dyDescent="0.2">
      <c r="A434" s="173">
        <v>138</v>
      </c>
      <c r="B434" s="174" t="s">
        <v>730</v>
      </c>
      <c r="C434" s="183" t="s">
        <v>731</v>
      </c>
      <c r="D434" s="175" t="s">
        <v>211</v>
      </c>
      <c r="E434" s="176">
        <v>10</v>
      </c>
      <c r="F434" s="177"/>
      <c r="G434" s="178">
        <f>ROUND(E434*F434,2)</f>
        <v>0</v>
      </c>
      <c r="H434" s="177"/>
      <c r="I434" s="178">
        <f>ROUND(E434*H434,2)</f>
        <v>0</v>
      </c>
      <c r="J434" s="177"/>
      <c r="K434" s="178">
        <f>ROUND(E434*J434,2)</f>
        <v>0</v>
      </c>
      <c r="L434" s="178">
        <v>21</v>
      </c>
      <c r="M434" s="178">
        <f>G434*(1+L434/100)</f>
        <v>0</v>
      </c>
      <c r="N434" s="178">
        <v>5.1999999999999995E-4</v>
      </c>
      <c r="O434" s="178">
        <f>ROUND(E434*N434,2)</f>
        <v>0.01</v>
      </c>
      <c r="P434" s="178">
        <v>0</v>
      </c>
      <c r="Q434" s="178">
        <f>ROUND(E434*P434,2)</f>
        <v>0</v>
      </c>
      <c r="R434" s="178" t="s">
        <v>272</v>
      </c>
      <c r="S434" s="178" t="s">
        <v>172</v>
      </c>
      <c r="T434" s="179" t="s">
        <v>172</v>
      </c>
      <c r="U434" s="160">
        <v>0.26900000000000002</v>
      </c>
      <c r="V434" s="160">
        <f>ROUND(E434*U434,2)</f>
        <v>2.69</v>
      </c>
      <c r="W434" s="160"/>
      <c r="X434" s="160" t="s">
        <v>173</v>
      </c>
      <c r="Y434" s="151"/>
      <c r="Z434" s="151"/>
      <c r="AA434" s="151"/>
      <c r="AB434" s="151"/>
      <c r="AC434" s="151"/>
      <c r="AD434" s="151"/>
      <c r="AE434" s="151"/>
      <c r="AF434" s="151"/>
      <c r="AG434" s="151" t="s">
        <v>174</v>
      </c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 x14ac:dyDescent="0.2">
      <c r="A435" s="158"/>
      <c r="B435" s="159"/>
      <c r="C435" s="184" t="s">
        <v>732</v>
      </c>
      <c r="D435" s="161"/>
      <c r="E435" s="162">
        <v>10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51"/>
      <c r="Z435" s="151"/>
      <c r="AA435" s="151"/>
      <c r="AB435" s="151"/>
      <c r="AC435" s="151"/>
      <c r="AD435" s="151"/>
      <c r="AE435" s="151"/>
      <c r="AF435" s="151"/>
      <c r="AG435" s="151" t="s">
        <v>176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 x14ac:dyDescent="0.2">
      <c r="A436" s="173">
        <v>139</v>
      </c>
      <c r="B436" s="174" t="s">
        <v>733</v>
      </c>
      <c r="C436" s="183" t="s">
        <v>734</v>
      </c>
      <c r="D436" s="175" t="s">
        <v>211</v>
      </c>
      <c r="E436" s="176">
        <v>4</v>
      </c>
      <c r="F436" s="177"/>
      <c r="G436" s="178">
        <f>ROUND(E436*F436,2)</f>
        <v>0</v>
      </c>
      <c r="H436" s="177"/>
      <c r="I436" s="178">
        <f>ROUND(E436*H436,2)</f>
        <v>0</v>
      </c>
      <c r="J436" s="177"/>
      <c r="K436" s="178">
        <f>ROUND(E436*J436,2)</f>
        <v>0</v>
      </c>
      <c r="L436" s="178">
        <v>21</v>
      </c>
      <c r="M436" s="178">
        <f>G436*(1+L436/100)</f>
        <v>0</v>
      </c>
      <c r="N436" s="178">
        <v>1.24E-3</v>
      </c>
      <c r="O436" s="178">
        <f>ROUND(E436*N436,2)</f>
        <v>0</v>
      </c>
      <c r="P436" s="178">
        <v>0</v>
      </c>
      <c r="Q436" s="178">
        <f>ROUND(E436*P436,2)</f>
        <v>0</v>
      </c>
      <c r="R436" s="178" t="s">
        <v>272</v>
      </c>
      <c r="S436" s="178" t="s">
        <v>172</v>
      </c>
      <c r="T436" s="179" t="s">
        <v>172</v>
      </c>
      <c r="U436" s="160">
        <v>0.42399999999999999</v>
      </c>
      <c r="V436" s="160">
        <f>ROUND(E436*U436,2)</f>
        <v>1.7</v>
      </c>
      <c r="W436" s="160"/>
      <c r="X436" s="160" t="s">
        <v>173</v>
      </c>
      <c r="Y436" s="151"/>
      <c r="Z436" s="151"/>
      <c r="AA436" s="151"/>
      <c r="AB436" s="151"/>
      <c r="AC436" s="151"/>
      <c r="AD436" s="151"/>
      <c r="AE436" s="151"/>
      <c r="AF436" s="151"/>
      <c r="AG436" s="151" t="s">
        <v>174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 x14ac:dyDescent="0.2">
      <c r="A437" s="158"/>
      <c r="B437" s="159"/>
      <c r="C437" s="184" t="s">
        <v>459</v>
      </c>
      <c r="D437" s="161"/>
      <c r="E437" s="162">
        <v>4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51"/>
      <c r="Z437" s="151"/>
      <c r="AA437" s="151"/>
      <c r="AB437" s="151"/>
      <c r="AC437" s="151"/>
      <c r="AD437" s="151"/>
      <c r="AE437" s="151"/>
      <c r="AF437" s="151"/>
      <c r="AG437" s="151" t="s">
        <v>176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 x14ac:dyDescent="0.2">
      <c r="A438" s="173">
        <v>140</v>
      </c>
      <c r="B438" s="174" t="s">
        <v>735</v>
      </c>
      <c r="C438" s="183" t="s">
        <v>736</v>
      </c>
      <c r="D438" s="175" t="s">
        <v>211</v>
      </c>
      <c r="E438" s="176">
        <v>2</v>
      </c>
      <c r="F438" s="177"/>
      <c r="G438" s="178">
        <f>ROUND(E438*F438,2)</f>
        <v>0</v>
      </c>
      <c r="H438" s="177"/>
      <c r="I438" s="178">
        <f>ROUND(E438*H438,2)</f>
        <v>0</v>
      </c>
      <c r="J438" s="177"/>
      <c r="K438" s="178">
        <f>ROUND(E438*J438,2)</f>
        <v>0</v>
      </c>
      <c r="L438" s="178">
        <v>21</v>
      </c>
      <c r="M438" s="178">
        <f>G438*(1+L438/100)</f>
        <v>0</v>
      </c>
      <c r="N438" s="178">
        <v>4.8000000000000001E-4</v>
      </c>
      <c r="O438" s="178">
        <f>ROUND(E438*N438,2)</f>
        <v>0</v>
      </c>
      <c r="P438" s="178">
        <v>0</v>
      </c>
      <c r="Q438" s="178">
        <f>ROUND(E438*P438,2)</f>
        <v>0</v>
      </c>
      <c r="R438" s="178" t="s">
        <v>272</v>
      </c>
      <c r="S438" s="178" t="s">
        <v>172</v>
      </c>
      <c r="T438" s="179" t="s">
        <v>172</v>
      </c>
      <c r="U438" s="160">
        <v>0.26900000000000002</v>
      </c>
      <c r="V438" s="160">
        <f>ROUND(E438*U438,2)</f>
        <v>0.54</v>
      </c>
      <c r="W438" s="160"/>
      <c r="X438" s="160" t="s">
        <v>173</v>
      </c>
      <c r="Y438" s="151"/>
      <c r="Z438" s="151"/>
      <c r="AA438" s="151"/>
      <c r="AB438" s="151"/>
      <c r="AC438" s="151"/>
      <c r="AD438" s="151"/>
      <c r="AE438" s="151"/>
      <c r="AF438" s="151"/>
      <c r="AG438" s="151" t="s">
        <v>174</v>
      </c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 x14ac:dyDescent="0.2">
      <c r="A439" s="158"/>
      <c r="B439" s="159"/>
      <c r="C439" s="184" t="s">
        <v>265</v>
      </c>
      <c r="D439" s="161"/>
      <c r="E439" s="162">
        <v>2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51"/>
      <c r="Z439" s="151"/>
      <c r="AA439" s="151"/>
      <c r="AB439" s="151"/>
      <c r="AC439" s="151"/>
      <c r="AD439" s="151"/>
      <c r="AE439" s="151"/>
      <c r="AF439" s="151"/>
      <c r="AG439" s="151" t="s">
        <v>176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 x14ac:dyDescent="0.2">
      <c r="A440" s="173">
        <v>141</v>
      </c>
      <c r="B440" s="174" t="s">
        <v>737</v>
      </c>
      <c r="C440" s="183" t="s">
        <v>738</v>
      </c>
      <c r="D440" s="175" t="s">
        <v>211</v>
      </c>
      <c r="E440" s="176">
        <v>1</v>
      </c>
      <c r="F440" s="177"/>
      <c r="G440" s="178">
        <f>ROUND(E440*F440,2)</f>
        <v>0</v>
      </c>
      <c r="H440" s="177"/>
      <c r="I440" s="178">
        <f>ROUND(E440*H440,2)</f>
        <v>0</v>
      </c>
      <c r="J440" s="177"/>
      <c r="K440" s="178">
        <f>ROUND(E440*J440,2)</f>
        <v>0</v>
      </c>
      <c r="L440" s="178">
        <v>21</v>
      </c>
      <c r="M440" s="178">
        <f>G440*(1+L440/100)</f>
        <v>0</v>
      </c>
      <c r="N440" s="178">
        <v>1.32E-3</v>
      </c>
      <c r="O440" s="178">
        <f>ROUND(E440*N440,2)</f>
        <v>0</v>
      </c>
      <c r="P440" s="178">
        <v>0</v>
      </c>
      <c r="Q440" s="178">
        <f>ROUND(E440*P440,2)</f>
        <v>0</v>
      </c>
      <c r="R440" s="178" t="s">
        <v>272</v>
      </c>
      <c r="S440" s="178" t="s">
        <v>172</v>
      </c>
      <c r="T440" s="179" t="s">
        <v>172</v>
      </c>
      <c r="U440" s="160">
        <v>0.42399999999999999</v>
      </c>
      <c r="V440" s="160">
        <f>ROUND(E440*U440,2)</f>
        <v>0.42</v>
      </c>
      <c r="W440" s="160"/>
      <c r="X440" s="160" t="s">
        <v>173</v>
      </c>
      <c r="Y440" s="151"/>
      <c r="Z440" s="151"/>
      <c r="AA440" s="151"/>
      <c r="AB440" s="151"/>
      <c r="AC440" s="151"/>
      <c r="AD440" s="151"/>
      <c r="AE440" s="151"/>
      <c r="AF440" s="151"/>
      <c r="AG440" s="151" t="s">
        <v>174</v>
      </c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 x14ac:dyDescent="0.2">
      <c r="A441" s="158"/>
      <c r="B441" s="159"/>
      <c r="C441" s="184" t="s">
        <v>219</v>
      </c>
      <c r="D441" s="161"/>
      <c r="E441" s="162">
        <v>1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51"/>
      <c r="Z441" s="151"/>
      <c r="AA441" s="151"/>
      <c r="AB441" s="151"/>
      <c r="AC441" s="151"/>
      <c r="AD441" s="151"/>
      <c r="AE441" s="151"/>
      <c r="AF441" s="151"/>
      <c r="AG441" s="151" t="s">
        <v>176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 x14ac:dyDescent="0.2">
      <c r="A442" s="173">
        <v>142</v>
      </c>
      <c r="B442" s="174" t="s">
        <v>739</v>
      </c>
      <c r="C442" s="183" t="s">
        <v>740</v>
      </c>
      <c r="D442" s="175" t="s">
        <v>211</v>
      </c>
      <c r="E442" s="176">
        <v>16</v>
      </c>
      <c r="F442" s="177"/>
      <c r="G442" s="178">
        <f>ROUND(E442*F442,2)</f>
        <v>0</v>
      </c>
      <c r="H442" s="177"/>
      <c r="I442" s="178">
        <f>ROUND(E442*H442,2)</f>
        <v>0</v>
      </c>
      <c r="J442" s="177"/>
      <c r="K442" s="178">
        <f>ROUND(E442*J442,2)</f>
        <v>0</v>
      </c>
      <c r="L442" s="178">
        <v>21</v>
      </c>
      <c r="M442" s="178">
        <f>G442*(1+L442/100)</f>
        <v>0</v>
      </c>
      <c r="N442" s="178">
        <v>0</v>
      </c>
      <c r="O442" s="178">
        <f>ROUND(E442*N442,2)</f>
        <v>0</v>
      </c>
      <c r="P442" s="178">
        <v>0</v>
      </c>
      <c r="Q442" s="178">
        <f>ROUND(E442*P442,2)</f>
        <v>0</v>
      </c>
      <c r="R442" s="178" t="s">
        <v>272</v>
      </c>
      <c r="S442" s="178" t="s">
        <v>172</v>
      </c>
      <c r="T442" s="179" t="s">
        <v>172</v>
      </c>
      <c r="U442" s="160">
        <v>8.2000000000000003E-2</v>
      </c>
      <c r="V442" s="160">
        <f>ROUND(E442*U442,2)</f>
        <v>1.31</v>
      </c>
      <c r="W442" s="160"/>
      <c r="X442" s="160" t="s">
        <v>173</v>
      </c>
      <c r="Y442" s="151"/>
      <c r="Z442" s="151"/>
      <c r="AA442" s="151"/>
      <c r="AB442" s="151"/>
      <c r="AC442" s="151"/>
      <c r="AD442" s="151"/>
      <c r="AE442" s="151"/>
      <c r="AF442" s="151"/>
      <c r="AG442" s="151" t="s">
        <v>174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58"/>
      <c r="B443" s="159"/>
      <c r="C443" s="184" t="s">
        <v>741</v>
      </c>
      <c r="D443" s="161"/>
      <c r="E443" s="162">
        <v>2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51"/>
      <c r="Z443" s="151"/>
      <c r="AA443" s="151"/>
      <c r="AB443" s="151"/>
      <c r="AC443" s="151"/>
      <c r="AD443" s="151"/>
      <c r="AE443" s="151"/>
      <c r="AF443" s="151"/>
      <c r="AG443" s="151" t="s">
        <v>176</v>
      </c>
      <c r="AH443" s="151">
        <v>5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 x14ac:dyDescent="0.2">
      <c r="A444" s="158"/>
      <c r="B444" s="159"/>
      <c r="C444" s="184" t="s">
        <v>742</v>
      </c>
      <c r="D444" s="161"/>
      <c r="E444" s="162">
        <v>2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51"/>
      <c r="Z444" s="151"/>
      <c r="AA444" s="151"/>
      <c r="AB444" s="151"/>
      <c r="AC444" s="151"/>
      <c r="AD444" s="151"/>
      <c r="AE444" s="151"/>
      <c r="AF444" s="151"/>
      <c r="AG444" s="151" t="s">
        <v>176</v>
      </c>
      <c r="AH444" s="151">
        <v>5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">
      <c r="A445" s="158"/>
      <c r="B445" s="159"/>
      <c r="C445" s="184" t="s">
        <v>743</v>
      </c>
      <c r="D445" s="161"/>
      <c r="E445" s="162">
        <v>2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51"/>
      <c r="Z445" s="151"/>
      <c r="AA445" s="151"/>
      <c r="AB445" s="151"/>
      <c r="AC445" s="151"/>
      <c r="AD445" s="151"/>
      <c r="AE445" s="151"/>
      <c r="AF445" s="151"/>
      <c r="AG445" s="151" t="s">
        <v>176</v>
      </c>
      <c r="AH445" s="151">
        <v>5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 x14ac:dyDescent="0.2">
      <c r="A446" s="158"/>
      <c r="B446" s="159"/>
      <c r="C446" s="184" t="s">
        <v>744</v>
      </c>
      <c r="D446" s="161"/>
      <c r="E446" s="162">
        <v>2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51"/>
      <c r="Z446" s="151"/>
      <c r="AA446" s="151"/>
      <c r="AB446" s="151"/>
      <c r="AC446" s="151"/>
      <c r="AD446" s="151"/>
      <c r="AE446" s="151"/>
      <c r="AF446" s="151"/>
      <c r="AG446" s="151" t="s">
        <v>176</v>
      </c>
      <c r="AH446" s="151">
        <v>5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">
      <c r="A447" s="158"/>
      <c r="B447" s="159"/>
      <c r="C447" s="184" t="s">
        <v>408</v>
      </c>
      <c r="D447" s="161"/>
      <c r="E447" s="162">
        <v>1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51"/>
      <c r="Z447" s="151"/>
      <c r="AA447" s="151"/>
      <c r="AB447" s="151"/>
      <c r="AC447" s="151"/>
      <c r="AD447" s="151"/>
      <c r="AE447" s="151"/>
      <c r="AF447" s="151"/>
      <c r="AG447" s="151" t="s">
        <v>176</v>
      </c>
      <c r="AH447" s="151">
        <v>5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58"/>
      <c r="B448" s="159"/>
      <c r="C448" s="184" t="s">
        <v>409</v>
      </c>
      <c r="D448" s="161"/>
      <c r="E448" s="162">
        <v>2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51"/>
      <c r="Z448" s="151"/>
      <c r="AA448" s="151"/>
      <c r="AB448" s="151"/>
      <c r="AC448" s="151"/>
      <c r="AD448" s="151"/>
      <c r="AE448" s="151"/>
      <c r="AF448" s="151"/>
      <c r="AG448" s="151" t="s">
        <v>176</v>
      </c>
      <c r="AH448" s="151">
        <v>5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 x14ac:dyDescent="0.2">
      <c r="A449" s="158"/>
      <c r="B449" s="159"/>
      <c r="C449" s="184" t="s">
        <v>745</v>
      </c>
      <c r="D449" s="161"/>
      <c r="E449" s="162">
        <v>2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51"/>
      <c r="Z449" s="151"/>
      <c r="AA449" s="151"/>
      <c r="AB449" s="151"/>
      <c r="AC449" s="151"/>
      <c r="AD449" s="151"/>
      <c r="AE449" s="151"/>
      <c r="AF449" s="151"/>
      <c r="AG449" s="151" t="s">
        <v>176</v>
      </c>
      <c r="AH449" s="151">
        <v>5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 x14ac:dyDescent="0.2">
      <c r="A450" s="158"/>
      <c r="B450" s="159"/>
      <c r="C450" s="184" t="s">
        <v>746</v>
      </c>
      <c r="D450" s="161"/>
      <c r="E450" s="162">
        <v>3</v>
      </c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51"/>
      <c r="Z450" s="151"/>
      <c r="AA450" s="151"/>
      <c r="AB450" s="151"/>
      <c r="AC450" s="151"/>
      <c r="AD450" s="151"/>
      <c r="AE450" s="151"/>
      <c r="AF450" s="151"/>
      <c r="AG450" s="151" t="s">
        <v>176</v>
      </c>
      <c r="AH450" s="151">
        <v>5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 x14ac:dyDescent="0.2">
      <c r="A451" s="173">
        <v>143</v>
      </c>
      <c r="B451" s="174" t="s">
        <v>747</v>
      </c>
      <c r="C451" s="183" t="s">
        <v>748</v>
      </c>
      <c r="D451" s="175" t="s">
        <v>211</v>
      </c>
      <c r="E451" s="176">
        <v>20</v>
      </c>
      <c r="F451" s="177"/>
      <c r="G451" s="178">
        <f>ROUND(E451*F451,2)</f>
        <v>0</v>
      </c>
      <c r="H451" s="177"/>
      <c r="I451" s="178">
        <f>ROUND(E451*H451,2)</f>
        <v>0</v>
      </c>
      <c r="J451" s="177"/>
      <c r="K451" s="178">
        <f>ROUND(E451*J451,2)</f>
        <v>0</v>
      </c>
      <c r="L451" s="178">
        <v>21</v>
      </c>
      <c r="M451" s="178">
        <f>G451*(1+L451/100)</f>
        <v>0</v>
      </c>
      <c r="N451" s="178">
        <v>0</v>
      </c>
      <c r="O451" s="178">
        <f>ROUND(E451*N451,2)</f>
        <v>0</v>
      </c>
      <c r="P451" s="178">
        <v>0</v>
      </c>
      <c r="Q451" s="178">
        <f>ROUND(E451*P451,2)</f>
        <v>0</v>
      </c>
      <c r="R451" s="178" t="s">
        <v>272</v>
      </c>
      <c r="S451" s="178" t="s">
        <v>172</v>
      </c>
      <c r="T451" s="179" t="s">
        <v>172</v>
      </c>
      <c r="U451" s="160">
        <v>9.2999999999999999E-2</v>
      </c>
      <c r="V451" s="160">
        <f>ROUND(E451*U451,2)</f>
        <v>1.86</v>
      </c>
      <c r="W451" s="160"/>
      <c r="X451" s="160" t="s">
        <v>173</v>
      </c>
      <c r="Y451" s="151"/>
      <c r="Z451" s="151"/>
      <c r="AA451" s="151"/>
      <c r="AB451" s="151"/>
      <c r="AC451" s="151"/>
      <c r="AD451" s="151"/>
      <c r="AE451" s="151"/>
      <c r="AF451" s="151"/>
      <c r="AG451" s="151" t="s">
        <v>174</v>
      </c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 x14ac:dyDescent="0.2">
      <c r="A452" s="158"/>
      <c r="B452" s="159"/>
      <c r="C452" s="184" t="s">
        <v>749</v>
      </c>
      <c r="D452" s="161"/>
      <c r="E452" s="162">
        <v>2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51"/>
      <c r="Z452" s="151"/>
      <c r="AA452" s="151"/>
      <c r="AB452" s="151"/>
      <c r="AC452" s="151"/>
      <c r="AD452" s="151"/>
      <c r="AE452" s="151"/>
      <c r="AF452" s="151"/>
      <c r="AG452" s="151" t="s">
        <v>176</v>
      </c>
      <c r="AH452" s="151">
        <v>5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 x14ac:dyDescent="0.2">
      <c r="A453" s="158"/>
      <c r="B453" s="159"/>
      <c r="C453" s="184" t="s">
        <v>750</v>
      </c>
      <c r="D453" s="161"/>
      <c r="E453" s="162">
        <v>2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51"/>
      <c r="Z453" s="151"/>
      <c r="AA453" s="151"/>
      <c r="AB453" s="151"/>
      <c r="AC453" s="151"/>
      <c r="AD453" s="151"/>
      <c r="AE453" s="151"/>
      <c r="AF453" s="151"/>
      <c r="AG453" s="151" t="s">
        <v>176</v>
      </c>
      <c r="AH453" s="151">
        <v>5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 x14ac:dyDescent="0.2">
      <c r="A454" s="158"/>
      <c r="B454" s="159"/>
      <c r="C454" s="184" t="s">
        <v>751</v>
      </c>
      <c r="D454" s="161"/>
      <c r="E454" s="162">
        <v>2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51"/>
      <c r="Z454" s="151"/>
      <c r="AA454" s="151"/>
      <c r="AB454" s="151"/>
      <c r="AC454" s="151"/>
      <c r="AD454" s="151"/>
      <c r="AE454" s="151"/>
      <c r="AF454" s="151"/>
      <c r="AG454" s="151" t="s">
        <v>176</v>
      </c>
      <c r="AH454" s="151">
        <v>5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 x14ac:dyDescent="0.2">
      <c r="A455" s="158"/>
      <c r="B455" s="159"/>
      <c r="C455" s="184" t="s">
        <v>752</v>
      </c>
      <c r="D455" s="161"/>
      <c r="E455" s="162">
        <v>2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51"/>
      <c r="Z455" s="151"/>
      <c r="AA455" s="151"/>
      <c r="AB455" s="151"/>
      <c r="AC455" s="151"/>
      <c r="AD455" s="151"/>
      <c r="AE455" s="151"/>
      <c r="AF455" s="151"/>
      <c r="AG455" s="151" t="s">
        <v>176</v>
      </c>
      <c r="AH455" s="151">
        <v>5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 x14ac:dyDescent="0.2">
      <c r="A456" s="158"/>
      <c r="B456" s="159"/>
      <c r="C456" s="184" t="s">
        <v>753</v>
      </c>
      <c r="D456" s="161"/>
      <c r="E456" s="162">
        <v>2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51"/>
      <c r="Z456" s="151"/>
      <c r="AA456" s="151"/>
      <c r="AB456" s="151"/>
      <c r="AC456" s="151"/>
      <c r="AD456" s="151"/>
      <c r="AE456" s="151"/>
      <c r="AF456" s="151"/>
      <c r="AG456" s="151" t="s">
        <v>176</v>
      </c>
      <c r="AH456" s="151">
        <v>5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58"/>
      <c r="B457" s="159"/>
      <c r="C457" s="184" t="s">
        <v>754</v>
      </c>
      <c r="D457" s="161"/>
      <c r="E457" s="162">
        <v>2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51"/>
      <c r="Z457" s="151"/>
      <c r="AA457" s="151"/>
      <c r="AB457" s="151"/>
      <c r="AC457" s="151"/>
      <c r="AD457" s="151"/>
      <c r="AE457" s="151"/>
      <c r="AF457" s="151"/>
      <c r="AG457" s="151" t="s">
        <v>176</v>
      </c>
      <c r="AH457" s="151">
        <v>5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 x14ac:dyDescent="0.2">
      <c r="A458" s="158"/>
      <c r="B458" s="159"/>
      <c r="C458" s="184" t="s">
        <v>755</v>
      </c>
      <c r="D458" s="161"/>
      <c r="E458" s="162">
        <v>4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51"/>
      <c r="Z458" s="151"/>
      <c r="AA458" s="151"/>
      <c r="AB458" s="151"/>
      <c r="AC458" s="151"/>
      <c r="AD458" s="151"/>
      <c r="AE458" s="151"/>
      <c r="AF458" s="151"/>
      <c r="AG458" s="151" t="s">
        <v>176</v>
      </c>
      <c r="AH458" s="151">
        <v>5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 x14ac:dyDescent="0.2">
      <c r="A459" s="158"/>
      <c r="B459" s="159"/>
      <c r="C459" s="184" t="s">
        <v>643</v>
      </c>
      <c r="D459" s="161"/>
      <c r="E459" s="162">
        <v>1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51"/>
      <c r="Z459" s="151"/>
      <c r="AA459" s="151"/>
      <c r="AB459" s="151"/>
      <c r="AC459" s="151"/>
      <c r="AD459" s="151"/>
      <c r="AE459" s="151"/>
      <c r="AF459" s="151"/>
      <c r="AG459" s="151" t="s">
        <v>176</v>
      </c>
      <c r="AH459" s="151">
        <v>5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 x14ac:dyDescent="0.2">
      <c r="A460" s="158"/>
      <c r="B460" s="159"/>
      <c r="C460" s="184" t="s">
        <v>72</v>
      </c>
      <c r="D460" s="161"/>
      <c r="E460" s="162">
        <v>3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51"/>
      <c r="Z460" s="151"/>
      <c r="AA460" s="151"/>
      <c r="AB460" s="151"/>
      <c r="AC460" s="151"/>
      <c r="AD460" s="151"/>
      <c r="AE460" s="151"/>
      <c r="AF460" s="151"/>
      <c r="AG460" s="151" t="s">
        <v>176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 x14ac:dyDescent="0.2">
      <c r="A461" s="173">
        <v>144</v>
      </c>
      <c r="B461" s="174" t="s">
        <v>756</v>
      </c>
      <c r="C461" s="183" t="s">
        <v>757</v>
      </c>
      <c r="D461" s="175" t="s">
        <v>211</v>
      </c>
      <c r="E461" s="176">
        <v>14</v>
      </c>
      <c r="F461" s="177"/>
      <c r="G461" s="178">
        <f>ROUND(E461*F461,2)</f>
        <v>0</v>
      </c>
      <c r="H461" s="177"/>
      <c r="I461" s="178">
        <f>ROUND(E461*H461,2)</f>
        <v>0</v>
      </c>
      <c r="J461" s="177"/>
      <c r="K461" s="178">
        <f>ROUND(E461*J461,2)</f>
        <v>0</v>
      </c>
      <c r="L461" s="178">
        <v>21</v>
      </c>
      <c r="M461" s="178">
        <f>G461*(1+L461/100)</f>
        <v>0</v>
      </c>
      <c r="N461" s="178">
        <v>0</v>
      </c>
      <c r="O461" s="178">
        <f>ROUND(E461*N461,2)</f>
        <v>0</v>
      </c>
      <c r="P461" s="178">
        <v>0</v>
      </c>
      <c r="Q461" s="178">
        <f>ROUND(E461*P461,2)</f>
        <v>0</v>
      </c>
      <c r="R461" s="178" t="s">
        <v>272</v>
      </c>
      <c r="S461" s="178" t="s">
        <v>172</v>
      </c>
      <c r="T461" s="179" t="s">
        <v>172</v>
      </c>
      <c r="U461" s="160">
        <v>0.10299999999999999</v>
      </c>
      <c r="V461" s="160">
        <f>ROUND(E461*U461,2)</f>
        <v>1.44</v>
      </c>
      <c r="W461" s="160"/>
      <c r="X461" s="160" t="s">
        <v>173</v>
      </c>
      <c r="Y461" s="151"/>
      <c r="Z461" s="151"/>
      <c r="AA461" s="151"/>
      <c r="AB461" s="151"/>
      <c r="AC461" s="151"/>
      <c r="AD461" s="151"/>
      <c r="AE461" s="151"/>
      <c r="AF461" s="151"/>
      <c r="AG461" s="151" t="s">
        <v>174</v>
      </c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 x14ac:dyDescent="0.2">
      <c r="A462" s="158"/>
      <c r="B462" s="159"/>
      <c r="C462" s="184" t="s">
        <v>758</v>
      </c>
      <c r="D462" s="161"/>
      <c r="E462" s="162">
        <v>2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51"/>
      <c r="Z462" s="151"/>
      <c r="AA462" s="151"/>
      <c r="AB462" s="151"/>
      <c r="AC462" s="151"/>
      <c r="AD462" s="151"/>
      <c r="AE462" s="151"/>
      <c r="AF462" s="151"/>
      <c r="AG462" s="151" t="s">
        <v>176</v>
      </c>
      <c r="AH462" s="151">
        <v>5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 x14ac:dyDescent="0.2">
      <c r="A463" s="158"/>
      <c r="B463" s="159"/>
      <c r="C463" s="184" t="s">
        <v>759</v>
      </c>
      <c r="D463" s="161"/>
      <c r="E463" s="162">
        <v>2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51"/>
      <c r="Z463" s="151"/>
      <c r="AA463" s="151"/>
      <c r="AB463" s="151"/>
      <c r="AC463" s="151"/>
      <c r="AD463" s="151"/>
      <c r="AE463" s="151"/>
      <c r="AF463" s="151"/>
      <c r="AG463" s="151" t="s">
        <v>176</v>
      </c>
      <c r="AH463" s="151">
        <v>5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 x14ac:dyDescent="0.2">
      <c r="A464" s="158"/>
      <c r="B464" s="159"/>
      <c r="C464" s="184" t="s">
        <v>760</v>
      </c>
      <c r="D464" s="161"/>
      <c r="E464" s="162">
        <v>1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51"/>
      <c r="Z464" s="151"/>
      <c r="AA464" s="151"/>
      <c r="AB464" s="151"/>
      <c r="AC464" s="151"/>
      <c r="AD464" s="151"/>
      <c r="AE464" s="151"/>
      <c r="AF464" s="151"/>
      <c r="AG464" s="151" t="s">
        <v>176</v>
      </c>
      <c r="AH464" s="151">
        <v>5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 x14ac:dyDescent="0.2">
      <c r="A465" s="158"/>
      <c r="B465" s="159"/>
      <c r="C465" s="184" t="s">
        <v>761</v>
      </c>
      <c r="D465" s="161"/>
      <c r="E465" s="162">
        <v>2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51"/>
      <c r="Z465" s="151"/>
      <c r="AA465" s="151"/>
      <c r="AB465" s="151"/>
      <c r="AC465" s="151"/>
      <c r="AD465" s="151"/>
      <c r="AE465" s="151"/>
      <c r="AF465" s="151"/>
      <c r="AG465" s="151" t="s">
        <v>176</v>
      </c>
      <c r="AH465" s="151">
        <v>5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 x14ac:dyDescent="0.2">
      <c r="A466" s="158"/>
      <c r="B466" s="159"/>
      <c r="C466" s="184" t="s">
        <v>762</v>
      </c>
      <c r="D466" s="161"/>
      <c r="E466" s="162">
        <v>4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51"/>
      <c r="Z466" s="151"/>
      <c r="AA466" s="151"/>
      <c r="AB466" s="151"/>
      <c r="AC466" s="151"/>
      <c r="AD466" s="151"/>
      <c r="AE466" s="151"/>
      <c r="AF466" s="151"/>
      <c r="AG466" s="151" t="s">
        <v>176</v>
      </c>
      <c r="AH466" s="151">
        <v>5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 x14ac:dyDescent="0.2">
      <c r="A467" s="158"/>
      <c r="B467" s="159"/>
      <c r="C467" s="184" t="s">
        <v>72</v>
      </c>
      <c r="D467" s="161"/>
      <c r="E467" s="162">
        <v>3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51"/>
      <c r="Z467" s="151"/>
      <c r="AA467" s="151"/>
      <c r="AB467" s="151"/>
      <c r="AC467" s="151"/>
      <c r="AD467" s="151"/>
      <c r="AE467" s="151"/>
      <c r="AF467" s="151"/>
      <c r="AG467" s="151" t="s">
        <v>176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 x14ac:dyDescent="0.2">
      <c r="A468" s="173">
        <v>145</v>
      </c>
      <c r="B468" s="174" t="s">
        <v>763</v>
      </c>
      <c r="C468" s="183" t="s">
        <v>764</v>
      </c>
      <c r="D468" s="175" t="s">
        <v>211</v>
      </c>
      <c r="E468" s="176">
        <v>10</v>
      </c>
      <c r="F468" s="177"/>
      <c r="G468" s="178">
        <f>ROUND(E468*F468,2)</f>
        <v>0</v>
      </c>
      <c r="H468" s="177"/>
      <c r="I468" s="178">
        <f>ROUND(E468*H468,2)</f>
        <v>0</v>
      </c>
      <c r="J468" s="177"/>
      <c r="K468" s="178">
        <f>ROUND(E468*J468,2)</f>
        <v>0</v>
      </c>
      <c r="L468" s="178">
        <v>21</v>
      </c>
      <c r="M468" s="178">
        <f>G468*(1+L468/100)</f>
        <v>0</v>
      </c>
      <c r="N468" s="178">
        <v>1.4E-3</v>
      </c>
      <c r="O468" s="178">
        <f>ROUND(E468*N468,2)</f>
        <v>0.01</v>
      </c>
      <c r="P468" s="178">
        <v>0</v>
      </c>
      <c r="Q468" s="178">
        <f>ROUND(E468*P468,2)</f>
        <v>0</v>
      </c>
      <c r="R468" s="178" t="s">
        <v>272</v>
      </c>
      <c r="S468" s="178" t="s">
        <v>172</v>
      </c>
      <c r="T468" s="179" t="s">
        <v>172</v>
      </c>
      <c r="U468" s="160">
        <v>0.124</v>
      </c>
      <c r="V468" s="160">
        <f>ROUND(E468*U468,2)</f>
        <v>1.24</v>
      </c>
      <c r="W468" s="160"/>
      <c r="X468" s="160" t="s">
        <v>173</v>
      </c>
      <c r="Y468" s="151"/>
      <c r="Z468" s="151"/>
      <c r="AA468" s="151"/>
      <c r="AB468" s="151"/>
      <c r="AC468" s="151"/>
      <c r="AD468" s="151"/>
      <c r="AE468" s="151"/>
      <c r="AF468" s="151"/>
      <c r="AG468" s="151" t="s">
        <v>174</v>
      </c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 x14ac:dyDescent="0.2">
      <c r="A469" s="158"/>
      <c r="B469" s="159"/>
      <c r="C469" s="184" t="s">
        <v>761</v>
      </c>
      <c r="D469" s="161"/>
      <c r="E469" s="162">
        <v>2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51"/>
      <c r="Z469" s="151"/>
      <c r="AA469" s="151"/>
      <c r="AB469" s="151"/>
      <c r="AC469" s="151"/>
      <c r="AD469" s="151"/>
      <c r="AE469" s="151"/>
      <c r="AF469" s="151"/>
      <c r="AG469" s="151" t="s">
        <v>176</v>
      </c>
      <c r="AH469" s="151">
        <v>5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 x14ac:dyDescent="0.2">
      <c r="A470" s="158"/>
      <c r="B470" s="159"/>
      <c r="C470" s="184" t="s">
        <v>765</v>
      </c>
      <c r="D470" s="161"/>
      <c r="E470" s="162">
        <v>4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51"/>
      <c r="Z470" s="151"/>
      <c r="AA470" s="151"/>
      <c r="AB470" s="151"/>
      <c r="AC470" s="151"/>
      <c r="AD470" s="151"/>
      <c r="AE470" s="151"/>
      <c r="AF470" s="151"/>
      <c r="AG470" s="151" t="s">
        <v>176</v>
      </c>
      <c r="AH470" s="151">
        <v>5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58"/>
      <c r="B471" s="159"/>
      <c r="C471" s="184" t="s">
        <v>766</v>
      </c>
      <c r="D471" s="161"/>
      <c r="E471" s="162">
        <v>4</v>
      </c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51"/>
      <c r="Z471" s="151"/>
      <c r="AA471" s="151"/>
      <c r="AB471" s="151"/>
      <c r="AC471" s="151"/>
      <c r="AD471" s="151"/>
      <c r="AE471" s="151"/>
      <c r="AF471" s="151"/>
      <c r="AG471" s="151" t="s">
        <v>176</v>
      </c>
      <c r="AH471" s="151">
        <v>5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 x14ac:dyDescent="0.2">
      <c r="A472" s="173">
        <v>146</v>
      </c>
      <c r="B472" s="174" t="s">
        <v>767</v>
      </c>
      <c r="C472" s="183" t="s">
        <v>768</v>
      </c>
      <c r="D472" s="175" t="s">
        <v>211</v>
      </c>
      <c r="E472" s="176">
        <v>8</v>
      </c>
      <c r="F472" s="177"/>
      <c r="G472" s="178">
        <f>ROUND(E472*F472,2)</f>
        <v>0</v>
      </c>
      <c r="H472" s="177"/>
      <c r="I472" s="178">
        <f>ROUND(E472*H472,2)</f>
        <v>0</v>
      </c>
      <c r="J472" s="177"/>
      <c r="K472" s="178">
        <f>ROUND(E472*J472,2)</f>
        <v>0</v>
      </c>
      <c r="L472" s="178">
        <v>21</v>
      </c>
      <c r="M472" s="178">
        <f>G472*(1+L472/100)</f>
        <v>0</v>
      </c>
      <c r="N472" s="178">
        <v>0</v>
      </c>
      <c r="O472" s="178">
        <f>ROUND(E472*N472,2)</f>
        <v>0</v>
      </c>
      <c r="P472" s="178">
        <v>0</v>
      </c>
      <c r="Q472" s="178">
        <f>ROUND(E472*P472,2)</f>
        <v>0</v>
      </c>
      <c r="R472" s="178" t="s">
        <v>272</v>
      </c>
      <c r="S472" s="178" t="s">
        <v>172</v>
      </c>
      <c r="T472" s="179" t="s">
        <v>172</v>
      </c>
      <c r="U472" s="160">
        <v>0.16500000000000001</v>
      </c>
      <c r="V472" s="160">
        <f>ROUND(E472*U472,2)</f>
        <v>1.32</v>
      </c>
      <c r="W472" s="160"/>
      <c r="X472" s="160" t="s">
        <v>173</v>
      </c>
      <c r="Y472" s="151"/>
      <c r="Z472" s="151"/>
      <c r="AA472" s="151"/>
      <c r="AB472" s="151"/>
      <c r="AC472" s="151"/>
      <c r="AD472" s="151"/>
      <c r="AE472" s="151"/>
      <c r="AF472" s="151"/>
      <c r="AG472" s="151" t="s">
        <v>174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 x14ac:dyDescent="0.2">
      <c r="A473" s="158"/>
      <c r="B473" s="159"/>
      <c r="C473" s="184" t="s">
        <v>769</v>
      </c>
      <c r="D473" s="161"/>
      <c r="E473" s="162">
        <v>2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51"/>
      <c r="Z473" s="151"/>
      <c r="AA473" s="151"/>
      <c r="AB473" s="151"/>
      <c r="AC473" s="151"/>
      <c r="AD473" s="151"/>
      <c r="AE473" s="151"/>
      <c r="AF473" s="151"/>
      <c r="AG473" s="151" t="s">
        <v>176</v>
      </c>
      <c r="AH473" s="151">
        <v>5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58"/>
      <c r="B474" s="159"/>
      <c r="C474" s="184" t="s">
        <v>770</v>
      </c>
      <c r="D474" s="161"/>
      <c r="E474" s="162">
        <v>2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51"/>
      <c r="Z474" s="151"/>
      <c r="AA474" s="151"/>
      <c r="AB474" s="151"/>
      <c r="AC474" s="151"/>
      <c r="AD474" s="151"/>
      <c r="AE474" s="151"/>
      <c r="AF474" s="151"/>
      <c r="AG474" s="151" t="s">
        <v>176</v>
      </c>
      <c r="AH474" s="151">
        <v>5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 x14ac:dyDescent="0.2">
      <c r="A475" s="158"/>
      <c r="B475" s="159"/>
      <c r="C475" s="184" t="s">
        <v>771</v>
      </c>
      <c r="D475" s="161"/>
      <c r="E475" s="162">
        <v>2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51"/>
      <c r="Z475" s="151"/>
      <c r="AA475" s="151"/>
      <c r="AB475" s="151"/>
      <c r="AC475" s="151"/>
      <c r="AD475" s="151"/>
      <c r="AE475" s="151"/>
      <c r="AF475" s="151"/>
      <c r="AG475" s="151" t="s">
        <v>176</v>
      </c>
      <c r="AH475" s="151">
        <v>5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 x14ac:dyDescent="0.2">
      <c r="A476" s="158"/>
      <c r="B476" s="159"/>
      <c r="C476" s="184" t="s">
        <v>772</v>
      </c>
      <c r="D476" s="161"/>
      <c r="E476" s="162">
        <v>2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51"/>
      <c r="Z476" s="151"/>
      <c r="AA476" s="151"/>
      <c r="AB476" s="151"/>
      <c r="AC476" s="151"/>
      <c r="AD476" s="151"/>
      <c r="AE476" s="151"/>
      <c r="AF476" s="151"/>
      <c r="AG476" s="151" t="s">
        <v>176</v>
      </c>
      <c r="AH476" s="151">
        <v>5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 x14ac:dyDescent="0.2">
      <c r="A477" s="173">
        <v>147</v>
      </c>
      <c r="B477" s="174" t="s">
        <v>277</v>
      </c>
      <c r="C477" s="183" t="s">
        <v>278</v>
      </c>
      <c r="D477" s="175" t="s">
        <v>211</v>
      </c>
      <c r="E477" s="176">
        <v>8</v>
      </c>
      <c r="F477" s="177"/>
      <c r="G477" s="178">
        <f>ROUND(E477*F477,2)</f>
        <v>0</v>
      </c>
      <c r="H477" s="177"/>
      <c r="I477" s="178">
        <f>ROUND(E477*H477,2)</f>
        <v>0</v>
      </c>
      <c r="J477" s="177"/>
      <c r="K477" s="178">
        <f>ROUND(E477*J477,2)</f>
        <v>0</v>
      </c>
      <c r="L477" s="178">
        <v>21</v>
      </c>
      <c r="M477" s="178">
        <f>G477*(1+L477/100)</f>
        <v>0</v>
      </c>
      <c r="N477" s="178">
        <v>1.1800000000000001E-3</v>
      </c>
      <c r="O477" s="178">
        <f>ROUND(E477*N477,2)</f>
        <v>0.01</v>
      </c>
      <c r="P477" s="178">
        <v>0</v>
      </c>
      <c r="Q477" s="178">
        <f>ROUND(E477*P477,2)</f>
        <v>0</v>
      </c>
      <c r="R477" s="178" t="s">
        <v>272</v>
      </c>
      <c r="S477" s="178" t="s">
        <v>172</v>
      </c>
      <c r="T477" s="179" t="s">
        <v>172</v>
      </c>
      <c r="U477" s="160">
        <v>0.21</v>
      </c>
      <c r="V477" s="160">
        <f>ROUND(E477*U477,2)</f>
        <v>1.68</v>
      </c>
      <c r="W477" s="160"/>
      <c r="X477" s="160" t="s">
        <v>173</v>
      </c>
      <c r="Y477" s="151"/>
      <c r="Z477" s="151"/>
      <c r="AA477" s="151"/>
      <c r="AB477" s="151"/>
      <c r="AC477" s="151"/>
      <c r="AD477" s="151"/>
      <c r="AE477" s="151"/>
      <c r="AF477" s="151"/>
      <c r="AG477" s="151" t="s">
        <v>174</v>
      </c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58"/>
      <c r="B478" s="159"/>
      <c r="C478" s="184" t="s">
        <v>773</v>
      </c>
      <c r="D478" s="161"/>
      <c r="E478" s="162">
        <v>2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51"/>
      <c r="Z478" s="151"/>
      <c r="AA478" s="151"/>
      <c r="AB478" s="151"/>
      <c r="AC478" s="151"/>
      <c r="AD478" s="151"/>
      <c r="AE478" s="151"/>
      <c r="AF478" s="151"/>
      <c r="AG478" s="151" t="s">
        <v>176</v>
      </c>
      <c r="AH478" s="151">
        <v>5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 x14ac:dyDescent="0.2">
      <c r="A479" s="158"/>
      <c r="B479" s="159"/>
      <c r="C479" s="184" t="s">
        <v>774</v>
      </c>
      <c r="D479" s="161"/>
      <c r="E479" s="162">
        <v>2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51"/>
      <c r="Z479" s="151"/>
      <c r="AA479" s="151"/>
      <c r="AB479" s="151"/>
      <c r="AC479" s="151"/>
      <c r="AD479" s="151"/>
      <c r="AE479" s="151"/>
      <c r="AF479" s="151"/>
      <c r="AG479" s="151" t="s">
        <v>176</v>
      </c>
      <c r="AH479" s="151">
        <v>5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 x14ac:dyDescent="0.2">
      <c r="A480" s="158"/>
      <c r="B480" s="159"/>
      <c r="C480" s="184" t="s">
        <v>775</v>
      </c>
      <c r="D480" s="161"/>
      <c r="E480" s="162">
        <v>2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51"/>
      <c r="Z480" s="151"/>
      <c r="AA480" s="151"/>
      <c r="AB480" s="151"/>
      <c r="AC480" s="151"/>
      <c r="AD480" s="151"/>
      <c r="AE480" s="151"/>
      <c r="AF480" s="151"/>
      <c r="AG480" s="151" t="s">
        <v>176</v>
      </c>
      <c r="AH480" s="151">
        <v>5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 x14ac:dyDescent="0.2">
      <c r="A481" s="158"/>
      <c r="B481" s="159"/>
      <c r="C481" s="184" t="s">
        <v>776</v>
      </c>
      <c r="D481" s="161"/>
      <c r="E481" s="162">
        <v>2</v>
      </c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51"/>
      <c r="Z481" s="151"/>
      <c r="AA481" s="151"/>
      <c r="AB481" s="151"/>
      <c r="AC481" s="151"/>
      <c r="AD481" s="151"/>
      <c r="AE481" s="151"/>
      <c r="AF481" s="151"/>
      <c r="AG481" s="151" t="s">
        <v>176</v>
      </c>
      <c r="AH481" s="151">
        <v>5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ht="22.5" outlineLevel="1" x14ac:dyDescent="0.2">
      <c r="A482" s="173">
        <v>148</v>
      </c>
      <c r="B482" s="174" t="s">
        <v>777</v>
      </c>
      <c r="C482" s="183" t="s">
        <v>778</v>
      </c>
      <c r="D482" s="175" t="s">
        <v>211</v>
      </c>
      <c r="E482" s="176">
        <v>13</v>
      </c>
      <c r="F482" s="177"/>
      <c r="G482" s="178">
        <f>ROUND(E482*F482,2)</f>
        <v>0</v>
      </c>
      <c r="H482" s="177"/>
      <c r="I482" s="178">
        <f>ROUND(E482*H482,2)</f>
        <v>0</v>
      </c>
      <c r="J482" s="177"/>
      <c r="K482" s="178">
        <f>ROUND(E482*J482,2)</f>
        <v>0</v>
      </c>
      <c r="L482" s="178">
        <v>21</v>
      </c>
      <c r="M482" s="178">
        <f>G482*(1+L482/100)</f>
        <v>0</v>
      </c>
      <c r="N482" s="178">
        <v>0</v>
      </c>
      <c r="O482" s="178">
        <f>ROUND(E482*N482,2)</f>
        <v>0</v>
      </c>
      <c r="P482" s="178">
        <v>0</v>
      </c>
      <c r="Q482" s="178">
        <f>ROUND(E482*P482,2)</f>
        <v>0</v>
      </c>
      <c r="R482" s="178" t="s">
        <v>272</v>
      </c>
      <c r="S482" s="178" t="s">
        <v>172</v>
      </c>
      <c r="T482" s="179" t="s">
        <v>172</v>
      </c>
      <c r="U482" s="160">
        <v>8.3000000000000004E-2</v>
      </c>
      <c r="V482" s="160">
        <f>ROUND(E482*U482,2)</f>
        <v>1.08</v>
      </c>
      <c r="W482" s="160"/>
      <c r="X482" s="160" t="s">
        <v>173</v>
      </c>
      <c r="Y482" s="151"/>
      <c r="Z482" s="151"/>
      <c r="AA482" s="151"/>
      <c r="AB482" s="151"/>
      <c r="AC482" s="151"/>
      <c r="AD482" s="151"/>
      <c r="AE482" s="151"/>
      <c r="AF482" s="151"/>
      <c r="AG482" s="151" t="s">
        <v>174</v>
      </c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 x14ac:dyDescent="0.2">
      <c r="A483" s="158"/>
      <c r="B483" s="159"/>
      <c r="C483" s="184" t="s">
        <v>779</v>
      </c>
      <c r="D483" s="161"/>
      <c r="E483" s="162">
        <v>13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51"/>
      <c r="Z483" s="151"/>
      <c r="AA483" s="151"/>
      <c r="AB483" s="151"/>
      <c r="AC483" s="151"/>
      <c r="AD483" s="151"/>
      <c r="AE483" s="151"/>
      <c r="AF483" s="151"/>
      <c r="AG483" s="151" t="s">
        <v>176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">
      <c r="A484" s="173">
        <v>149</v>
      </c>
      <c r="B484" s="174" t="s">
        <v>780</v>
      </c>
      <c r="C484" s="183" t="s">
        <v>781</v>
      </c>
      <c r="D484" s="175" t="s">
        <v>211</v>
      </c>
      <c r="E484" s="176">
        <v>2</v>
      </c>
      <c r="F484" s="177"/>
      <c r="G484" s="178">
        <f>ROUND(E484*F484,2)</f>
        <v>0</v>
      </c>
      <c r="H484" s="177"/>
      <c r="I484" s="178">
        <f>ROUND(E484*H484,2)</f>
        <v>0</v>
      </c>
      <c r="J484" s="177"/>
      <c r="K484" s="178">
        <f>ROUND(E484*J484,2)</f>
        <v>0</v>
      </c>
      <c r="L484" s="178">
        <v>21</v>
      </c>
      <c r="M484" s="178">
        <f>G484*(1+L484/100)</f>
        <v>0</v>
      </c>
      <c r="N484" s="178">
        <v>5.5999999999999995E-4</v>
      </c>
      <c r="O484" s="178">
        <f>ROUND(E484*N484,2)</f>
        <v>0</v>
      </c>
      <c r="P484" s="178">
        <v>0</v>
      </c>
      <c r="Q484" s="178">
        <f>ROUND(E484*P484,2)</f>
        <v>0</v>
      </c>
      <c r="R484" s="178" t="s">
        <v>272</v>
      </c>
      <c r="S484" s="178" t="s">
        <v>172</v>
      </c>
      <c r="T484" s="179" t="s">
        <v>172</v>
      </c>
      <c r="U484" s="160">
        <v>0.26900000000000002</v>
      </c>
      <c r="V484" s="160">
        <f>ROUND(E484*U484,2)</f>
        <v>0.54</v>
      </c>
      <c r="W484" s="160"/>
      <c r="X484" s="160" t="s">
        <v>173</v>
      </c>
      <c r="Y484" s="151"/>
      <c r="Z484" s="151"/>
      <c r="AA484" s="151"/>
      <c r="AB484" s="151"/>
      <c r="AC484" s="151"/>
      <c r="AD484" s="151"/>
      <c r="AE484" s="151"/>
      <c r="AF484" s="151"/>
      <c r="AG484" s="151" t="s">
        <v>174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 x14ac:dyDescent="0.2">
      <c r="A485" s="158"/>
      <c r="B485" s="159"/>
      <c r="C485" s="184" t="s">
        <v>265</v>
      </c>
      <c r="D485" s="161"/>
      <c r="E485" s="162">
        <v>2</v>
      </c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51"/>
      <c r="Z485" s="151"/>
      <c r="AA485" s="151"/>
      <c r="AB485" s="151"/>
      <c r="AC485" s="151"/>
      <c r="AD485" s="151"/>
      <c r="AE485" s="151"/>
      <c r="AF485" s="151"/>
      <c r="AG485" s="151" t="s">
        <v>176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73">
        <v>150</v>
      </c>
      <c r="B486" s="174" t="s">
        <v>782</v>
      </c>
      <c r="C486" s="183" t="s">
        <v>783</v>
      </c>
      <c r="D486" s="175" t="s">
        <v>211</v>
      </c>
      <c r="E486" s="176">
        <v>1</v>
      </c>
      <c r="F486" s="177"/>
      <c r="G486" s="178">
        <f>ROUND(E486*F486,2)</f>
        <v>0</v>
      </c>
      <c r="H486" s="177"/>
      <c r="I486" s="178">
        <f>ROUND(E486*H486,2)</f>
        <v>0</v>
      </c>
      <c r="J486" s="177"/>
      <c r="K486" s="178">
        <f>ROUND(E486*J486,2)</f>
        <v>0</v>
      </c>
      <c r="L486" s="178">
        <v>21</v>
      </c>
      <c r="M486" s="178">
        <f>G486*(1+L486/100)</f>
        <v>0</v>
      </c>
      <c r="N486" s="178">
        <v>1.42E-3</v>
      </c>
      <c r="O486" s="178">
        <f>ROUND(E486*N486,2)</f>
        <v>0</v>
      </c>
      <c r="P486" s="178">
        <v>0</v>
      </c>
      <c r="Q486" s="178">
        <f>ROUND(E486*P486,2)</f>
        <v>0</v>
      </c>
      <c r="R486" s="178" t="s">
        <v>272</v>
      </c>
      <c r="S486" s="178" t="s">
        <v>172</v>
      </c>
      <c r="T486" s="179" t="s">
        <v>172</v>
      </c>
      <c r="U486" s="160">
        <v>0.42399999999999999</v>
      </c>
      <c r="V486" s="160">
        <f>ROUND(E486*U486,2)</f>
        <v>0.42</v>
      </c>
      <c r="W486" s="160"/>
      <c r="X486" s="160" t="s">
        <v>173</v>
      </c>
      <c r="Y486" s="151"/>
      <c r="Z486" s="151"/>
      <c r="AA486" s="151"/>
      <c r="AB486" s="151"/>
      <c r="AC486" s="151"/>
      <c r="AD486" s="151"/>
      <c r="AE486" s="151"/>
      <c r="AF486" s="151"/>
      <c r="AG486" s="151" t="s">
        <v>174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 x14ac:dyDescent="0.2">
      <c r="A487" s="158"/>
      <c r="B487" s="159"/>
      <c r="C487" s="184" t="s">
        <v>219</v>
      </c>
      <c r="D487" s="161"/>
      <c r="E487" s="162">
        <v>1</v>
      </c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51"/>
      <c r="Z487" s="151"/>
      <c r="AA487" s="151"/>
      <c r="AB487" s="151"/>
      <c r="AC487" s="151"/>
      <c r="AD487" s="151"/>
      <c r="AE487" s="151"/>
      <c r="AF487" s="151"/>
      <c r="AG487" s="151" t="s">
        <v>176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 x14ac:dyDescent="0.2">
      <c r="A488" s="173">
        <v>151</v>
      </c>
      <c r="B488" s="174" t="s">
        <v>279</v>
      </c>
      <c r="C488" s="183" t="s">
        <v>280</v>
      </c>
      <c r="D488" s="175" t="s">
        <v>211</v>
      </c>
      <c r="E488" s="176">
        <v>9</v>
      </c>
      <c r="F488" s="177"/>
      <c r="G488" s="178">
        <f>ROUND(E488*F488,2)</f>
        <v>0</v>
      </c>
      <c r="H488" s="177"/>
      <c r="I488" s="178">
        <f>ROUND(E488*H488,2)</f>
        <v>0</v>
      </c>
      <c r="J488" s="177"/>
      <c r="K488" s="178">
        <f>ROUND(E488*J488,2)</f>
        <v>0</v>
      </c>
      <c r="L488" s="178">
        <v>21</v>
      </c>
      <c r="M488" s="178">
        <f>G488*(1+L488/100)</f>
        <v>0</v>
      </c>
      <c r="N488" s="178">
        <v>5.1000000000000004E-4</v>
      </c>
      <c r="O488" s="178">
        <f>ROUND(E488*N488,2)</f>
        <v>0</v>
      </c>
      <c r="P488" s="178">
        <v>0</v>
      </c>
      <c r="Q488" s="178">
        <f>ROUND(E488*P488,2)</f>
        <v>0</v>
      </c>
      <c r="R488" s="178" t="s">
        <v>272</v>
      </c>
      <c r="S488" s="178" t="s">
        <v>172</v>
      </c>
      <c r="T488" s="179" t="s">
        <v>172</v>
      </c>
      <c r="U488" s="160">
        <v>0.251</v>
      </c>
      <c r="V488" s="160">
        <f>ROUND(E488*U488,2)</f>
        <v>2.2599999999999998</v>
      </c>
      <c r="W488" s="160"/>
      <c r="X488" s="160" t="s">
        <v>173</v>
      </c>
      <c r="Y488" s="151"/>
      <c r="Z488" s="151"/>
      <c r="AA488" s="151"/>
      <c r="AB488" s="151"/>
      <c r="AC488" s="151"/>
      <c r="AD488" s="151"/>
      <c r="AE488" s="151"/>
      <c r="AF488" s="151"/>
      <c r="AG488" s="151" t="s">
        <v>174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 x14ac:dyDescent="0.2">
      <c r="A489" s="158"/>
      <c r="B489" s="159"/>
      <c r="C489" s="184" t="s">
        <v>784</v>
      </c>
      <c r="D489" s="161"/>
      <c r="E489" s="162">
        <v>9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51"/>
      <c r="Z489" s="151"/>
      <c r="AA489" s="151"/>
      <c r="AB489" s="151"/>
      <c r="AC489" s="151"/>
      <c r="AD489" s="151"/>
      <c r="AE489" s="151"/>
      <c r="AF489" s="151"/>
      <c r="AG489" s="151" t="s">
        <v>176</v>
      </c>
      <c r="AH489" s="151">
        <v>5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73">
        <v>152</v>
      </c>
      <c r="B490" s="174" t="s">
        <v>785</v>
      </c>
      <c r="C490" s="183" t="s">
        <v>786</v>
      </c>
      <c r="D490" s="175" t="s">
        <v>211</v>
      </c>
      <c r="E490" s="176">
        <v>32</v>
      </c>
      <c r="F490" s="177"/>
      <c r="G490" s="178">
        <f>ROUND(E490*F490,2)</f>
        <v>0</v>
      </c>
      <c r="H490" s="177"/>
      <c r="I490" s="178">
        <f>ROUND(E490*H490,2)</f>
        <v>0</v>
      </c>
      <c r="J490" s="177"/>
      <c r="K490" s="178">
        <f>ROUND(E490*J490,2)</f>
        <v>0</v>
      </c>
      <c r="L490" s="178">
        <v>21</v>
      </c>
      <c r="M490" s="178">
        <f>G490*(1+L490/100)</f>
        <v>0</v>
      </c>
      <c r="N490" s="178">
        <v>2.4000000000000001E-4</v>
      </c>
      <c r="O490" s="178">
        <f>ROUND(E490*N490,2)</f>
        <v>0.01</v>
      </c>
      <c r="P490" s="178">
        <v>0</v>
      </c>
      <c r="Q490" s="178">
        <f>ROUND(E490*P490,2)</f>
        <v>0</v>
      </c>
      <c r="R490" s="178" t="s">
        <v>272</v>
      </c>
      <c r="S490" s="178" t="s">
        <v>172</v>
      </c>
      <c r="T490" s="179" t="s">
        <v>172</v>
      </c>
      <c r="U490" s="160">
        <v>0.27800000000000002</v>
      </c>
      <c r="V490" s="160">
        <f>ROUND(E490*U490,2)</f>
        <v>8.9</v>
      </c>
      <c r="W490" s="160"/>
      <c r="X490" s="160" t="s">
        <v>173</v>
      </c>
      <c r="Y490" s="151"/>
      <c r="Z490" s="151"/>
      <c r="AA490" s="151"/>
      <c r="AB490" s="151"/>
      <c r="AC490" s="151"/>
      <c r="AD490" s="151"/>
      <c r="AE490" s="151"/>
      <c r="AF490" s="151"/>
      <c r="AG490" s="151" t="s">
        <v>174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 x14ac:dyDescent="0.2">
      <c r="A491" s="158"/>
      <c r="B491" s="159"/>
      <c r="C491" s="184" t="s">
        <v>727</v>
      </c>
      <c r="D491" s="161"/>
      <c r="E491" s="162">
        <v>11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51"/>
      <c r="Z491" s="151"/>
      <c r="AA491" s="151"/>
      <c r="AB491" s="151"/>
      <c r="AC491" s="151"/>
      <c r="AD491" s="151"/>
      <c r="AE491" s="151"/>
      <c r="AF491" s="151"/>
      <c r="AG491" s="151" t="s">
        <v>176</v>
      </c>
      <c r="AH491" s="151">
        <v>5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 x14ac:dyDescent="0.2">
      <c r="A492" s="158"/>
      <c r="B492" s="159"/>
      <c r="C492" s="184" t="s">
        <v>787</v>
      </c>
      <c r="D492" s="161"/>
      <c r="E492" s="162">
        <v>13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51"/>
      <c r="Z492" s="151"/>
      <c r="AA492" s="151"/>
      <c r="AB492" s="151"/>
      <c r="AC492" s="151"/>
      <c r="AD492" s="151"/>
      <c r="AE492" s="151"/>
      <c r="AF492" s="151"/>
      <c r="AG492" s="151" t="s">
        <v>176</v>
      </c>
      <c r="AH492" s="151">
        <v>5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 x14ac:dyDescent="0.2">
      <c r="A493" s="158"/>
      <c r="B493" s="159"/>
      <c r="C493" s="184" t="s">
        <v>788</v>
      </c>
      <c r="D493" s="161"/>
      <c r="E493" s="162">
        <v>4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51"/>
      <c r="Z493" s="151"/>
      <c r="AA493" s="151"/>
      <c r="AB493" s="151"/>
      <c r="AC493" s="151"/>
      <c r="AD493" s="151"/>
      <c r="AE493" s="151"/>
      <c r="AF493" s="151"/>
      <c r="AG493" s="151" t="s">
        <v>176</v>
      </c>
      <c r="AH493" s="151">
        <v>5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58"/>
      <c r="B494" s="159"/>
      <c r="C494" s="184" t="s">
        <v>789</v>
      </c>
      <c r="D494" s="161"/>
      <c r="E494" s="162">
        <v>4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51"/>
      <c r="Z494" s="151"/>
      <c r="AA494" s="151"/>
      <c r="AB494" s="151"/>
      <c r="AC494" s="151"/>
      <c r="AD494" s="151"/>
      <c r="AE494" s="151"/>
      <c r="AF494" s="151"/>
      <c r="AG494" s="151" t="s">
        <v>176</v>
      </c>
      <c r="AH494" s="151">
        <v>5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ht="22.5" outlineLevel="1" x14ac:dyDescent="0.2">
      <c r="A495" s="173">
        <v>153</v>
      </c>
      <c r="B495" s="174" t="s">
        <v>790</v>
      </c>
      <c r="C495" s="183" t="s">
        <v>791</v>
      </c>
      <c r="D495" s="175" t="s">
        <v>211</v>
      </c>
      <c r="E495" s="176">
        <v>2</v>
      </c>
      <c r="F495" s="177"/>
      <c r="G495" s="178">
        <f>ROUND(E495*F495,2)</f>
        <v>0</v>
      </c>
      <c r="H495" s="177"/>
      <c r="I495" s="178">
        <f>ROUND(E495*H495,2)</f>
        <v>0</v>
      </c>
      <c r="J495" s="177"/>
      <c r="K495" s="178">
        <f>ROUND(E495*J495,2)</f>
        <v>0</v>
      </c>
      <c r="L495" s="178">
        <v>21</v>
      </c>
      <c r="M495" s="178">
        <f>G495*(1+L495/100)</f>
        <v>0</v>
      </c>
      <c r="N495" s="178">
        <v>0</v>
      </c>
      <c r="O495" s="178">
        <f>ROUND(E495*N495,2)</f>
        <v>0</v>
      </c>
      <c r="P495" s="178">
        <v>0</v>
      </c>
      <c r="Q495" s="178">
        <f>ROUND(E495*P495,2)</f>
        <v>0</v>
      </c>
      <c r="R495" s="178"/>
      <c r="S495" s="178" t="s">
        <v>232</v>
      </c>
      <c r="T495" s="179" t="s">
        <v>233</v>
      </c>
      <c r="U495" s="160">
        <v>0</v>
      </c>
      <c r="V495" s="160">
        <f>ROUND(E495*U495,2)</f>
        <v>0</v>
      </c>
      <c r="W495" s="160"/>
      <c r="X495" s="160" t="s">
        <v>173</v>
      </c>
      <c r="Y495" s="151"/>
      <c r="Z495" s="151"/>
      <c r="AA495" s="151"/>
      <c r="AB495" s="151"/>
      <c r="AC495" s="151"/>
      <c r="AD495" s="151"/>
      <c r="AE495" s="151"/>
      <c r="AF495" s="151"/>
      <c r="AG495" s="151" t="s">
        <v>174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 x14ac:dyDescent="0.2">
      <c r="A496" s="158"/>
      <c r="B496" s="159"/>
      <c r="C496" s="253" t="s">
        <v>359</v>
      </c>
      <c r="D496" s="254"/>
      <c r="E496" s="254"/>
      <c r="F496" s="254"/>
      <c r="G496" s="254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51"/>
      <c r="Z496" s="151"/>
      <c r="AA496" s="151"/>
      <c r="AB496" s="151"/>
      <c r="AC496" s="151"/>
      <c r="AD496" s="151"/>
      <c r="AE496" s="151"/>
      <c r="AF496" s="151"/>
      <c r="AG496" s="151" t="s">
        <v>182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 x14ac:dyDescent="0.2">
      <c r="A497" s="158"/>
      <c r="B497" s="159"/>
      <c r="C497" s="184" t="s">
        <v>265</v>
      </c>
      <c r="D497" s="161"/>
      <c r="E497" s="162">
        <v>2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51"/>
      <c r="Z497" s="151"/>
      <c r="AA497" s="151"/>
      <c r="AB497" s="151"/>
      <c r="AC497" s="151"/>
      <c r="AD497" s="151"/>
      <c r="AE497" s="151"/>
      <c r="AF497" s="151"/>
      <c r="AG497" s="151" t="s">
        <v>176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ht="22.5" outlineLevel="1" x14ac:dyDescent="0.2">
      <c r="A498" s="173">
        <v>154</v>
      </c>
      <c r="B498" s="174" t="s">
        <v>792</v>
      </c>
      <c r="C498" s="183" t="s">
        <v>793</v>
      </c>
      <c r="D498" s="175" t="s">
        <v>211</v>
      </c>
      <c r="E498" s="176">
        <v>1</v>
      </c>
      <c r="F498" s="177"/>
      <c r="G498" s="178">
        <f>ROUND(E498*F498,2)</f>
        <v>0</v>
      </c>
      <c r="H498" s="177"/>
      <c r="I498" s="178">
        <f>ROUND(E498*H498,2)</f>
        <v>0</v>
      </c>
      <c r="J498" s="177"/>
      <c r="K498" s="178">
        <f>ROUND(E498*J498,2)</f>
        <v>0</v>
      </c>
      <c r="L498" s="178">
        <v>21</v>
      </c>
      <c r="M498" s="178">
        <f>G498*(1+L498/100)</f>
        <v>0</v>
      </c>
      <c r="N498" s="178">
        <v>0</v>
      </c>
      <c r="O498" s="178">
        <f>ROUND(E498*N498,2)</f>
        <v>0</v>
      </c>
      <c r="P498" s="178">
        <v>0</v>
      </c>
      <c r="Q498" s="178">
        <f>ROUND(E498*P498,2)</f>
        <v>0</v>
      </c>
      <c r="R498" s="178"/>
      <c r="S498" s="178" t="s">
        <v>232</v>
      </c>
      <c r="T498" s="179" t="s">
        <v>233</v>
      </c>
      <c r="U498" s="160">
        <v>0</v>
      </c>
      <c r="V498" s="160">
        <f>ROUND(E498*U498,2)</f>
        <v>0</v>
      </c>
      <c r="W498" s="160"/>
      <c r="X498" s="160" t="s">
        <v>173</v>
      </c>
      <c r="Y498" s="151"/>
      <c r="Z498" s="151"/>
      <c r="AA498" s="151"/>
      <c r="AB498" s="151"/>
      <c r="AC498" s="151"/>
      <c r="AD498" s="151"/>
      <c r="AE498" s="151"/>
      <c r="AF498" s="151"/>
      <c r="AG498" s="151" t="s">
        <v>174</v>
      </c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 x14ac:dyDescent="0.2">
      <c r="A499" s="158"/>
      <c r="B499" s="159"/>
      <c r="C499" s="253" t="s">
        <v>359</v>
      </c>
      <c r="D499" s="254"/>
      <c r="E499" s="254"/>
      <c r="F499" s="254"/>
      <c r="G499" s="254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51"/>
      <c r="Z499" s="151"/>
      <c r="AA499" s="151"/>
      <c r="AB499" s="151"/>
      <c r="AC499" s="151"/>
      <c r="AD499" s="151"/>
      <c r="AE499" s="151"/>
      <c r="AF499" s="151"/>
      <c r="AG499" s="151" t="s">
        <v>182</v>
      </c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 x14ac:dyDescent="0.2">
      <c r="A500" s="158"/>
      <c r="B500" s="159"/>
      <c r="C500" s="184" t="s">
        <v>219</v>
      </c>
      <c r="D500" s="161"/>
      <c r="E500" s="162">
        <v>1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51"/>
      <c r="Z500" s="151"/>
      <c r="AA500" s="151"/>
      <c r="AB500" s="151"/>
      <c r="AC500" s="151"/>
      <c r="AD500" s="151"/>
      <c r="AE500" s="151"/>
      <c r="AF500" s="151"/>
      <c r="AG500" s="151" t="s">
        <v>176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ht="22.5" outlineLevel="1" x14ac:dyDescent="0.2">
      <c r="A501" s="173">
        <v>155</v>
      </c>
      <c r="B501" s="174" t="s">
        <v>794</v>
      </c>
      <c r="C501" s="183" t="s">
        <v>795</v>
      </c>
      <c r="D501" s="175" t="s">
        <v>211</v>
      </c>
      <c r="E501" s="176">
        <v>1</v>
      </c>
      <c r="F501" s="177"/>
      <c r="G501" s="178">
        <f>ROUND(E501*F501,2)</f>
        <v>0</v>
      </c>
      <c r="H501" s="177"/>
      <c r="I501" s="178">
        <f>ROUND(E501*H501,2)</f>
        <v>0</v>
      </c>
      <c r="J501" s="177"/>
      <c r="K501" s="178">
        <f>ROUND(E501*J501,2)</f>
        <v>0</v>
      </c>
      <c r="L501" s="178">
        <v>21</v>
      </c>
      <c r="M501" s="178">
        <f>G501*(1+L501/100)</f>
        <v>0</v>
      </c>
      <c r="N501" s="178">
        <v>0</v>
      </c>
      <c r="O501" s="178">
        <f>ROUND(E501*N501,2)</f>
        <v>0</v>
      </c>
      <c r="P501" s="178">
        <v>0</v>
      </c>
      <c r="Q501" s="178">
        <f>ROUND(E501*P501,2)</f>
        <v>0</v>
      </c>
      <c r="R501" s="178"/>
      <c r="S501" s="178" t="s">
        <v>232</v>
      </c>
      <c r="T501" s="179" t="s">
        <v>233</v>
      </c>
      <c r="U501" s="160">
        <v>0</v>
      </c>
      <c r="V501" s="160">
        <f>ROUND(E501*U501,2)</f>
        <v>0</v>
      </c>
      <c r="W501" s="160"/>
      <c r="X501" s="160" t="s">
        <v>173</v>
      </c>
      <c r="Y501" s="151"/>
      <c r="Z501" s="151"/>
      <c r="AA501" s="151"/>
      <c r="AB501" s="151"/>
      <c r="AC501" s="151"/>
      <c r="AD501" s="151"/>
      <c r="AE501" s="151"/>
      <c r="AF501" s="151"/>
      <c r="AG501" s="151" t="s">
        <v>174</v>
      </c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 x14ac:dyDescent="0.2">
      <c r="A502" s="158"/>
      <c r="B502" s="159"/>
      <c r="C502" s="253" t="s">
        <v>359</v>
      </c>
      <c r="D502" s="254"/>
      <c r="E502" s="254"/>
      <c r="F502" s="254"/>
      <c r="G502" s="254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51"/>
      <c r="Z502" s="151"/>
      <c r="AA502" s="151"/>
      <c r="AB502" s="151"/>
      <c r="AC502" s="151"/>
      <c r="AD502" s="151"/>
      <c r="AE502" s="151"/>
      <c r="AF502" s="151"/>
      <c r="AG502" s="151" t="s">
        <v>182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 x14ac:dyDescent="0.2">
      <c r="A503" s="158"/>
      <c r="B503" s="159"/>
      <c r="C503" s="184" t="s">
        <v>219</v>
      </c>
      <c r="D503" s="161"/>
      <c r="E503" s="162">
        <v>1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51"/>
      <c r="Z503" s="151"/>
      <c r="AA503" s="151"/>
      <c r="AB503" s="151"/>
      <c r="AC503" s="151"/>
      <c r="AD503" s="151"/>
      <c r="AE503" s="151"/>
      <c r="AF503" s="151"/>
      <c r="AG503" s="151" t="s">
        <v>176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 x14ac:dyDescent="0.2">
      <c r="A504" s="173">
        <v>156</v>
      </c>
      <c r="B504" s="174" t="s">
        <v>796</v>
      </c>
      <c r="C504" s="183" t="s">
        <v>490</v>
      </c>
      <c r="D504" s="175" t="s">
        <v>211</v>
      </c>
      <c r="E504" s="176">
        <v>4</v>
      </c>
      <c r="F504" s="177"/>
      <c r="G504" s="178">
        <f>ROUND(E504*F504,2)</f>
        <v>0</v>
      </c>
      <c r="H504" s="177"/>
      <c r="I504" s="178">
        <f>ROUND(E504*H504,2)</f>
        <v>0</v>
      </c>
      <c r="J504" s="177"/>
      <c r="K504" s="178">
        <f>ROUND(E504*J504,2)</f>
        <v>0</v>
      </c>
      <c r="L504" s="178">
        <v>21</v>
      </c>
      <c r="M504" s="178">
        <f>G504*(1+L504/100)</f>
        <v>0</v>
      </c>
      <c r="N504" s="178">
        <v>5.0000000000000001E-4</v>
      </c>
      <c r="O504" s="178">
        <f>ROUND(E504*N504,2)</f>
        <v>0</v>
      </c>
      <c r="P504" s="178">
        <v>0</v>
      </c>
      <c r="Q504" s="178">
        <f>ROUND(E504*P504,2)</f>
        <v>0</v>
      </c>
      <c r="R504" s="178"/>
      <c r="S504" s="178" t="s">
        <v>232</v>
      </c>
      <c r="T504" s="179" t="s">
        <v>233</v>
      </c>
      <c r="U504" s="160">
        <v>0</v>
      </c>
      <c r="V504" s="160">
        <f>ROUND(E504*U504,2)</f>
        <v>0</v>
      </c>
      <c r="W504" s="160"/>
      <c r="X504" s="160" t="s">
        <v>173</v>
      </c>
      <c r="Y504" s="151"/>
      <c r="Z504" s="151"/>
      <c r="AA504" s="151"/>
      <c r="AB504" s="151"/>
      <c r="AC504" s="151"/>
      <c r="AD504" s="151"/>
      <c r="AE504" s="151"/>
      <c r="AF504" s="151"/>
      <c r="AG504" s="151" t="s">
        <v>174</v>
      </c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 x14ac:dyDescent="0.2">
      <c r="A505" s="158"/>
      <c r="B505" s="159"/>
      <c r="C505" s="184" t="s">
        <v>459</v>
      </c>
      <c r="D505" s="161"/>
      <c r="E505" s="162">
        <v>4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51"/>
      <c r="Z505" s="151"/>
      <c r="AA505" s="151"/>
      <c r="AB505" s="151"/>
      <c r="AC505" s="151"/>
      <c r="AD505" s="151"/>
      <c r="AE505" s="151"/>
      <c r="AF505" s="151"/>
      <c r="AG505" s="151" t="s">
        <v>176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ht="22.5" outlineLevel="1" x14ac:dyDescent="0.2">
      <c r="A506" s="173">
        <v>157</v>
      </c>
      <c r="B506" s="174" t="s">
        <v>797</v>
      </c>
      <c r="C506" s="183" t="s">
        <v>798</v>
      </c>
      <c r="D506" s="175" t="s">
        <v>211</v>
      </c>
      <c r="E506" s="176">
        <v>9</v>
      </c>
      <c r="F506" s="177"/>
      <c r="G506" s="178">
        <f>ROUND(E506*F506,2)</f>
        <v>0</v>
      </c>
      <c r="H506" s="177"/>
      <c r="I506" s="178">
        <f>ROUND(E506*H506,2)</f>
        <v>0</v>
      </c>
      <c r="J506" s="177"/>
      <c r="K506" s="178">
        <f>ROUND(E506*J506,2)</f>
        <v>0</v>
      </c>
      <c r="L506" s="178">
        <v>21</v>
      </c>
      <c r="M506" s="178">
        <f>G506*(1+L506/100)</f>
        <v>0</v>
      </c>
      <c r="N506" s="178">
        <v>5.0000000000000001E-4</v>
      </c>
      <c r="O506" s="178">
        <f>ROUND(E506*N506,2)</f>
        <v>0</v>
      </c>
      <c r="P506" s="178">
        <v>0</v>
      </c>
      <c r="Q506" s="178">
        <f>ROUND(E506*P506,2)</f>
        <v>0</v>
      </c>
      <c r="R506" s="178"/>
      <c r="S506" s="178" t="s">
        <v>232</v>
      </c>
      <c r="T506" s="179" t="s">
        <v>233</v>
      </c>
      <c r="U506" s="160">
        <v>0</v>
      </c>
      <c r="V506" s="160">
        <f>ROUND(E506*U506,2)</f>
        <v>0</v>
      </c>
      <c r="W506" s="160"/>
      <c r="X506" s="160" t="s">
        <v>173</v>
      </c>
      <c r="Y506" s="151"/>
      <c r="Z506" s="151"/>
      <c r="AA506" s="151"/>
      <c r="AB506" s="151"/>
      <c r="AC506" s="151"/>
      <c r="AD506" s="151"/>
      <c r="AE506" s="151"/>
      <c r="AF506" s="151"/>
      <c r="AG506" s="151" t="s">
        <v>174</v>
      </c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 x14ac:dyDescent="0.2">
      <c r="A507" s="158"/>
      <c r="B507" s="159"/>
      <c r="C507" s="184" t="s">
        <v>799</v>
      </c>
      <c r="D507" s="161"/>
      <c r="E507" s="162">
        <v>9</v>
      </c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51"/>
      <c r="Z507" s="151"/>
      <c r="AA507" s="151"/>
      <c r="AB507" s="151"/>
      <c r="AC507" s="151"/>
      <c r="AD507" s="151"/>
      <c r="AE507" s="151"/>
      <c r="AF507" s="151"/>
      <c r="AG507" s="151" t="s">
        <v>176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 x14ac:dyDescent="0.2">
      <c r="A508" s="173">
        <v>158</v>
      </c>
      <c r="B508" s="174" t="s">
        <v>800</v>
      </c>
      <c r="C508" s="183" t="s">
        <v>801</v>
      </c>
      <c r="D508" s="175" t="s">
        <v>211</v>
      </c>
      <c r="E508" s="176">
        <v>4</v>
      </c>
      <c r="F508" s="177"/>
      <c r="G508" s="178">
        <f>ROUND(E508*F508,2)</f>
        <v>0</v>
      </c>
      <c r="H508" s="177"/>
      <c r="I508" s="178">
        <f>ROUND(E508*H508,2)</f>
        <v>0</v>
      </c>
      <c r="J508" s="177"/>
      <c r="K508" s="178">
        <f>ROUND(E508*J508,2)</f>
        <v>0</v>
      </c>
      <c r="L508" s="178">
        <v>21</v>
      </c>
      <c r="M508" s="178">
        <f>G508*(1+L508/100)</f>
        <v>0</v>
      </c>
      <c r="N508" s="178">
        <v>5.0000000000000001E-4</v>
      </c>
      <c r="O508" s="178">
        <f>ROUND(E508*N508,2)</f>
        <v>0</v>
      </c>
      <c r="P508" s="178">
        <v>0</v>
      </c>
      <c r="Q508" s="178">
        <f>ROUND(E508*P508,2)</f>
        <v>0</v>
      </c>
      <c r="R508" s="178"/>
      <c r="S508" s="178" t="s">
        <v>232</v>
      </c>
      <c r="T508" s="179" t="s">
        <v>233</v>
      </c>
      <c r="U508" s="160">
        <v>9.2999999999999999E-2</v>
      </c>
      <c r="V508" s="160">
        <f>ROUND(E508*U508,2)</f>
        <v>0.37</v>
      </c>
      <c r="W508" s="160"/>
      <c r="X508" s="160" t="s">
        <v>173</v>
      </c>
      <c r="Y508" s="151"/>
      <c r="Z508" s="151"/>
      <c r="AA508" s="151"/>
      <c r="AB508" s="151"/>
      <c r="AC508" s="151"/>
      <c r="AD508" s="151"/>
      <c r="AE508" s="151"/>
      <c r="AF508" s="151"/>
      <c r="AG508" s="151" t="s">
        <v>174</v>
      </c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 x14ac:dyDescent="0.2">
      <c r="A509" s="158"/>
      <c r="B509" s="159"/>
      <c r="C509" s="184" t="s">
        <v>459</v>
      </c>
      <c r="D509" s="161"/>
      <c r="E509" s="162">
        <v>4</v>
      </c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51"/>
      <c r="Z509" s="151"/>
      <c r="AA509" s="151"/>
      <c r="AB509" s="151"/>
      <c r="AC509" s="151"/>
      <c r="AD509" s="151"/>
      <c r="AE509" s="151"/>
      <c r="AF509" s="151"/>
      <c r="AG509" s="151" t="s">
        <v>176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 x14ac:dyDescent="0.2">
      <c r="A510" s="173">
        <v>159</v>
      </c>
      <c r="B510" s="174" t="s">
        <v>802</v>
      </c>
      <c r="C510" s="183" t="s">
        <v>803</v>
      </c>
      <c r="D510" s="175" t="s">
        <v>231</v>
      </c>
      <c r="E510" s="176">
        <v>4</v>
      </c>
      <c r="F510" s="177"/>
      <c r="G510" s="178">
        <f>ROUND(E510*F510,2)</f>
        <v>0</v>
      </c>
      <c r="H510" s="177"/>
      <c r="I510" s="178">
        <f>ROUND(E510*H510,2)</f>
        <v>0</v>
      </c>
      <c r="J510" s="177"/>
      <c r="K510" s="178">
        <f>ROUND(E510*J510,2)</f>
        <v>0</v>
      </c>
      <c r="L510" s="178">
        <v>21</v>
      </c>
      <c r="M510" s="178">
        <f>G510*(1+L510/100)</f>
        <v>0</v>
      </c>
      <c r="N510" s="178">
        <v>3.4199999999999999E-3</v>
      </c>
      <c r="O510" s="178">
        <f>ROUND(E510*N510,2)</f>
        <v>0.01</v>
      </c>
      <c r="P510" s="178">
        <v>0</v>
      </c>
      <c r="Q510" s="178">
        <f>ROUND(E510*P510,2)</f>
        <v>0</v>
      </c>
      <c r="R510" s="178"/>
      <c r="S510" s="178" t="s">
        <v>232</v>
      </c>
      <c r="T510" s="179" t="s">
        <v>172</v>
      </c>
      <c r="U510" s="160">
        <v>0.59299999999999997</v>
      </c>
      <c r="V510" s="160">
        <f>ROUND(E510*U510,2)</f>
        <v>2.37</v>
      </c>
      <c r="W510" s="160"/>
      <c r="X510" s="160" t="s">
        <v>173</v>
      </c>
      <c r="Y510" s="151"/>
      <c r="Z510" s="151"/>
      <c r="AA510" s="151"/>
      <c r="AB510" s="151"/>
      <c r="AC510" s="151"/>
      <c r="AD510" s="151"/>
      <c r="AE510" s="151"/>
      <c r="AF510" s="151"/>
      <c r="AG510" s="151" t="s">
        <v>174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 x14ac:dyDescent="0.2">
      <c r="A511" s="158"/>
      <c r="B511" s="159"/>
      <c r="C511" s="184" t="s">
        <v>804</v>
      </c>
      <c r="D511" s="161"/>
      <c r="E511" s="162">
        <v>4</v>
      </c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51"/>
      <c r="Z511" s="151"/>
      <c r="AA511" s="151"/>
      <c r="AB511" s="151"/>
      <c r="AC511" s="151"/>
      <c r="AD511" s="151"/>
      <c r="AE511" s="151"/>
      <c r="AF511" s="151"/>
      <c r="AG511" s="151" t="s">
        <v>176</v>
      </c>
      <c r="AH511" s="151">
        <v>5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 x14ac:dyDescent="0.2">
      <c r="A512" s="173">
        <v>160</v>
      </c>
      <c r="B512" s="174" t="s">
        <v>805</v>
      </c>
      <c r="C512" s="183" t="s">
        <v>806</v>
      </c>
      <c r="D512" s="175" t="s">
        <v>211</v>
      </c>
      <c r="E512" s="176">
        <v>4</v>
      </c>
      <c r="F512" s="177"/>
      <c r="G512" s="178">
        <f>ROUND(E512*F512,2)</f>
        <v>0</v>
      </c>
      <c r="H512" s="177"/>
      <c r="I512" s="178">
        <f>ROUND(E512*H512,2)</f>
        <v>0</v>
      </c>
      <c r="J512" s="177"/>
      <c r="K512" s="178">
        <f>ROUND(E512*J512,2)</f>
        <v>0</v>
      </c>
      <c r="L512" s="178">
        <v>21</v>
      </c>
      <c r="M512" s="178">
        <f>G512*(1+L512/100)</f>
        <v>0</v>
      </c>
      <c r="N512" s="178">
        <v>1.25E-3</v>
      </c>
      <c r="O512" s="178">
        <f>ROUND(E512*N512,2)</f>
        <v>0.01</v>
      </c>
      <c r="P512" s="178">
        <v>0</v>
      </c>
      <c r="Q512" s="178">
        <f>ROUND(E512*P512,2)</f>
        <v>0</v>
      </c>
      <c r="R512" s="178"/>
      <c r="S512" s="178" t="s">
        <v>232</v>
      </c>
      <c r="T512" s="179" t="s">
        <v>233</v>
      </c>
      <c r="U512" s="160">
        <v>0.26900000000000002</v>
      </c>
      <c r="V512" s="160">
        <f>ROUND(E512*U512,2)</f>
        <v>1.08</v>
      </c>
      <c r="W512" s="160"/>
      <c r="X512" s="160" t="s">
        <v>173</v>
      </c>
      <c r="Y512" s="151"/>
      <c r="Z512" s="151"/>
      <c r="AA512" s="151"/>
      <c r="AB512" s="151"/>
      <c r="AC512" s="151"/>
      <c r="AD512" s="151"/>
      <c r="AE512" s="151"/>
      <c r="AF512" s="151"/>
      <c r="AG512" s="151" t="s">
        <v>174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 x14ac:dyDescent="0.2">
      <c r="A513" s="158"/>
      <c r="B513" s="159"/>
      <c r="C513" s="184" t="s">
        <v>580</v>
      </c>
      <c r="D513" s="161"/>
      <c r="E513" s="162">
        <v>4</v>
      </c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51"/>
      <c r="Z513" s="151"/>
      <c r="AA513" s="151"/>
      <c r="AB513" s="151"/>
      <c r="AC513" s="151"/>
      <c r="AD513" s="151"/>
      <c r="AE513" s="151"/>
      <c r="AF513" s="151"/>
      <c r="AG513" s="151" t="s">
        <v>176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 x14ac:dyDescent="0.2">
      <c r="A514" s="173">
        <v>161</v>
      </c>
      <c r="B514" s="174" t="s">
        <v>807</v>
      </c>
      <c r="C514" s="183" t="s">
        <v>808</v>
      </c>
      <c r="D514" s="175" t="s">
        <v>211</v>
      </c>
      <c r="E514" s="176">
        <v>2</v>
      </c>
      <c r="F514" s="177"/>
      <c r="G514" s="178">
        <f>ROUND(E514*F514,2)</f>
        <v>0</v>
      </c>
      <c r="H514" s="177"/>
      <c r="I514" s="178">
        <f>ROUND(E514*H514,2)</f>
        <v>0</v>
      </c>
      <c r="J514" s="177"/>
      <c r="K514" s="178">
        <f>ROUND(E514*J514,2)</f>
        <v>0</v>
      </c>
      <c r="L514" s="178">
        <v>21</v>
      </c>
      <c r="M514" s="178">
        <f>G514*(1+L514/100)</f>
        <v>0</v>
      </c>
      <c r="N514" s="178">
        <v>2.7499999999999998E-3</v>
      </c>
      <c r="O514" s="178">
        <f>ROUND(E514*N514,2)</f>
        <v>0.01</v>
      </c>
      <c r="P514" s="178">
        <v>0</v>
      </c>
      <c r="Q514" s="178">
        <f>ROUND(E514*P514,2)</f>
        <v>0</v>
      </c>
      <c r="R514" s="178"/>
      <c r="S514" s="178" t="s">
        <v>232</v>
      </c>
      <c r="T514" s="179" t="s">
        <v>233</v>
      </c>
      <c r="U514" s="160">
        <v>0.42399999999999999</v>
      </c>
      <c r="V514" s="160">
        <f>ROUND(E514*U514,2)</f>
        <v>0.85</v>
      </c>
      <c r="W514" s="160"/>
      <c r="X514" s="160" t="s">
        <v>173</v>
      </c>
      <c r="Y514" s="151"/>
      <c r="Z514" s="151"/>
      <c r="AA514" s="151"/>
      <c r="AB514" s="151"/>
      <c r="AC514" s="151"/>
      <c r="AD514" s="151"/>
      <c r="AE514" s="151"/>
      <c r="AF514" s="151"/>
      <c r="AG514" s="151" t="s">
        <v>174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 x14ac:dyDescent="0.2">
      <c r="A515" s="158"/>
      <c r="B515" s="159"/>
      <c r="C515" s="184" t="s">
        <v>265</v>
      </c>
      <c r="D515" s="161"/>
      <c r="E515" s="162">
        <v>2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51"/>
      <c r="Z515" s="151"/>
      <c r="AA515" s="151"/>
      <c r="AB515" s="151"/>
      <c r="AC515" s="151"/>
      <c r="AD515" s="151"/>
      <c r="AE515" s="151"/>
      <c r="AF515" s="151"/>
      <c r="AG515" s="151" t="s">
        <v>176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 x14ac:dyDescent="0.2">
      <c r="A516" s="173">
        <v>162</v>
      </c>
      <c r="B516" s="174" t="s">
        <v>809</v>
      </c>
      <c r="C516" s="183" t="s">
        <v>810</v>
      </c>
      <c r="D516" s="175" t="s">
        <v>211</v>
      </c>
      <c r="E516" s="176">
        <v>2</v>
      </c>
      <c r="F516" s="177"/>
      <c r="G516" s="178">
        <f>ROUND(E516*F516,2)</f>
        <v>0</v>
      </c>
      <c r="H516" s="177"/>
      <c r="I516" s="178">
        <f>ROUND(E516*H516,2)</f>
        <v>0</v>
      </c>
      <c r="J516" s="177"/>
      <c r="K516" s="178">
        <f>ROUND(E516*J516,2)</f>
        <v>0</v>
      </c>
      <c r="L516" s="178">
        <v>21</v>
      </c>
      <c r="M516" s="178">
        <f>G516*(1+L516/100)</f>
        <v>0</v>
      </c>
      <c r="N516" s="178">
        <v>3.5999999999999999E-3</v>
      </c>
      <c r="O516" s="178">
        <f>ROUND(E516*N516,2)</f>
        <v>0.01</v>
      </c>
      <c r="P516" s="178">
        <v>0</v>
      </c>
      <c r="Q516" s="178">
        <f>ROUND(E516*P516,2)</f>
        <v>0</v>
      </c>
      <c r="R516" s="178"/>
      <c r="S516" s="178" t="s">
        <v>232</v>
      </c>
      <c r="T516" s="179" t="s">
        <v>233</v>
      </c>
      <c r="U516" s="160">
        <v>0.53800000000000003</v>
      </c>
      <c r="V516" s="160">
        <f>ROUND(E516*U516,2)</f>
        <v>1.08</v>
      </c>
      <c r="W516" s="160"/>
      <c r="X516" s="160" t="s">
        <v>173</v>
      </c>
      <c r="Y516" s="151"/>
      <c r="Z516" s="151"/>
      <c r="AA516" s="151"/>
      <c r="AB516" s="151"/>
      <c r="AC516" s="151"/>
      <c r="AD516" s="151"/>
      <c r="AE516" s="151"/>
      <c r="AF516" s="151"/>
      <c r="AG516" s="151" t="s">
        <v>174</v>
      </c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">
      <c r="A517" s="158"/>
      <c r="B517" s="159"/>
      <c r="C517" s="184" t="s">
        <v>265</v>
      </c>
      <c r="D517" s="161"/>
      <c r="E517" s="162">
        <v>2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51"/>
      <c r="Z517" s="151"/>
      <c r="AA517" s="151"/>
      <c r="AB517" s="151"/>
      <c r="AC517" s="151"/>
      <c r="AD517" s="151"/>
      <c r="AE517" s="151"/>
      <c r="AF517" s="151"/>
      <c r="AG517" s="151" t="s">
        <v>176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 x14ac:dyDescent="0.2">
      <c r="A518" s="188">
        <v>163</v>
      </c>
      <c r="B518" s="189" t="s">
        <v>811</v>
      </c>
      <c r="C518" s="196" t="s">
        <v>812</v>
      </c>
      <c r="D518" s="190" t="s">
        <v>179</v>
      </c>
      <c r="E518" s="191">
        <v>0.24679000000000001</v>
      </c>
      <c r="F518" s="192"/>
      <c r="G518" s="193">
        <f>ROUND(E518*F518,2)</f>
        <v>0</v>
      </c>
      <c r="H518" s="192"/>
      <c r="I518" s="193">
        <f>ROUND(E518*H518,2)</f>
        <v>0</v>
      </c>
      <c r="J518" s="192"/>
      <c r="K518" s="193">
        <f>ROUND(E518*J518,2)</f>
        <v>0</v>
      </c>
      <c r="L518" s="193">
        <v>21</v>
      </c>
      <c r="M518" s="193">
        <f>G518*(1+L518/100)</f>
        <v>0</v>
      </c>
      <c r="N518" s="193">
        <v>0</v>
      </c>
      <c r="O518" s="193">
        <f>ROUND(E518*N518,2)</f>
        <v>0</v>
      </c>
      <c r="P518" s="193">
        <v>0</v>
      </c>
      <c r="Q518" s="193">
        <f>ROUND(E518*P518,2)</f>
        <v>0</v>
      </c>
      <c r="R518" s="193" t="s">
        <v>272</v>
      </c>
      <c r="S518" s="193" t="s">
        <v>172</v>
      </c>
      <c r="T518" s="194" t="s">
        <v>172</v>
      </c>
      <c r="U518" s="160">
        <v>2.5750000000000002</v>
      </c>
      <c r="V518" s="160">
        <f>ROUND(E518*U518,2)</f>
        <v>0.64</v>
      </c>
      <c r="W518" s="160"/>
      <c r="X518" s="160" t="s">
        <v>390</v>
      </c>
      <c r="Y518" s="151"/>
      <c r="Z518" s="151"/>
      <c r="AA518" s="151"/>
      <c r="AB518" s="151"/>
      <c r="AC518" s="151"/>
      <c r="AD518" s="151"/>
      <c r="AE518" s="151"/>
      <c r="AF518" s="151"/>
      <c r="AG518" s="151" t="s">
        <v>391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ht="33.75" outlineLevel="1" x14ac:dyDescent="0.2">
      <c r="A519" s="188">
        <v>164</v>
      </c>
      <c r="B519" s="189" t="s">
        <v>813</v>
      </c>
      <c r="C519" s="196" t="s">
        <v>814</v>
      </c>
      <c r="D519" s="190" t="s">
        <v>179</v>
      </c>
      <c r="E519" s="191">
        <v>0.24679000000000001</v>
      </c>
      <c r="F519" s="192"/>
      <c r="G519" s="193">
        <f>ROUND(E519*F519,2)</f>
        <v>0</v>
      </c>
      <c r="H519" s="192"/>
      <c r="I519" s="193">
        <f>ROUND(E519*H519,2)</f>
        <v>0</v>
      </c>
      <c r="J519" s="192"/>
      <c r="K519" s="193">
        <f>ROUND(E519*J519,2)</f>
        <v>0</v>
      </c>
      <c r="L519" s="193">
        <v>21</v>
      </c>
      <c r="M519" s="193">
        <f>G519*(1+L519/100)</f>
        <v>0</v>
      </c>
      <c r="N519" s="193">
        <v>0</v>
      </c>
      <c r="O519" s="193">
        <f>ROUND(E519*N519,2)</f>
        <v>0</v>
      </c>
      <c r="P519" s="193">
        <v>0</v>
      </c>
      <c r="Q519" s="193">
        <f>ROUND(E519*P519,2)</f>
        <v>0</v>
      </c>
      <c r="R519" s="193" t="s">
        <v>272</v>
      </c>
      <c r="S519" s="193" t="s">
        <v>172</v>
      </c>
      <c r="T519" s="194" t="s">
        <v>172</v>
      </c>
      <c r="U519" s="160">
        <v>1.355</v>
      </c>
      <c r="V519" s="160">
        <f>ROUND(E519*U519,2)</f>
        <v>0.33</v>
      </c>
      <c r="W519" s="160"/>
      <c r="X519" s="160" t="s">
        <v>390</v>
      </c>
      <c r="Y519" s="151"/>
      <c r="Z519" s="151"/>
      <c r="AA519" s="151"/>
      <c r="AB519" s="151"/>
      <c r="AC519" s="151"/>
      <c r="AD519" s="151"/>
      <c r="AE519" s="151"/>
      <c r="AF519" s="151"/>
      <c r="AG519" s="151" t="s">
        <v>391</v>
      </c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x14ac:dyDescent="0.2">
      <c r="A520" s="167" t="s">
        <v>166</v>
      </c>
      <c r="B520" s="168" t="s">
        <v>110</v>
      </c>
      <c r="C520" s="182" t="s">
        <v>111</v>
      </c>
      <c r="D520" s="169"/>
      <c r="E520" s="170"/>
      <c r="F520" s="171"/>
      <c r="G520" s="171">
        <f>SUMIF(AG521:AG556,"&lt;&gt;NOR",G521:G556)</f>
        <v>0</v>
      </c>
      <c r="H520" s="171"/>
      <c r="I520" s="171">
        <f>SUM(I521:I556)</f>
        <v>0</v>
      </c>
      <c r="J520" s="171"/>
      <c r="K520" s="171">
        <f>SUM(K521:K556)</f>
        <v>0</v>
      </c>
      <c r="L520" s="171"/>
      <c r="M520" s="171">
        <f>SUM(M521:M556)</f>
        <v>0</v>
      </c>
      <c r="N520" s="171"/>
      <c r="O520" s="171">
        <f>SUM(O521:O556)</f>
        <v>0.17</v>
      </c>
      <c r="P520" s="171"/>
      <c r="Q520" s="171">
        <f>SUM(Q521:Q556)</f>
        <v>0</v>
      </c>
      <c r="R520" s="171"/>
      <c r="S520" s="171"/>
      <c r="T520" s="172"/>
      <c r="U520" s="166"/>
      <c r="V520" s="166">
        <f>SUM(V521:V556)</f>
        <v>10.629999999999999</v>
      </c>
      <c r="W520" s="166"/>
      <c r="X520" s="166"/>
      <c r="AG520" t="s">
        <v>167</v>
      </c>
    </row>
    <row r="521" spans="1:60" outlineLevel="1" x14ac:dyDescent="0.2">
      <c r="A521" s="173">
        <v>165</v>
      </c>
      <c r="B521" s="174" t="s">
        <v>728</v>
      </c>
      <c r="C521" s="183" t="s">
        <v>729</v>
      </c>
      <c r="D521" s="175" t="s">
        <v>211</v>
      </c>
      <c r="E521" s="176">
        <v>1</v>
      </c>
      <c r="F521" s="177"/>
      <c r="G521" s="178">
        <f>ROUND(E521*F521,2)</f>
        <v>0</v>
      </c>
      <c r="H521" s="177"/>
      <c r="I521" s="178">
        <f>ROUND(E521*H521,2)</f>
        <v>0</v>
      </c>
      <c r="J521" s="177"/>
      <c r="K521" s="178">
        <f>ROUND(E521*J521,2)</f>
        <v>0</v>
      </c>
      <c r="L521" s="178">
        <v>21</v>
      </c>
      <c r="M521" s="178">
        <f>G521*(1+L521/100)</f>
        <v>0</v>
      </c>
      <c r="N521" s="178">
        <v>2.0000000000000001E-4</v>
      </c>
      <c r="O521" s="178">
        <f>ROUND(E521*N521,2)</f>
        <v>0</v>
      </c>
      <c r="P521" s="178">
        <v>0</v>
      </c>
      <c r="Q521" s="178">
        <f>ROUND(E521*P521,2)</f>
        <v>0</v>
      </c>
      <c r="R521" s="178" t="s">
        <v>272</v>
      </c>
      <c r="S521" s="178" t="s">
        <v>172</v>
      </c>
      <c r="T521" s="179" t="s">
        <v>172</v>
      </c>
      <c r="U521" s="160">
        <v>0.20699999999999999</v>
      </c>
      <c r="V521" s="160">
        <f>ROUND(E521*U521,2)</f>
        <v>0.21</v>
      </c>
      <c r="W521" s="160"/>
      <c r="X521" s="160" t="s">
        <v>173</v>
      </c>
      <c r="Y521" s="151"/>
      <c r="Z521" s="151"/>
      <c r="AA521" s="151"/>
      <c r="AB521" s="151"/>
      <c r="AC521" s="151"/>
      <c r="AD521" s="151"/>
      <c r="AE521" s="151"/>
      <c r="AF521" s="151"/>
      <c r="AG521" s="151" t="s">
        <v>174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 x14ac:dyDescent="0.2">
      <c r="A522" s="158"/>
      <c r="B522" s="159"/>
      <c r="C522" s="184" t="s">
        <v>219</v>
      </c>
      <c r="D522" s="161"/>
      <c r="E522" s="162">
        <v>1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51"/>
      <c r="Z522" s="151"/>
      <c r="AA522" s="151"/>
      <c r="AB522" s="151"/>
      <c r="AC522" s="151"/>
      <c r="AD522" s="151"/>
      <c r="AE522" s="151"/>
      <c r="AF522" s="151"/>
      <c r="AG522" s="151" t="s">
        <v>176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ht="33.75" outlineLevel="1" x14ac:dyDescent="0.2">
      <c r="A523" s="173">
        <v>166</v>
      </c>
      <c r="B523" s="174" t="s">
        <v>815</v>
      </c>
      <c r="C523" s="183" t="s">
        <v>816</v>
      </c>
      <c r="D523" s="175" t="s">
        <v>211</v>
      </c>
      <c r="E523" s="176">
        <v>1</v>
      </c>
      <c r="F523" s="177"/>
      <c r="G523" s="178">
        <f>ROUND(E523*F523,2)</f>
        <v>0</v>
      </c>
      <c r="H523" s="177"/>
      <c r="I523" s="178">
        <f>ROUND(E523*H523,2)</f>
        <v>0</v>
      </c>
      <c r="J523" s="177"/>
      <c r="K523" s="178">
        <f>ROUND(E523*J523,2)</f>
        <v>0</v>
      </c>
      <c r="L523" s="178">
        <v>21</v>
      </c>
      <c r="M523" s="178">
        <f>G523*(1+L523/100)</f>
        <v>0</v>
      </c>
      <c r="N523" s="178">
        <v>7.0000000000000001E-3</v>
      </c>
      <c r="O523" s="178">
        <f>ROUND(E523*N523,2)</f>
        <v>0.01</v>
      </c>
      <c r="P523" s="178">
        <v>0</v>
      </c>
      <c r="Q523" s="178">
        <f>ROUND(E523*P523,2)</f>
        <v>0</v>
      </c>
      <c r="R523" s="178" t="s">
        <v>272</v>
      </c>
      <c r="S523" s="178" t="s">
        <v>172</v>
      </c>
      <c r="T523" s="179" t="s">
        <v>172</v>
      </c>
      <c r="U523" s="160">
        <v>0.40500000000000003</v>
      </c>
      <c r="V523" s="160">
        <f>ROUND(E523*U523,2)</f>
        <v>0.41</v>
      </c>
      <c r="W523" s="160"/>
      <c r="X523" s="160" t="s">
        <v>173</v>
      </c>
      <c r="Y523" s="151"/>
      <c r="Z523" s="151"/>
      <c r="AA523" s="151"/>
      <c r="AB523" s="151"/>
      <c r="AC523" s="151"/>
      <c r="AD523" s="151"/>
      <c r="AE523" s="151"/>
      <c r="AF523" s="151"/>
      <c r="AG523" s="151" t="s">
        <v>174</v>
      </c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 x14ac:dyDescent="0.2">
      <c r="A524" s="158"/>
      <c r="B524" s="159"/>
      <c r="C524" s="184" t="s">
        <v>219</v>
      </c>
      <c r="D524" s="161"/>
      <c r="E524" s="162">
        <v>1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51"/>
      <c r="Z524" s="151"/>
      <c r="AA524" s="151"/>
      <c r="AB524" s="151"/>
      <c r="AC524" s="151"/>
      <c r="AD524" s="151"/>
      <c r="AE524" s="151"/>
      <c r="AF524" s="151"/>
      <c r="AG524" s="151" t="s">
        <v>176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ht="22.5" outlineLevel="1" x14ac:dyDescent="0.2">
      <c r="A525" s="173">
        <v>167</v>
      </c>
      <c r="B525" s="174" t="s">
        <v>817</v>
      </c>
      <c r="C525" s="183" t="s">
        <v>818</v>
      </c>
      <c r="D525" s="175" t="s">
        <v>211</v>
      </c>
      <c r="E525" s="176">
        <v>1</v>
      </c>
      <c r="F525" s="177"/>
      <c r="G525" s="178">
        <f>ROUND(E525*F525,2)</f>
        <v>0</v>
      </c>
      <c r="H525" s="177"/>
      <c r="I525" s="178">
        <f>ROUND(E525*H525,2)</f>
        <v>0</v>
      </c>
      <c r="J525" s="177"/>
      <c r="K525" s="178">
        <f>ROUND(E525*J525,2)</f>
        <v>0</v>
      </c>
      <c r="L525" s="178">
        <v>21</v>
      </c>
      <c r="M525" s="178">
        <f>G525*(1+L525/100)</f>
        <v>0</v>
      </c>
      <c r="N525" s="178">
        <v>5.4999999999999997E-3</v>
      </c>
      <c r="O525" s="178">
        <f>ROUND(E525*N525,2)</f>
        <v>0.01</v>
      </c>
      <c r="P525" s="178">
        <v>0</v>
      </c>
      <c r="Q525" s="178">
        <f>ROUND(E525*P525,2)</f>
        <v>0</v>
      </c>
      <c r="R525" s="178" t="s">
        <v>272</v>
      </c>
      <c r="S525" s="178" t="s">
        <v>172</v>
      </c>
      <c r="T525" s="179" t="s">
        <v>172</v>
      </c>
      <c r="U525" s="160">
        <v>0.25</v>
      </c>
      <c r="V525" s="160">
        <f>ROUND(E525*U525,2)</f>
        <v>0.25</v>
      </c>
      <c r="W525" s="160"/>
      <c r="X525" s="160" t="s">
        <v>173</v>
      </c>
      <c r="Y525" s="151"/>
      <c r="Z525" s="151"/>
      <c r="AA525" s="151"/>
      <c r="AB525" s="151"/>
      <c r="AC525" s="151"/>
      <c r="AD525" s="151"/>
      <c r="AE525" s="151"/>
      <c r="AF525" s="151"/>
      <c r="AG525" s="151" t="s">
        <v>174</v>
      </c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 x14ac:dyDescent="0.2">
      <c r="A526" s="158"/>
      <c r="B526" s="159"/>
      <c r="C526" s="184" t="s">
        <v>219</v>
      </c>
      <c r="D526" s="161"/>
      <c r="E526" s="162">
        <v>1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51"/>
      <c r="Z526" s="151"/>
      <c r="AA526" s="151"/>
      <c r="AB526" s="151"/>
      <c r="AC526" s="151"/>
      <c r="AD526" s="151"/>
      <c r="AE526" s="151"/>
      <c r="AF526" s="151"/>
      <c r="AG526" s="151" t="s">
        <v>176</v>
      </c>
      <c r="AH526" s="151">
        <v>0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ht="22.5" outlineLevel="1" x14ac:dyDescent="0.2">
      <c r="A527" s="173">
        <v>168</v>
      </c>
      <c r="B527" s="174" t="s">
        <v>819</v>
      </c>
      <c r="C527" s="183" t="s">
        <v>820</v>
      </c>
      <c r="D527" s="175" t="s">
        <v>211</v>
      </c>
      <c r="E527" s="176">
        <v>1</v>
      </c>
      <c r="F527" s="177"/>
      <c r="G527" s="178">
        <f>ROUND(E527*F527,2)</f>
        <v>0</v>
      </c>
      <c r="H527" s="177"/>
      <c r="I527" s="178">
        <f>ROUND(E527*H527,2)</f>
        <v>0</v>
      </c>
      <c r="J527" s="177"/>
      <c r="K527" s="178">
        <f>ROUND(E527*J527,2)</f>
        <v>0</v>
      </c>
      <c r="L527" s="178">
        <v>21</v>
      </c>
      <c r="M527" s="178">
        <f>G527*(1+L527/100)</f>
        <v>0</v>
      </c>
      <c r="N527" s="178">
        <v>0</v>
      </c>
      <c r="O527" s="178">
        <f>ROUND(E527*N527,2)</f>
        <v>0</v>
      </c>
      <c r="P527" s="178">
        <v>0</v>
      </c>
      <c r="Q527" s="178">
        <f>ROUND(E527*P527,2)</f>
        <v>0</v>
      </c>
      <c r="R527" s="178" t="s">
        <v>272</v>
      </c>
      <c r="S527" s="178" t="s">
        <v>172</v>
      </c>
      <c r="T527" s="179" t="s">
        <v>172</v>
      </c>
      <c r="U527" s="160">
        <v>0.40500000000000003</v>
      </c>
      <c r="V527" s="160">
        <f>ROUND(E527*U527,2)</f>
        <v>0.41</v>
      </c>
      <c r="W527" s="160"/>
      <c r="X527" s="160" t="s">
        <v>173</v>
      </c>
      <c r="Y527" s="151"/>
      <c r="Z527" s="151"/>
      <c r="AA527" s="151"/>
      <c r="AB527" s="151"/>
      <c r="AC527" s="151"/>
      <c r="AD527" s="151"/>
      <c r="AE527" s="151"/>
      <c r="AF527" s="151"/>
      <c r="AG527" s="151" t="s">
        <v>174</v>
      </c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 x14ac:dyDescent="0.2">
      <c r="A528" s="158"/>
      <c r="B528" s="159"/>
      <c r="C528" s="184" t="s">
        <v>821</v>
      </c>
      <c r="D528" s="161"/>
      <c r="E528" s="162">
        <v>1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51"/>
      <c r="Z528" s="151"/>
      <c r="AA528" s="151"/>
      <c r="AB528" s="151"/>
      <c r="AC528" s="151"/>
      <c r="AD528" s="151"/>
      <c r="AE528" s="151"/>
      <c r="AF528" s="151"/>
      <c r="AG528" s="151" t="s">
        <v>176</v>
      </c>
      <c r="AH528" s="151">
        <v>5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ht="22.5" outlineLevel="1" x14ac:dyDescent="0.2">
      <c r="A529" s="173">
        <v>169</v>
      </c>
      <c r="B529" s="174" t="s">
        <v>822</v>
      </c>
      <c r="C529" s="183" t="s">
        <v>823</v>
      </c>
      <c r="D529" s="175" t="s">
        <v>189</v>
      </c>
      <c r="E529" s="176">
        <v>31.5</v>
      </c>
      <c r="F529" s="177"/>
      <c r="G529" s="178">
        <f>ROUND(E529*F529,2)</f>
        <v>0</v>
      </c>
      <c r="H529" s="177"/>
      <c r="I529" s="178">
        <f>ROUND(E529*H529,2)</f>
        <v>0</v>
      </c>
      <c r="J529" s="177"/>
      <c r="K529" s="178">
        <f>ROUND(E529*J529,2)</f>
        <v>0</v>
      </c>
      <c r="L529" s="178">
        <v>21</v>
      </c>
      <c r="M529" s="178">
        <f>G529*(1+L529/100)</f>
        <v>0</v>
      </c>
      <c r="N529" s="178">
        <v>5.0000000000000001E-4</v>
      </c>
      <c r="O529" s="178">
        <f>ROUND(E529*N529,2)</f>
        <v>0.02</v>
      </c>
      <c r="P529" s="178">
        <v>0</v>
      </c>
      <c r="Q529" s="178">
        <f>ROUND(E529*P529,2)</f>
        <v>0</v>
      </c>
      <c r="R529" s="178" t="s">
        <v>272</v>
      </c>
      <c r="S529" s="178" t="s">
        <v>172</v>
      </c>
      <c r="T529" s="179" t="s">
        <v>172</v>
      </c>
      <c r="U529" s="160">
        <v>5.0999999999999997E-2</v>
      </c>
      <c r="V529" s="160">
        <f>ROUND(E529*U529,2)</f>
        <v>1.61</v>
      </c>
      <c r="W529" s="160"/>
      <c r="X529" s="160" t="s">
        <v>173</v>
      </c>
      <c r="Y529" s="151"/>
      <c r="Z529" s="151"/>
      <c r="AA529" s="151"/>
      <c r="AB529" s="151"/>
      <c r="AC529" s="151"/>
      <c r="AD529" s="151"/>
      <c r="AE529" s="151"/>
      <c r="AF529" s="151"/>
      <c r="AG529" s="151" t="s">
        <v>174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 x14ac:dyDescent="0.2">
      <c r="A530" s="158"/>
      <c r="B530" s="159"/>
      <c r="C530" s="184" t="s">
        <v>824</v>
      </c>
      <c r="D530" s="161"/>
      <c r="E530" s="162">
        <v>25.5</v>
      </c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51"/>
      <c r="Z530" s="151"/>
      <c r="AA530" s="151"/>
      <c r="AB530" s="151"/>
      <c r="AC530" s="151"/>
      <c r="AD530" s="151"/>
      <c r="AE530" s="151"/>
      <c r="AF530" s="151"/>
      <c r="AG530" s="151" t="s">
        <v>176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1" x14ac:dyDescent="0.2">
      <c r="A531" s="158"/>
      <c r="B531" s="159"/>
      <c r="C531" s="184" t="s">
        <v>825</v>
      </c>
      <c r="D531" s="161"/>
      <c r="E531" s="162">
        <v>6</v>
      </c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51"/>
      <c r="Z531" s="151"/>
      <c r="AA531" s="151"/>
      <c r="AB531" s="151"/>
      <c r="AC531" s="151"/>
      <c r="AD531" s="151"/>
      <c r="AE531" s="151"/>
      <c r="AF531" s="151"/>
      <c r="AG531" s="151" t="s">
        <v>176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ht="22.5" outlineLevel="1" x14ac:dyDescent="0.2">
      <c r="A532" s="173">
        <v>170</v>
      </c>
      <c r="B532" s="174" t="s">
        <v>826</v>
      </c>
      <c r="C532" s="183" t="s">
        <v>827</v>
      </c>
      <c r="D532" s="175" t="s">
        <v>211</v>
      </c>
      <c r="E532" s="176">
        <v>31.5</v>
      </c>
      <c r="F532" s="177"/>
      <c r="G532" s="178">
        <f>ROUND(E532*F532,2)</f>
        <v>0</v>
      </c>
      <c r="H532" s="177"/>
      <c r="I532" s="178">
        <f>ROUND(E532*H532,2)</f>
        <v>0</v>
      </c>
      <c r="J532" s="177"/>
      <c r="K532" s="178">
        <f>ROUND(E532*J532,2)</f>
        <v>0</v>
      </c>
      <c r="L532" s="178">
        <v>21</v>
      </c>
      <c r="M532" s="178">
        <f>G532*(1+L532/100)</f>
        <v>0</v>
      </c>
      <c r="N532" s="178">
        <v>1.0000000000000001E-5</v>
      </c>
      <c r="O532" s="178">
        <f>ROUND(E532*N532,2)</f>
        <v>0</v>
      </c>
      <c r="P532" s="178">
        <v>0</v>
      </c>
      <c r="Q532" s="178">
        <f>ROUND(E532*P532,2)</f>
        <v>0</v>
      </c>
      <c r="R532" s="178" t="s">
        <v>272</v>
      </c>
      <c r="S532" s="178" t="s">
        <v>172</v>
      </c>
      <c r="T532" s="179" t="s">
        <v>172</v>
      </c>
      <c r="U532" s="160">
        <v>0.115</v>
      </c>
      <c r="V532" s="160">
        <f>ROUND(E532*U532,2)</f>
        <v>3.62</v>
      </c>
      <c r="W532" s="160"/>
      <c r="X532" s="160" t="s">
        <v>173</v>
      </c>
      <c r="Y532" s="151"/>
      <c r="Z532" s="151"/>
      <c r="AA532" s="151"/>
      <c r="AB532" s="151"/>
      <c r="AC532" s="151"/>
      <c r="AD532" s="151"/>
      <c r="AE532" s="151"/>
      <c r="AF532" s="151"/>
      <c r="AG532" s="151" t="s">
        <v>174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 x14ac:dyDescent="0.2">
      <c r="A533" s="158"/>
      <c r="B533" s="159"/>
      <c r="C533" s="184" t="s">
        <v>828</v>
      </c>
      <c r="D533" s="161"/>
      <c r="E533" s="162">
        <v>31.5</v>
      </c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51"/>
      <c r="Z533" s="151"/>
      <c r="AA533" s="151"/>
      <c r="AB533" s="151"/>
      <c r="AC533" s="151"/>
      <c r="AD533" s="151"/>
      <c r="AE533" s="151"/>
      <c r="AF533" s="151"/>
      <c r="AG533" s="151" t="s">
        <v>176</v>
      </c>
      <c r="AH533" s="151">
        <v>5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 x14ac:dyDescent="0.2">
      <c r="A534" s="173">
        <v>171</v>
      </c>
      <c r="B534" s="174" t="s">
        <v>829</v>
      </c>
      <c r="C534" s="183" t="s">
        <v>830</v>
      </c>
      <c r="D534" s="175" t="s">
        <v>179</v>
      </c>
      <c r="E534" s="176">
        <v>0.16034999999999999</v>
      </c>
      <c r="F534" s="177"/>
      <c r="G534" s="178">
        <f>ROUND(E534*F534,2)</f>
        <v>0</v>
      </c>
      <c r="H534" s="177"/>
      <c r="I534" s="178">
        <f>ROUND(E534*H534,2)</f>
        <v>0</v>
      </c>
      <c r="J534" s="177"/>
      <c r="K534" s="178">
        <f>ROUND(E534*J534,2)</f>
        <v>0</v>
      </c>
      <c r="L534" s="178">
        <v>21</v>
      </c>
      <c r="M534" s="178">
        <f>G534*(1+L534/100)</f>
        <v>0</v>
      </c>
      <c r="N534" s="178">
        <v>0</v>
      </c>
      <c r="O534" s="178">
        <f>ROUND(E534*N534,2)</f>
        <v>0</v>
      </c>
      <c r="P534" s="178">
        <v>0</v>
      </c>
      <c r="Q534" s="178">
        <f>ROUND(E534*P534,2)</f>
        <v>0</v>
      </c>
      <c r="R534" s="178" t="s">
        <v>272</v>
      </c>
      <c r="S534" s="178" t="s">
        <v>172</v>
      </c>
      <c r="T534" s="179" t="s">
        <v>172</v>
      </c>
      <c r="U534" s="160">
        <v>3.8660000000000001</v>
      </c>
      <c r="V534" s="160">
        <f>ROUND(E534*U534,2)</f>
        <v>0.62</v>
      </c>
      <c r="W534" s="160"/>
      <c r="X534" s="160" t="s">
        <v>173</v>
      </c>
      <c r="Y534" s="151"/>
      <c r="Z534" s="151"/>
      <c r="AA534" s="151"/>
      <c r="AB534" s="151"/>
      <c r="AC534" s="151"/>
      <c r="AD534" s="151"/>
      <c r="AE534" s="151"/>
      <c r="AF534" s="151"/>
      <c r="AG534" s="151" t="s">
        <v>174</v>
      </c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 x14ac:dyDescent="0.2">
      <c r="A535" s="158"/>
      <c r="B535" s="159"/>
      <c r="C535" s="184" t="s">
        <v>831</v>
      </c>
      <c r="D535" s="161"/>
      <c r="E535" s="162">
        <v>0.13178000000000001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51"/>
      <c r="Z535" s="151"/>
      <c r="AA535" s="151"/>
      <c r="AB535" s="151"/>
      <c r="AC535" s="151"/>
      <c r="AD535" s="151"/>
      <c r="AE535" s="151"/>
      <c r="AF535" s="151"/>
      <c r="AG535" s="151" t="s">
        <v>176</v>
      </c>
      <c r="AH535" s="151">
        <v>6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 x14ac:dyDescent="0.2">
      <c r="A536" s="158"/>
      <c r="B536" s="159"/>
      <c r="C536" s="184" t="s">
        <v>832</v>
      </c>
      <c r="D536" s="161"/>
      <c r="E536" s="162">
        <v>7.0000000000000001E-3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51"/>
      <c r="Z536" s="151"/>
      <c r="AA536" s="151"/>
      <c r="AB536" s="151"/>
      <c r="AC536" s="151"/>
      <c r="AD536" s="151"/>
      <c r="AE536" s="151"/>
      <c r="AF536" s="151"/>
      <c r="AG536" s="151" t="s">
        <v>176</v>
      </c>
      <c r="AH536" s="151">
        <v>6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 x14ac:dyDescent="0.2">
      <c r="A537" s="158"/>
      <c r="B537" s="159"/>
      <c r="C537" s="184" t="s">
        <v>833</v>
      </c>
      <c r="D537" s="161"/>
      <c r="E537" s="162">
        <v>5.4999999999999997E-3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51"/>
      <c r="Z537" s="151"/>
      <c r="AA537" s="151"/>
      <c r="AB537" s="151"/>
      <c r="AC537" s="151"/>
      <c r="AD537" s="151"/>
      <c r="AE537" s="151"/>
      <c r="AF537" s="151"/>
      <c r="AG537" s="151" t="s">
        <v>176</v>
      </c>
      <c r="AH537" s="151">
        <v>6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 x14ac:dyDescent="0.2">
      <c r="A538" s="158"/>
      <c r="B538" s="159"/>
      <c r="C538" s="184" t="s">
        <v>834</v>
      </c>
      <c r="D538" s="161"/>
      <c r="E538" s="162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51"/>
      <c r="Z538" s="151"/>
      <c r="AA538" s="151"/>
      <c r="AB538" s="151"/>
      <c r="AC538" s="151"/>
      <c r="AD538" s="151"/>
      <c r="AE538" s="151"/>
      <c r="AF538" s="151"/>
      <c r="AG538" s="151" t="s">
        <v>176</v>
      </c>
      <c r="AH538" s="151">
        <v>6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58"/>
      <c r="B539" s="159"/>
      <c r="C539" s="184" t="s">
        <v>835</v>
      </c>
      <c r="D539" s="161"/>
      <c r="E539" s="162">
        <v>1.575E-2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51"/>
      <c r="Z539" s="151"/>
      <c r="AA539" s="151"/>
      <c r="AB539" s="151"/>
      <c r="AC539" s="151"/>
      <c r="AD539" s="151"/>
      <c r="AE539" s="151"/>
      <c r="AF539" s="151"/>
      <c r="AG539" s="151" t="s">
        <v>176</v>
      </c>
      <c r="AH539" s="151">
        <v>6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 x14ac:dyDescent="0.2">
      <c r="A540" s="158"/>
      <c r="B540" s="159"/>
      <c r="C540" s="184" t="s">
        <v>836</v>
      </c>
      <c r="D540" s="161"/>
      <c r="E540" s="162">
        <v>3.2000000000000003E-4</v>
      </c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51"/>
      <c r="Z540" s="151"/>
      <c r="AA540" s="151"/>
      <c r="AB540" s="151"/>
      <c r="AC540" s="151"/>
      <c r="AD540" s="151"/>
      <c r="AE540" s="151"/>
      <c r="AF540" s="151"/>
      <c r="AG540" s="151" t="s">
        <v>176</v>
      </c>
      <c r="AH540" s="151">
        <v>6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 x14ac:dyDescent="0.2">
      <c r="A541" s="173">
        <v>172</v>
      </c>
      <c r="B541" s="174" t="s">
        <v>837</v>
      </c>
      <c r="C541" s="183" t="s">
        <v>838</v>
      </c>
      <c r="D541" s="175" t="s">
        <v>231</v>
      </c>
      <c r="E541" s="176">
        <v>1</v>
      </c>
      <c r="F541" s="177"/>
      <c r="G541" s="178">
        <f>ROUND(E541*F541,2)</f>
        <v>0</v>
      </c>
      <c r="H541" s="177"/>
      <c r="I541" s="178">
        <f>ROUND(E541*H541,2)</f>
        <v>0</v>
      </c>
      <c r="J541" s="177"/>
      <c r="K541" s="178">
        <f>ROUND(E541*J541,2)</f>
        <v>0</v>
      </c>
      <c r="L541" s="178">
        <v>21</v>
      </c>
      <c r="M541" s="178">
        <f>G541*(1+L541/100)</f>
        <v>0</v>
      </c>
      <c r="N541" s="178">
        <v>0.13178000000000001</v>
      </c>
      <c r="O541" s="178">
        <f>ROUND(E541*N541,2)</f>
        <v>0.13</v>
      </c>
      <c r="P541" s="178">
        <v>0</v>
      </c>
      <c r="Q541" s="178">
        <f>ROUND(E541*P541,2)</f>
        <v>0</v>
      </c>
      <c r="R541" s="178"/>
      <c r="S541" s="178" t="s">
        <v>232</v>
      </c>
      <c r="T541" s="179" t="s">
        <v>233</v>
      </c>
      <c r="U541" s="160">
        <v>3.5</v>
      </c>
      <c r="V541" s="160">
        <f>ROUND(E541*U541,2)</f>
        <v>3.5</v>
      </c>
      <c r="W541" s="160"/>
      <c r="X541" s="160" t="s">
        <v>173</v>
      </c>
      <c r="Y541" s="151"/>
      <c r="Z541" s="151"/>
      <c r="AA541" s="151"/>
      <c r="AB541" s="151"/>
      <c r="AC541" s="151"/>
      <c r="AD541" s="151"/>
      <c r="AE541" s="151"/>
      <c r="AF541" s="151"/>
      <c r="AG541" s="151" t="s">
        <v>174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 x14ac:dyDescent="0.2">
      <c r="A542" s="158"/>
      <c r="B542" s="159"/>
      <c r="C542" s="253" t="s">
        <v>839</v>
      </c>
      <c r="D542" s="254"/>
      <c r="E542" s="254"/>
      <c r="F542" s="254"/>
      <c r="G542" s="254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51"/>
      <c r="Z542" s="151"/>
      <c r="AA542" s="151"/>
      <c r="AB542" s="151"/>
      <c r="AC542" s="151"/>
      <c r="AD542" s="151"/>
      <c r="AE542" s="151"/>
      <c r="AF542" s="151"/>
      <c r="AG542" s="151" t="s">
        <v>182</v>
      </c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ht="22.5" outlineLevel="1" x14ac:dyDescent="0.2">
      <c r="A543" s="158"/>
      <c r="B543" s="159"/>
      <c r="C543" s="262" t="s">
        <v>840</v>
      </c>
      <c r="D543" s="263"/>
      <c r="E543" s="263"/>
      <c r="F543" s="263"/>
      <c r="G543" s="263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51"/>
      <c r="Z543" s="151"/>
      <c r="AA543" s="151"/>
      <c r="AB543" s="151"/>
      <c r="AC543" s="151"/>
      <c r="AD543" s="151"/>
      <c r="AE543" s="151"/>
      <c r="AF543" s="151"/>
      <c r="AG543" s="151" t="s">
        <v>182</v>
      </c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80" t="str">
        <f>C543</f>
        <v>včetně montážních a uchycovacích sad, neobsahuje zabezpečovací opatření, dopravu kolektorů a montážních systému na střechu a adaptační práce</v>
      </c>
      <c r="BB543" s="151"/>
      <c r="BC543" s="151"/>
      <c r="BD543" s="151"/>
      <c r="BE543" s="151"/>
      <c r="BF543" s="151"/>
      <c r="BG543" s="151"/>
      <c r="BH543" s="151"/>
    </row>
    <row r="544" spans="1:60" outlineLevel="1" x14ac:dyDescent="0.2">
      <c r="A544" s="158"/>
      <c r="B544" s="159"/>
      <c r="C544" s="195" t="s">
        <v>354</v>
      </c>
      <c r="D544" s="163"/>
      <c r="E544" s="164"/>
      <c r="F544" s="165"/>
      <c r="G544" s="165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51"/>
      <c r="Z544" s="151"/>
      <c r="AA544" s="151"/>
      <c r="AB544" s="151"/>
      <c r="AC544" s="151"/>
      <c r="AD544" s="151"/>
      <c r="AE544" s="151"/>
      <c r="AF544" s="151"/>
      <c r="AG544" s="151" t="s">
        <v>182</v>
      </c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 x14ac:dyDescent="0.2">
      <c r="A545" s="158"/>
      <c r="B545" s="159"/>
      <c r="C545" s="262" t="s">
        <v>841</v>
      </c>
      <c r="D545" s="263"/>
      <c r="E545" s="263"/>
      <c r="F545" s="263"/>
      <c r="G545" s="263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51"/>
      <c r="Z545" s="151"/>
      <c r="AA545" s="151"/>
      <c r="AB545" s="151"/>
      <c r="AC545" s="151"/>
      <c r="AD545" s="151"/>
      <c r="AE545" s="151"/>
      <c r="AF545" s="151"/>
      <c r="AG545" s="151" t="s">
        <v>182</v>
      </c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 x14ac:dyDescent="0.2">
      <c r="A546" s="158"/>
      <c r="B546" s="159"/>
      <c r="C546" s="262" t="s">
        <v>842</v>
      </c>
      <c r="D546" s="263"/>
      <c r="E546" s="263"/>
      <c r="F546" s="263"/>
      <c r="G546" s="263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51"/>
      <c r="Z546" s="151"/>
      <c r="AA546" s="151"/>
      <c r="AB546" s="151"/>
      <c r="AC546" s="151"/>
      <c r="AD546" s="151"/>
      <c r="AE546" s="151"/>
      <c r="AF546" s="151"/>
      <c r="AG546" s="151" t="s">
        <v>182</v>
      </c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 x14ac:dyDescent="0.2">
      <c r="A547" s="158"/>
      <c r="B547" s="159"/>
      <c r="C547" s="262" t="s">
        <v>843</v>
      </c>
      <c r="D547" s="263"/>
      <c r="E547" s="263"/>
      <c r="F547" s="263"/>
      <c r="G547" s="263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51"/>
      <c r="Z547" s="151"/>
      <c r="AA547" s="151"/>
      <c r="AB547" s="151"/>
      <c r="AC547" s="151"/>
      <c r="AD547" s="151"/>
      <c r="AE547" s="151"/>
      <c r="AF547" s="151"/>
      <c r="AG547" s="151" t="s">
        <v>182</v>
      </c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">
      <c r="A548" s="158"/>
      <c r="B548" s="159"/>
      <c r="C548" s="262" t="s">
        <v>844</v>
      </c>
      <c r="D548" s="263"/>
      <c r="E548" s="263"/>
      <c r="F548" s="263"/>
      <c r="G548" s="263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51"/>
      <c r="Z548" s="151"/>
      <c r="AA548" s="151"/>
      <c r="AB548" s="151"/>
      <c r="AC548" s="151"/>
      <c r="AD548" s="151"/>
      <c r="AE548" s="151"/>
      <c r="AF548" s="151"/>
      <c r="AG548" s="151" t="s">
        <v>182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ht="22.5" outlineLevel="1" x14ac:dyDescent="0.2">
      <c r="A549" s="158"/>
      <c r="B549" s="159"/>
      <c r="C549" s="262" t="s">
        <v>845</v>
      </c>
      <c r="D549" s="263"/>
      <c r="E549" s="263"/>
      <c r="F549" s="263"/>
      <c r="G549" s="263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51"/>
      <c r="Z549" s="151"/>
      <c r="AA549" s="151"/>
      <c r="AB549" s="151"/>
      <c r="AC549" s="151"/>
      <c r="AD549" s="151"/>
      <c r="AE549" s="151"/>
      <c r="AF549" s="151"/>
      <c r="AG549" s="151" t="s">
        <v>182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80" t="str">
        <f>C549</f>
        <v xml:space="preserve"> - Základní sada uchycení kolektoru na plochou střechu se zatěžovacími vanami, vč. zatežovacího mat. (obsaženo v rozpočtu stavební části)</v>
      </c>
      <c r="BB549" s="151"/>
      <c r="BC549" s="151"/>
      <c r="BD549" s="151"/>
      <c r="BE549" s="151"/>
      <c r="BF549" s="151"/>
      <c r="BG549" s="151"/>
      <c r="BH549" s="151"/>
    </row>
    <row r="550" spans="1:60" outlineLevel="1" x14ac:dyDescent="0.2">
      <c r="A550" s="158"/>
      <c r="B550" s="159"/>
      <c r="C550" s="262" t="s">
        <v>846</v>
      </c>
      <c r="D550" s="263"/>
      <c r="E550" s="263"/>
      <c r="F550" s="263"/>
      <c r="G550" s="263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51"/>
      <c r="Z550" s="151"/>
      <c r="AA550" s="151"/>
      <c r="AB550" s="151"/>
      <c r="AC550" s="151"/>
      <c r="AD550" s="151"/>
      <c r="AE550" s="151"/>
      <c r="AF550" s="151"/>
      <c r="AG550" s="151" t="s">
        <v>182</v>
      </c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 x14ac:dyDescent="0.2">
      <c r="A551" s="158"/>
      <c r="B551" s="159"/>
      <c r="C551" s="262" t="s">
        <v>847</v>
      </c>
      <c r="D551" s="263"/>
      <c r="E551" s="263"/>
      <c r="F551" s="263"/>
      <c r="G551" s="263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51"/>
      <c r="Z551" s="151"/>
      <c r="AA551" s="151"/>
      <c r="AB551" s="151"/>
      <c r="AC551" s="151"/>
      <c r="AD551" s="151"/>
      <c r="AE551" s="151"/>
      <c r="AF551" s="151"/>
      <c r="AG551" s="151" t="s">
        <v>182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 x14ac:dyDescent="0.2">
      <c r="A552" s="158"/>
      <c r="B552" s="159"/>
      <c r="C552" s="262" t="s">
        <v>891</v>
      </c>
      <c r="D552" s="263"/>
      <c r="E552" s="263"/>
      <c r="F552" s="263"/>
      <c r="G552" s="263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51"/>
      <c r="Z552" s="151"/>
      <c r="AA552" s="151"/>
      <c r="AB552" s="151"/>
      <c r="AC552" s="151"/>
      <c r="AD552" s="151"/>
      <c r="AE552" s="151"/>
      <c r="AF552" s="151"/>
      <c r="AG552" s="151" t="s">
        <v>182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 x14ac:dyDescent="0.2">
      <c r="A553" s="158"/>
      <c r="B553" s="159"/>
      <c r="C553" s="262" t="s">
        <v>848</v>
      </c>
      <c r="D553" s="263"/>
      <c r="E553" s="263"/>
      <c r="F553" s="263"/>
      <c r="G553" s="263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51"/>
      <c r="Z553" s="151"/>
      <c r="AA553" s="151"/>
      <c r="AB553" s="151"/>
      <c r="AC553" s="151"/>
      <c r="AD553" s="151"/>
      <c r="AE553" s="151"/>
      <c r="AF553" s="151"/>
      <c r="AG553" s="151" t="s">
        <v>182</v>
      </c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 x14ac:dyDescent="0.2">
      <c r="A554" s="158"/>
      <c r="B554" s="159"/>
      <c r="C554" s="184" t="s">
        <v>219</v>
      </c>
      <c r="D554" s="161"/>
      <c r="E554" s="162">
        <v>1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51"/>
      <c r="Z554" s="151"/>
      <c r="AA554" s="151"/>
      <c r="AB554" s="151"/>
      <c r="AC554" s="151"/>
      <c r="AD554" s="151"/>
      <c r="AE554" s="151"/>
      <c r="AF554" s="151"/>
      <c r="AG554" s="151" t="s">
        <v>176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ht="22.5" outlineLevel="1" x14ac:dyDescent="0.2">
      <c r="A555" s="173">
        <v>173</v>
      </c>
      <c r="B555" s="174" t="s">
        <v>849</v>
      </c>
      <c r="C555" s="183" t="s">
        <v>850</v>
      </c>
      <c r="D555" s="175" t="s">
        <v>211</v>
      </c>
      <c r="E555" s="176">
        <v>1</v>
      </c>
      <c r="F555" s="177"/>
      <c r="G555" s="178">
        <f>ROUND(E555*F555,2)</f>
        <v>0</v>
      </c>
      <c r="H555" s="177"/>
      <c r="I555" s="178">
        <f>ROUND(E555*H555,2)</f>
        <v>0</v>
      </c>
      <c r="J555" s="177"/>
      <c r="K555" s="178">
        <f>ROUND(E555*J555,2)</f>
        <v>0</v>
      </c>
      <c r="L555" s="178">
        <v>21</v>
      </c>
      <c r="M555" s="178">
        <f>G555*(1+L555/100)</f>
        <v>0</v>
      </c>
      <c r="N555" s="178">
        <v>5.0000000000000001E-4</v>
      </c>
      <c r="O555" s="178">
        <f>ROUND(E555*N555,2)</f>
        <v>0</v>
      </c>
      <c r="P555" s="178">
        <v>0</v>
      </c>
      <c r="Q555" s="178">
        <f>ROUND(E555*P555,2)</f>
        <v>0</v>
      </c>
      <c r="R555" s="178"/>
      <c r="S555" s="178" t="s">
        <v>232</v>
      </c>
      <c r="T555" s="179" t="s">
        <v>233</v>
      </c>
      <c r="U555" s="160">
        <v>0</v>
      </c>
      <c r="V555" s="160">
        <f>ROUND(E555*U555,2)</f>
        <v>0</v>
      </c>
      <c r="W555" s="160"/>
      <c r="X555" s="160" t="s">
        <v>173</v>
      </c>
      <c r="Y555" s="151"/>
      <c r="Z555" s="151"/>
      <c r="AA555" s="151"/>
      <c r="AB555" s="151"/>
      <c r="AC555" s="151"/>
      <c r="AD555" s="151"/>
      <c r="AE555" s="151"/>
      <c r="AF555" s="151"/>
      <c r="AG555" s="151" t="s">
        <v>174</v>
      </c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 x14ac:dyDescent="0.2">
      <c r="A556" s="158"/>
      <c r="B556" s="159"/>
      <c r="C556" s="184" t="s">
        <v>219</v>
      </c>
      <c r="D556" s="161"/>
      <c r="E556" s="162">
        <v>1</v>
      </c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51"/>
      <c r="Z556" s="151"/>
      <c r="AA556" s="151"/>
      <c r="AB556" s="151"/>
      <c r="AC556" s="151"/>
      <c r="AD556" s="151"/>
      <c r="AE556" s="151"/>
      <c r="AF556" s="151"/>
      <c r="AG556" s="151" t="s">
        <v>176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x14ac:dyDescent="0.2">
      <c r="A557" s="167" t="s">
        <v>166</v>
      </c>
      <c r="B557" s="168" t="s">
        <v>118</v>
      </c>
      <c r="C557" s="182" t="s">
        <v>119</v>
      </c>
      <c r="D557" s="169"/>
      <c r="E557" s="170"/>
      <c r="F557" s="171"/>
      <c r="G557" s="171">
        <f>SUMIF(AG558:AG567,"&lt;&gt;NOR",G558:G567)</f>
        <v>0</v>
      </c>
      <c r="H557" s="171"/>
      <c r="I557" s="171">
        <f>SUM(I558:I567)</f>
        <v>0</v>
      </c>
      <c r="J557" s="171"/>
      <c r="K557" s="171">
        <f>SUM(K558:K567)</f>
        <v>0</v>
      </c>
      <c r="L557" s="171"/>
      <c r="M557" s="171">
        <f>SUM(M558:M567)</f>
        <v>0</v>
      </c>
      <c r="N557" s="171"/>
      <c r="O557" s="171">
        <f>SUM(O558:O567)</f>
        <v>0.01</v>
      </c>
      <c r="P557" s="171"/>
      <c r="Q557" s="171">
        <f>SUM(Q558:Q567)</f>
        <v>0</v>
      </c>
      <c r="R557" s="171"/>
      <c r="S557" s="171"/>
      <c r="T557" s="172"/>
      <c r="U557" s="166"/>
      <c r="V557" s="166">
        <f>SUM(V558:V567)</f>
        <v>12.17</v>
      </c>
      <c r="W557" s="166"/>
      <c r="X557" s="166"/>
      <c r="AG557" t="s">
        <v>167</v>
      </c>
    </row>
    <row r="558" spans="1:60" ht="22.5" outlineLevel="1" x14ac:dyDescent="0.2">
      <c r="A558" s="173">
        <v>174</v>
      </c>
      <c r="B558" s="174" t="s">
        <v>851</v>
      </c>
      <c r="C558" s="183" t="s">
        <v>852</v>
      </c>
      <c r="D558" s="175" t="s">
        <v>189</v>
      </c>
      <c r="E558" s="176">
        <v>89.85</v>
      </c>
      <c r="F558" s="177"/>
      <c r="G558" s="178">
        <f>ROUND(E558*F558,2)</f>
        <v>0</v>
      </c>
      <c r="H558" s="177"/>
      <c r="I558" s="178">
        <f>ROUND(E558*H558,2)</f>
        <v>0</v>
      </c>
      <c r="J558" s="177"/>
      <c r="K558" s="178">
        <f>ROUND(E558*J558,2)</f>
        <v>0</v>
      </c>
      <c r="L558" s="178">
        <v>21</v>
      </c>
      <c r="M558" s="178">
        <f>G558*(1+L558/100)</f>
        <v>0</v>
      </c>
      <c r="N558" s="178">
        <v>6.9999999999999994E-5</v>
      </c>
      <c r="O558" s="178">
        <f>ROUND(E558*N558,2)</f>
        <v>0.01</v>
      </c>
      <c r="P558" s="178">
        <v>0</v>
      </c>
      <c r="Q558" s="178">
        <f>ROUND(E558*P558,2)</f>
        <v>0</v>
      </c>
      <c r="R558" s="178" t="s">
        <v>284</v>
      </c>
      <c r="S558" s="178" t="s">
        <v>172</v>
      </c>
      <c r="T558" s="179" t="s">
        <v>172</v>
      </c>
      <c r="U558" s="160">
        <v>8.6999999999999994E-2</v>
      </c>
      <c r="V558" s="160">
        <f>ROUND(E558*U558,2)</f>
        <v>7.82</v>
      </c>
      <c r="W558" s="160"/>
      <c r="X558" s="160" t="s">
        <v>173</v>
      </c>
      <c r="Y558" s="151"/>
      <c r="Z558" s="151"/>
      <c r="AA558" s="151"/>
      <c r="AB558" s="151"/>
      <c r="AC558" s="151"/>
      <c r="AD558" s="151"/>
      <c r="AE558" s="151"/>
      <c r="AF558" s="151"/>
      <c r="AG558" s="151" t="s">
        <v>174</v>
      </c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 x14ac:dyDescent="0.2">
      <c r="A559" s="158"/>
      <c r="B559" s="159"/>
      <c r="C559" s="264" t="s">
        <v>285</v>
      </c>
      <c r="D559" s="265"/>
      <c r="E559" s="265"/>
      <c r="F559" s="265"/>
      <c r="G559" s="265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51"/>
      <c r="Z559" s="151"/>
      <c r="AA559" s="151"/>
      <c r="AB559" s="151"/>
      <c r="AC559" s="151"/>
      <c r="AD559" s="151"/>
      <c r="AE559" s="151"/>
      <c r="AF559" s="151"/>
      <c r="AG559" s="151" t="s">
        <v>286</v>
      </c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 x14ac:dyDescent="0.2">
      <c r="A560" s="158"/>
      <c r="B560" s="159"/>
      <c r="C560" s="184" t="s">
        <v>360</v>
      </c>
      <c r="D560" s="161"/>
      <c r="E560" s="162">
        <v>23.3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51"/>
      <c r="Z560" s="151"/>
      <c r="AA560" s="151"/>
      <c r="AB560" s="151"/>
      <c r="AC560" s="151"/>
      <c r="AD560" s="151"/>
      <c r="AE560" s="151"/>
      <c r="AF560" s="151"/>
      <c r="AG560" s="151" t="s">
        <v>176</v>
      </c>
      <c r="AH560" s="151">
        <v>5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 x14ac:dyDescent="0.2">
      <c r="A561" s="158"/>
      <c r="B561" s="159"/>
      <c r="C561" s="184" t="s">
        <v>363</v>
      </c>
      <c r="D561" s="161"/>
      <c r="E561" s="162">
        <v>3.75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51"/>
      <c r="Z561" s="151"/>
      <c r="AA561" s="151"/>
      <c r="AB561" s="151"/>
      <c r="AC561" s="151"/>
      <c r="AD561" s="151"/>
      <c r="AE561" s="151"/>
      <c r="AF561" s="151"/>
      <c r="AG561" s="151" t="s">
        <v>176</v>
      </c>
      <c r="AH561" s="151">
        <v>5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 x14ac:dyDescent="0.2">
      <c r="A562" s="158"/>
      <c r="B562" s="159"/>
      <c r="C562" s="184" t="s">
        <v>366</v>
      </c>
      <c r="D562" s="161"/>
      <c r="E562" s="162">
        <v>5.9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51"/>
      <c r="Z562" s="151"/>
      <c r="AA562" s="151"/>
      <c r="AB562" s="151"/>
      <c r="AC562" s="151"/>
      <c r="AD562" s="151"/>
      <c r="AE562" s="151"/>
      <c r="AF562" s="151"/>
      <c r="AG562" s="151" t="s">
        <v>176</v>
      </c>
      <c r="AH562" s="151">
        <v>5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 x14ac:dyDescent="0.2">
      <c r="A563" s="158"/>
      <c r="B563" s="159"/>
      <c r="C563" s="184" t="s">
        <v>369</v>
      </c>
      <c r="D563" s="161"/>
      <c r="E563" s="162">
        <v>38.299999999999997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51"/>
      <c r="Z563" s="151"/>
      <c r="AA563" s="151"/>
      <c r="AB563" s="151"/>
      <c r="AC563" s="151"/>
      <c r="AD563" s="151"/>
      <c r="AE563" s="151"/>
      <c r="AF563" s="151"/>
      <c r="AG563" s="151" t="s">
        <v>176</v>
      </c>
      <c r="AH563" s="151">
        <v>5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 x14ac:dyDescent="0.2">
      <c r="A564" s="158"/>
      <c r="B564" s="159"/>
      <c r="C564" s="184" t="s">
        <v>372</v>
      </c>
      <c r="D564" s="161"/>
      <c r="E564" s="162">
        <v>18.600000000000001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51"/>
      <c r="Z564" s="151"/>
      <c r="AA564" s="151"/>
      <c r="AB564" s="151"/>
      <c r="AC564" s="151"/>
      <c r="AD564" s="151"/>
      <c r="AE564" s="151"/>
      <c r="AF564" s="151"/>
      <c r="AG564" s="151" t="s">
        <v>176</v>
      </c>
      <c r="AH564" s="151">
        <v>5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ht="22.5" outlineLevel="1" x14ac:dyDescent="0.2">
      <c r="A565" s="173">
        <v>175</v>
      </c>
      <c r="B565" s="174" t="s">
        <v>853</v>
      </c>
      <c r="C565" s="183" t="s">
        <v>854</v>
      </c>
      <c r="D565" s="175" t="s">
        <v>189</v>
      </c>
      <c r="E565" s="176">
        <v>42.2</v>
      </c>
      <c r="F565" s="177"/>
      <c r="G565" s="178">
        <f>ROUND(E565*F565,2)</f>
        <v>0</v>
      </c>
      <c r="H565" s="177"/>
      <c r="I565" s="178">
        <f>ROUND(E565*H565,2)</f>
        <v>0</v>
      </c>
      <c r="J565" s="177"/>
      <c r="K565" s="178">
        <f>ROUND(E565*J565,2)</f>
        <v>0</v>
      </c>
      <c r="L565" s="178">
        <v>21</v>
      </c>
      <c r="M565" s="178">
        <f>G565*(1+L565/100)</f>
        <v>0</v>
      </c>
      <c r="N565" s="178">
        <v>9.0000000000000006E-5</v>
      </c>
      <c r="O565" s="178">
        <f>ROUND(E565*N565,2)</f>
        <v>0</v>
      </c>
      <c r="P565" s="178">
        <v>0</v>
      </c>
      <c r="Q565" s="178">
        <f>ROUND(E565*P565,2)</f>
        <v>0</v>
      </c>
      <c r="R565" s="178" t="s">
        <v>284</v>
      </c>
      <c r="S565" s="178" t="s">
        <v>172</v>
      </c>
      <c r="T565" s="179" t="s">
        <v>172</v>
      </c>
      <c r="U565" s="160">
        <v>0.10299999999999999</v>
      </c>
      <c r="V565" s="160">
        <f>ROUND(E565*U565,2)</f>
        <v>4.3499999999999996</v>
      </c>
      <c r="W565" s="160"/>
      <c r="X565" s="160" t="s">
        <v>173</v>
      </c>
      <c r="Y565" s="151"/>
      <c r="Z565" s="151"/>
      <c r="AA565" s="151"/>
      <c r="AB565" s="151"/>
      <c r="AC565" s="151"/>
      <c r="AD565" s="151"/>
      <c r="AE565" s="151"/>
      <c r="AF565" s="151"/>
      <c r="AG565" s="151" t="s">
        <v>174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 x14ac:dyDescent="0.2">
      <c r="A566" s="158"/>
      <c r="B566" s="159"/>
      <c r="C566" s="264" t="s">
        <v>285</v>
      </c>
      <c r="D566" s="265"/>
      <c r="E566" s="265"/>
      <c r="F566" s="265"/>
      <c r="G566" s="265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51"/>
      <c r="Z566" s="151"/>
      <c r="AA566" s="151"/>
      <c r="AB566" s="151"/>
      <c r="AC566" s="151"/>
      <c r="AD566" s="151"/>
      <c r="AE566" s="151"/>
      <c r="AF566" s="151"/>
      <c r="AG566" s="151" t="s">
        <v>286</v>
      </c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 x14ac:dyDescent="0.2">
      <c r="A567" s="158"/>
      <c r="B567" s="159"/>
      <c r="C567" s="184" t="s">
        <v>375</v>
      </c>
      <c r="D567" s="161"/>
      <c r="E567" s="162">
        <v>42.2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51"/>
      <c r="Z567" s="151"/>
      <c r="AA567" s="151"/>
      <c r="AB567" s="151"/>
      <c r="AC567" s="151"/>
      <c r="AD567" s="151"/>
      <c r="AE567" s="151"/>
      <c r="AF567" s="151"/>
      <c r="AG567" s="151" t="s">
        <v>176</v>
      </c>
      <c r="AH567" s="151">
        <v>5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x14ac:dyDescent="0.2">
      <c r="A568" s="167" t="s">
        <v>166</v>
      </c>
      <c r="B568" s="168" t="s">
        <v>122</v>
      </c>
      <c r="C568" s="182" t="s">
        <v>123</v>
      </c>
      <c r="D568" s="169"/>
      <c r="E568" s="170"/>
      <c r="F568" s="171"/>
      <c r="G568" s="171">
        <f>SUMIF(AG569:AG592,"&lt;&gt;NOR",G569:G592)</f>
        <v>0</v>
      </c>
      <c r="H568" s="171"/>
      <c r="I568" s="171">
        <f>SUM(I569:I592)</f>
        <v>0</v>
      </c>
      <c r="J568" s="171"/>
      <c r="K568" s="171">
        <f>SUM(K569:K592)</f>
        <v>0</v>
      </c>
      <c r="L568" s="171"/>
      <c r="M568" s="171">
        <f>SUM(M569:M592)</f>
        <v>0</v>
      </c>
      <c r="N568" s="171"/>
      <c r="O568" s="171">
        <f>SUM(O569:O592)</f>
        <v>0</v>
      </c>
      <c r="P568" s="171"/>
      <c r="Q568" s="171">
        <f>SUM(Q569:Q592)</f>
        <v>0</v>
      </c>
      <c r="R568" s="171"/>
      <c r="S568" s="171"/>
      <c r="T568" s="172"/>
      <c r="U568" s="166"/>
      <c r="V568" s="166">
        <f>SUM(V569:V592)</f>
        <v>17.2</v>
      </c>
      <c r="W568" s="166"/>
      <c r="X568" s="166"/>
      <c r="AG568" t="s">
        <v>167</v>
      </c>
    </row>
    <row r="569" spans="1:60" outlineLevel="1" x14ac:dyDescent="0.2">
      <c r="A569" s="173">
        <v>176</v>
      </c>
      <c r="B569" s="174" t="s">
        <v>855</v>
      </c>
      <c r="C569" s="183" t="s">
        <v>856</v>
      </c>
      <c r="D569" s="175" t="s">
        <v>189</v>
      </c>
      <c r="E569" s="176">
        <v>71.25</v>
      </c>
      <c r="F569" s="177"/>
      <c r="G569" s="178">
        <f>ROUND(E569*F569,2)</f>
        <v>0</v>
      </c>
      <c r="H569" s="177"/>
      <c r="I569" s="178">
        <f>ROUND(E569*H569,2)</f>
        <v>0</v>
      </c>
      <c r="J569" s="177"/>
      <c r="K569" s="178">
        <f>ROUND(E569*J569,2)</f>
        <v>0</v>
      </c>
      <c r="L569" s="178">
        <v>21</v>
      </c>
      <c r="M569" s="178">
        <f>G569*(1+L569/100)</f>
        <v>0</v>
      </c>
      <c r="N569" s="178">
        <v>0</v>
      </c>
      <c r="O569" s="178">
        <f>ROUND(E569*N569,2)</f>
        <v>0</v>
      </c>
      <c r="P569" s="178">
        <v>0</v>
      </c>
      <c r="Q569" s="178">
        <f>ROUND(E569*P569,2)</f>
        <v>0</v>
      </c>
      <c r="R569" s="178"/>
      <c r="S569" s="178" t="s">
        <v>172</v>
      </c>
      <c r="T569" s="179" t="s">
        <v>172</v>
      </c>
      <c r="U569" s="160">
        <v>0</v>
      </c>
      <c r="V569" s="160">
        <f>ROUND(E569*U569,2)</f>
        <v>0</v>
      </c>
      <c r="W569" s="160"/>
      <c r="X569" s="160" t="s">
        <v>173</v>
      </c>
      <c r="Y569" s="151"/>
      <c r="Z569" s="151"/>
      <c r="AA569" s="151"/>
      <c r="AB569" s="151"/>
      <c r="AC569" s="151"/>
      <c r="AD569" s="151"/>
      <c r="AE569" s="151"/>
      <c r="AF569" s="151"/>
      <c r="AG569" s="151" t="s">
        <v>174</v>
      </c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 x14ac:dyDescent="0.2">
      <c r="A570" s="158"/>
      <c r="B570" s="159"/>
      <c r="C570" s="184" t="s">
        <v>360</v>
      </c>
      <c r="D570" s="161"/>
      <c r="E570" s="162">
        <v>23.3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51"/>
      <c r="Z570" s="151"/>
      <c r="AA570" s="151"/>
      <c r="AB570" s="151"/>
      <c r="AC570" s="151"/>
      <c r="AD570" s="151"/>
      <c r="AE570" s="151"/>
      <c r="AF570" s="151"/>
      <c r="AG570" s="151" t="s">
        <v>176</v>
      </c>
      <c r="AH570" s="151">
        <v>5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 x14ac:dyDescent="0.2">
      <c r="A571" s="158"/>
      <c r="B571" s="159"/>
      <c r="C571" s="184" t="s">
        <v>363</v>
      </c>
      <c r="D571" s="161"/>
      <c r="E571" s="162">
        <v>3.75</v>
      </c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51"/>
      <c r="Z571" s="151"/>
      <c r="AA571" s="151"/>
      <c r="AB571" s="151"/>
      <c r="AC571" s="151"/>
      <c r="AD571" s="151"/>
      <c r="AE571" s="151"/>
      <c r="AF571" s="151"/>
      <c r="AG571" s="151" t="s">
        <v>176</v>
      </c>
      <c r="AH571" s="151">
        <v>5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 x14ac:dyDescent="0.2">
      <c r="A572" s="158"/>
      <c r="B572" s="159"/>
      <c r="C572" s="184" t="s">
        <v>366</v>
      </c>
      <c r="D572" s="161"/>
      <c r="E572" s="162">
        <v>5.9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51"/>
      <c r="Z572" s="151"/>
      <c r="AA572" s="151"/>
      <c r="AB572" s="151"/>
      <c r="AC572" s="151"/>
      <c r="AD572" s="151"/>
      <c r="AE572" s="151"/>
      <c r="AF572" s="151"/>
      <c r="AG572" s="151" t="s">
        <v>176</v>
      </c>
      <c r="AH572" s="151">
        <v>5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 x14ac:dyDescent="0.2">
      <c r="A573" s="158"/>
      <c r="B573" s="159"/>
      <c r="C573" s="184" t="s">
        <v>369</v>
      </c>
      <c r="D573" s="161"/>
      <c r="E573" s="162">
        <v>38.299999999999997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51"/>
      <c r="Z573" s="151"/>
      <c r="AA573" s="151"/>
      <c r="AB573" s="151"/>
      <c r="AC573" s="151"/>
      <c r="AD573" s="151"/>
      <c r="AE573" s="151"/>
      <c r="AF573" s="151"/>
      <c r="AG573" s="151" t="s">
        <v>176</v>
      </c>
      <c r="AH573" s="151">
        <v>5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 x14ac:dyDescent="0.2">
      <c r="A574" s="173">
        <v>177</v>
      </c>
      <c r="B574" s="174" t="s">
        <v>857</v>
      </c>
      <c r="C574" s="183" t="s">
        <v>858</v>
      </c>
      <c r="D574" s="175" t="s">
        <v>189</v>
      </c>
      <c r="E574" s="176">
        <v>18.600000000000001</v>
      </c>
      <c r="F574" s="177"/>
      <c r="G574" s="178">
        <f>ROUND(E574*F574,2)</f>
        <v>0</v>
      </c>
      <c r="H574" s="177"/>
      <c r="I574" s="178">
        <f>ROUND(E574*H574,2)</f>
        <v>0</v>
      </c>
      <c r="J574" s="177"/>
      <c r="K574" s="178">
        <f>ROUND(E574*J574,2)</f>
        <v>0</v>
      </c>
      <c r="L574" s="178">
        <v>21</v>
      </c>
      <c r="M574" s="178">
        <f>G574*(1+L574/100)</f>
        <v>0</v>
      </c>
      <c r="N574" s="178">
        <v>0</v>
      </c>
      <c r="O574" s="178">
        <f>ROUND(E574*N574,2)</f>
        <v>0</v>
      </c>
      <c r="P574" s="178">
        <v>0</v>
      </c>
      <c r="Q574" s="178">
        <f>ROUND(E574*P574,2)</f>
        <v>0</v>
      </c>
      <c r="R574" s="178"/>
      <c r="S574" s="178" t="s">
        <v>172</v>
      </c>
      <c r="T574" s="179" t="s">
        <v>172</v>
      </c>
      <c r="U574" s="160">
        <v>0</v>
      </c>
      <c r="V574" s="160">
        <f>ROUND(E574*U574,2)</f>
        <v>0</v>
      </c>
      <c r="W574" s="160"/>
      <c r="X574" s="160" t="s">
        <v>173</v>
      </c>
      <c r="Y574" s="151"/>
      <c r="Z574" s="151"/>
      <c r="AA574" s="151"/>
      <c r="AB574" s="151"/>
      <c r="AC574" s="151"/>
      <c r="AD574" s="151"/>
      <c r="AE574" s="151"/>
      <c r="AF574" s="151"/>
      <c r="AG574" s="151" t="s">
        <v>174</v>
      </c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 x14ac:dyDescent="0.2">
      <c r="A575" s="158"/>
      <c r="B575" s="159"/>
      <c r="C575" s="184" t="s">
        <v>372</v>
      </c>
      <c r="D575" s="161"/>
      <c r="E575" s="162">
        <v>18.600000000000001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51"/>
      <c r="Z575" s="151"/>
      <c r="AA575" s="151"/>
      <c r="AB575" s="151"/>
      <c r="AC575" s="151"/>
      <c r="AD575" s="151"/>
      <c r="AE575" s="151"/>
      <c r="AF575" s="151"/>
      <c r="AG575" s="151" t="s">
        <v>176</v>
      </c>
      <c r="AH575" s="151">
        <v>5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 x14ac:dyDescent="0.2">
      <c r="A576" s="173">
        <v>178</v>
      </c>
      <c r="B576" s="174" t="s">
        <v>859</v>
      </c>
      <c r="C576" s="183" t="s">
        <v>860</v>
      </c>
      <c r="D576" s="175" t="s">
        <v>189</v>
      </c>
      <c r="E576" s="176">
        <v>42.2</v>
      </c>
      <c r="F576" s="177"/>
      <c r="G576" s="178">
        <f>ROUND(E576*F576,2)</f>
        <v>0</v>
      </c>
      <c r="H576" s="177"/>
      <c r="I576" s="178">
        <f>ROUND(E576*H576,2)</f>
        <v>0</v>
      </c>
      <c r="J576" s="177"/>
      <c r="K576" s="178">
        <f>ROUND(E576*J576,2)</f>
        <v>0</v>
      </c>
      <c r="L576" s="178">
        <v>21</v>
      </c>
      <c r="M576" s="178">
        <f>G576*(1+L576/100)</f>
        <v>0</v>
      </c>
      <c r="N576" s="178">
        <v>0</v>
      </c>
      <c r="O576" s="178">
        <f>ROUND(E576*N576,2)</f>
        <v>0</v>
      </c>
      <c r="P576" s="178">
        <v>0</v>
      </c>
      <c r="Q576" s="178">
        <f>ROUND(E576*P576,2)</f>
        <v>0</v>
      </c>
      <c r="R576" s="178"/>
      <c r="S576" s="178" t="s">
        <v>172</v>
      </c>
      <c r="T576" s="179" t="s">
        <v>172</v>
      </c>
      <c r="U576" s="160">
        <v>0</v>
      </c>
      <c r="V576" s="160">
        <f>ROUND(E576*U576,2)</f>
        <v>0</v>
      </c>
      <c r="W576" s="160"/>
      <c r="X576" s="160" t="s">
        <v>173</v>
      </c>
      <c r="Y576" s="151"/>
      <c r="Z576" s="151"/>
      <c r="AA576" s="151"/>
      <c r="AB576" s="151"/>
      <c r="AC576" s="151"/>
      <c r="AD576" s="151"/>
      <c r="AE576" s="151"/>
      <c r="AF576" s="151"/>
      <c r="AG576" s="151" t="s">
        <v>174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 x14ac:dyDescent="0.2">
      <c r="A577" s="158"/>
      <c r="B577" s="159"/>
      <c r="C577" s="184" t="s">
        <v>375</v>
      </c>
      <c r="D577" s="161"/>
      <c r="E577" s="162">
        <v>42.2</v>
      </c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51"/>
      <c r="Z577" s="151"/>
      <c r="AA577" s="151"/>
      <c r="AB577" s="151"/>
      <c r="AC577" s="151"/>
      <c r="AD577" s="151"/>
      <c r="AE577" s="151"/>
      <c r="AF577" s="151"/>
      <c r="AG577" s="151" t="s">
        <v>176</v>
      </c>
      <c r="AH577" s="151">
        <v>5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 x14ac:dyDescent="0.2">
      <c r="A578" s="173">
        <v>179</v>
      </c>
      <c r="B578" s="174" t="s">
        <v>861</v>
      </c>
      <c r="C578" s="183" t="s">
        <v>862</v>
      </c>
      <c r="D578" s="175" t="s">
        <v>863</v>
      </c>
      <c r="E578" s="176">
        <v>1</v>
      </c>
      <c r="F578" s="177"/>
      <c r="G578" s="178">
        <f>ROUND(E578*F578,2)</f>
        <v>0</v>
      </c>
      <c r="H578" s="177"/>
      <c r="I578" s="178">
        <f>ROUND(E578*H578,2)</f>
        <v>0</v>
      </c>
      <c r="J578" s="177"/>
      <c r="K578" s="178">
        <f>ROUND(E578*J578,2)</f>
        <v>0</v>
      </c>
      <c r="L578" s="178">
        <v>21</v>
      </c>
      <c r="M578" s="178">
        <f>G578*(1+L578/100)</f>
        <v>0</v>
      </c>
      <c r="N578" s="178">
        <v>0</v>
      </c>
      <c r="O578" s="178">
        <f>ROUND(E578*N578,2)</f>
        <v>0</v>
      </c>
      <c r="P578" s="178">
        <v>0</v>
      </c>
      <c r="Q578" s="178">
        <f>ROUND(E578*P578,2)</f>
        <v>0</v>
      </c>
      <c r="R578" s="178"/>
      <c r="S578" s="178" t="s">
        <v>172</v>
      </c>
      <c r="T578" s="179" t="s">
        <v>172</v>
      </c>
      <c r="U578" s="160">
        <v>5.99</v>
      </c>
      <c r="V578" s="160">
        <f>ROUND(E578*U578,2)</f>
        <v>5.99</v>
      </c>
      <c r="W578" s="160"/>
      <c r="X578" s="160" t="s">
        <v>173</v>
      </c>
      <c r="Y578" s="151"/>
      <c r="Z578" s="151"/>
      <c r="AA578" s="151"/>
      <c r="AB578" s="151"/>
      <c r="AC578" s="151"/>
      <c r="AD578" s="151"/>
      <c r="AE578" s="151"/>
      <c r="AF578" s="151"/>
      <c r="AG578" s="151" t="s">
        <v>864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 x14ac:dyDescent="0.2">
      <c r="A579" s="158"/>
      <c r="B579" s="159"/>
      <c r="C579" s="184" t="s">
        <v>219</v>
      </c>
      <c r="D579" s="161"/>
      <c r="E579" s="162">
        <v>1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51"/>
      <c r="Z579" s="151"/>
      <c r="AA579" s="151"/>
      <c r="AB579" s="151"/>
      <c r="AC579" s="151"/>
      <c r="AD579" s="151"/>
      <c r="AE579" s="151"/>
      <c r="AF579" s="151"/>
      <c r="AG579" s="151" t="s">
        <v>176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 x14ac:dyDescent="0.2">
      <c r="A580" s="173">
        <v>180</v>
      </c>
      <c r="B580" s="174" t="s">
        <v>865</v>
      </c>
      <c r="C580" s="183" t="s">
        <v>866</v>
      </c>
      <c r="D580" s="175" t="s">
        <v>863</v>
      </c>
      <c r="E580" s="176">
        <v>1</v>
      </c>
      <c r="F580" s="177"/>
      <c r="G580" s="178">
        <f>ROUND(E580*F580,2)</f>
        <v>0</v>
      </c>
      <c r="H580" s="177"/>
      <c r="I580" s="178">
        <f>ROUND(E580*H580,2)</f>
        <v>0</v>
      </c>
      <c r="J580" s="177"/>
      <c r="K580" s="178">
        <f>ROUND(E580*J580,2)</f>
        <v>0</v>
      </c>
      <c r="L580" s="178">
        <v>21</v>
      </c>
      <c r="M580" s="178">
        <f>G580*(1+L580/100)</f>
        <v>0</v>
      </c>
      <c r="N580" s="178">
        <v>0</v>
      </c>
      <c r="O580" s="178">
        <f>ROUND(E580*N580,2)</f>
        <v>0</v>
      </c>
      <c r="P580" s="178">
        <v>0</v>
      </c>
      <c r="Q580" s="178">
        <f>ROUND(E580*P580,2)</f>
        <v>0</v>
      </c>
      <c r="R580" s="178"/>
      <c r="S580" s="178" t="s">
        <v>172</v>
      </c>
      <c r="T580" s="179" t="s">
        <v>172</v>
      </c>
      <c r="U580" s="160">
        <v>6.71</v>
      </c>
      <c r="V580" s="160">
        <f>ROUND(E580*U580,2)</f>
        <v>6.71</v>
      </c>
      <c r="W580" s="160"/>
      <c r="X580" s="160" t="s">
        <v>173</v>
      </c>
      <c r="Y580" s="151"/>
      <c r="Z580" s="151"/>
      <c r="AA580" s="151"/>
      <c r="AB580" s="151"/>
      <c r="AC580" s="151"/>
      <c r="AD580" s="151"/>
      <c r="AE580" s="151"/>
      <c r="AF580" s="151"/>
      <c r="AG580" s="151" t="s">
        <v>864</v>
      </c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 x14ac:dyDescent="0.2">
      <c r="A581" s="158"/>
      <c r="B581" s="159"/>
      <c r="C581" s="184" t="s">
        <v>219</v>
      </c>
      <c r="D581" s="161"/>
      <c r="E581" s="162">
        <v>1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51"/>
      <c r="Z581" s="151"/>
      <c r="AA581" s="151"/>
      <c r="AB581" s="151"/>
      <c r="AC581" s="151"/>
      <c r="AD581" s="151"/>
      <c r="AE581" s="151"/>
      <c r="AF581" s="151"/>
      <c r="AG581" s="151" t="s">
        <v>176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 x14ac:dyDescent="0.2">
      <c r="A582" s="173">
        <v>181</v>
      </c>
      <c r="B582" s="174" t="s">
        <v>867</v>
      </c>
      <c r="C582" s="183" t="s">
        <v>868</v>
      </c>
      <c r="D582" s="175" t="s">
        <v>189</v>
      </c>
      <c r="E582" s="176">
        <v>105.8</v>
      </c>
      <c r="F582" s="177"/>
      <c r="G582" s="178">
        <f>ROUND(E582*F582,2)</f>
        <v>0</v>
      </c>
      <c r="H582" s="177"/>
      <c r="I582" s="178">
        <f>ROUND(E582*H582,2)</f>
        <v>0</v>
      </c>
      <c r="J582" s="177"/>
      <c r="K582" s="178">
        <f>ROUND(E582*J582,2)</f>
        <v>0</v>
      </c>
      <c r="L582" s="178">
        <v>21</v>
      </c>
      <c r="M582" s="178">
        <f>G582*(1+L582/100)</f>
        <v>0</v>
      </c>
      <c r="N582" s="178">
        <v>0</v>
      </c>
      <c r="O582" s="178">
        <f>ROUND(E582*N582,2)</f>
        <v>0</v>
      </c>
      <c r="P582" s="178">
        <v>0</v>
      </c>
      <c r="Q582" s="178">
        <f>ROUND(E582*P582,2)</f>
        <v>0</v>
      </c>
      <c r="R582" s="178"/>
      <c r="S582" s="178" t="s">
        <v>172</v>
      </c>
      <c r="T582" s="179" t="s">
        <v>172</v>
      </c>
      <c r="U582" s="160">
        <v>1.9E-2</v>
      </c>
      <c r="V582" s="160">
        <f>ROUND(E582*U582,2)</f>
        <v>2.0099999999999998</v>
      </c>
      <c r="W582" s="160"/>
      <c r="X582" s="160" t="s">
        <v>173</v>
      </c>
      <c r="Y582" s="151"/>
      <c r="Z582" s="151"/>
      <c r="AA582" s="151"/>
      <c r="AB582" s="151"/>
      <c r="AC582" s="151"/>
      <c r="AD582" s="151"/>
      <c r="AE582" s="151"/>
      <c r="AF582" s="151"/>
      <c r="AG582" s="151" t="s">
        <v>864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 x14ac:dyDescent="0.2">
      <c r="A583" s="158"/>
      <c r="B583" s="159"/>
      <c r="C583" s="184" t="s">
        <v>473</v>
      </c>
      <c r="D583" s="161"/>
      <c r="E583" s="162">
        <v>2</v>
      </c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51"/>
      <c r="Z583" s="151"/>
      <c r="AA583" s="151"/>
      <c r="AB583" s="151"/>
      <c r="AC583" s="151"/>
      <c r="AD583" s="151"/>
      <c r="AE583" s="151"/>
      <c r="AF583" s="151"/>
      <c r="AG583" s="151" t="s">
        <v>176</v>
      </c>
      <c r="AH583" s="151">
        <v>5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 x14ac:dyDescent="0.2">
      <c r="A584" s="158"/>
      <c r="B584" s="159"/>
      <c r="C584" s="184" t="s">
        <v>474</v>
      </c>
      <c r="D584" s="161"/>
      <c r="E584" s="162">
        <v>11.9</v>
      </c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51"/>
      <c r="Z584" s="151"/>
      <c r="AA584" s="151"/>
      <c r="AB584" s="151"/>
      <c r="AC584" s="151"/>
      <c r="AD584" s="151"/>
      <c r="AE584" s="151"/>
      <c r="AF584" s="151"/>
      <c r="AG584" s="151" t="s">
        <v>176</v>
      </c>
      <c r="AH584" s="151">
        <v>5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 x14ac:dyDescent="0.2">
      <c r="A585" s="158"/>
      <c r="B585" s="159"/>
      <c r="C585" s="184" t="s">
        <v>475</v>
      </c>
      <c r="D585" s="161"/>
      <c r="E585" s="162">
        <v>20.65</v>
      </c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51"/>
      <c r="Z585" s="151"/>
      <c r="AA585" s="151"/>
      <c r="AB585" s="151"/>
      <c r="AC585" s="151"/>
      <c r="AD585" s="151"/>
      <c r="AE585" s="151"/>
      <c r="AF585" s="151"/>
      <c r="AG585" s="151" t="s">
        <v>176</v>
      </c>
      <c r="AH585" s="151">
        <v>5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 x14ac:dyDescent="0.2">
      <c r="A586" s="158"/>
      <c r="B586" s="159"/>
      <c r="C586" s="184" t="s">
        <v>360</v>
      </c>
      <c r="D586" s="161"/>
      <c r="E586" s="162">
        <v>23.3</v>
      </c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51"/>
      <c r="Z586" s="151"/>
      <c r="AA586" s="151"/>
      <c r="AB586" s="151"/>
      <c r="AC586" s="151"/>
      <c r="AD586" s="151"/>
      <c r="AE586" s="151"/>
      <c r="AF586" s="151"/>
      <c r="AG586" s="151" t="s">
        <v>176</v>
      </c>
      <c r="AH586" s="151">
        <v>5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1" x14ac:dyDescent="0.2">
      <c r="A587" s="158"/>
      <c r="B587" s="159"/>
      <c r="C587" s="184" t="s">
        <v>363</v>
      </c>
      <c r="D587" s="161"/>
      <c r="E587" s="162">
        <v>3.75</v>
      </c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51"/>
      <c r="Z587" s="151"/>
      <c r="AA587" s="151"/>
      <c r="AB587" s="151"/>
      <c r="AC587" s="151"/>
      <c r="AD587" s="151"/>
      <c r="AE587" s="151"/>
      <c r="AF587" s="151"/>
      <c r="AG587" s="151" t="s">
        <v>176</v>
      </c>
      <c r="AH587" s="151">
        <v>5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 x14ac:dyDescent="0.2">
      <c r="A588" s="158"/>
      <c r="B588" s="159"/>
      <c r="C588" s="184" t="s">
        <v>366</v>
      </c>
      <c r="D588" s="161"/>
      <c r="E588" s="162">
        <v>5.9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51"/>
      <c r="Z588" s="151"/>
      <c r="AA588" s="151"/>
      <c r="AB588" s="151"/>
      <c r="AC588" s="151"/>
      <c r="AD588" s="151"/>
      <c r="AE588" s="151"/>
      <c r="AF588" s="151"/>
      <c r="AG588" s="151" t="s">
        <v>176</v>
      </c>
      <c r="AH588" s="151">
        <v>5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 x14ac:dyDescent="0.2">
      <c r="A589" s="158"/>
      <c r="B589" s="159"/>
      <c r="C589" s="184" t="s">
        <v>369</v>
      </c>
      <c r="D589" s="161"/>
      <c r="E589" s="162">
        <v>38.299999999999997</v>
      </c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51"/>
      <c r="Z589" s="151"/>
      <c r="AA589" s="151"/>
      <c r="AB589" s="151"/>
      <c r="AC589" s="151"/>
      <c r="AD589" s="151"/>
      <c r="AE589" s="151"/>
      <c r="AF589" s="151"/>
      <c r="AG589" s="151" t="s">
        <v>176</v>
      </c>
      <c r="AH589" s="151">
        <v>5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 x14ac:dyDescent="0.2">
      <c r="A590" s="173">
        <v>182</v>
      </c>
      <c r="B590" s="174" t="s">
        <v>869</v>
      </c>
      <c r="C590" s="183" t="s">
        <v>870</v>
      </c>
      <c r="D590" s="175" t="s">
        <v>189</v>
      </c>
      <c r="E590" s="176">
        <v>60.8</v>
      </c>
      <c r="F590" s="177"/>
      <c r="G590" s="178">
        <f>ROUND(E590*F590,2)</f>
        <v>0</v>
      </c>
      <c r="H590" s="177"/>
      <c r="I590" s="178">
        <f>ROUND(E590*H590,2)</f>
        <v>0</v>
      </c>
      <c r="J590" s="177"/>
      <c r="K590" s="178">
        <f>ROUND(E590*J590,2)</f>
        <v>0</v>
      </c>
      <c r="L590" s="178">
        <v>21</v>
      </c>
      <c r="M590" s="178">
        <f>G590*(1+L590/100)</f>
        <v>0</v>
      </c>
      <c r="N590" s="178">
        <v>0</v>
      </c>
      <c r="O590" s="178">
        <f>ROUND(E590*N590,2)</f>
        <v>0</v>
      </c>
      <c r="P590" s="178">
        <v>0</v>
      </c>
      <c r="Q590" s="178">
        <f>ROUND(E590*P590,2)</f>
        <v>0</v>
      </c>
      <c r="R590" s="178"/>
      <c r="S590" s="178" t="s">
        <v>172</v>
      </c>
      <c r="T590" s="179" t="s">
        <v>172</v>
      </c>
      <c r="U590" s="160">
        <v>4.1000000000000002E-2</v>
      </c>
      <c r="V590" s="160">
        <f>ROUND(E590*U590,2)</f>
        <v>2.4900000000000002</v>
      </c>
      <c r="W590" s="160"/>
      <c r="X590" s="160" t="s">
        <v>173</v>
      </c>
      <c r="Y590" s="151"/>
      <c r="Z590" s="151"/>
      <c r="AA590" s="151"/>
      <c r="AB590" s="151"/>
      <c r="AC590" s="151"/>
      <c r="AD590" s="151"/>
      <c r="AE590" s="151"/>
      <c r="AF590" s="151"/>
      <c r="AG590" s="151" t="s">
        <v>864</v>
      </c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 x14ac:dyDescent="0.2">
      <c r="A591" s="158"/>
      <c r="B591" s="159"/>
      <c r="C591" s="184" t="s">
        <v>372</v>
      </c>
      <c r="D591" s="161"/>
      <c r="E591" s="162">
        <v>18.600000000000001</v>
      </c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51"/>
      <c r="Z591" s="151"/>
      <c r="AA591" s="151"/>
      <c r="AB591" s="151"/>
      <c r="AC591" s="151"/>
      <c r="AD591" s="151"/>
      <c r="AE591" s="151"/>
      <c r="AF591" s="151"/>
      <c r="AG591" s="151" t="s">
        <v>176</v>
      </c>
      <c r="AH591" s="151">
        <v>5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 x14ac:dyDescent="0.2">
      <c r="A592" s="158"/>
      <c r="B592" s="159"/>
      <c r="C592" s="184" t="s">
        <v>375</v>
      </c>
      <c r="D592" s="161"/>
      <c r="E592" s="162">
        <v>42.2</v>
      </c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51"/>
      <c r="Z592" s="151"/>
      <c r="AA592" s="151"/>
      <c r="AB592" s="151"/>
      <c r="AC592" s="151"/>
      <c r="AD592" s="151"/>
      <c r="AE592" s="151"/>
      <c r="AF592" s="151"/>
      <c r="AG592" s="151" t="s">
        <v>176</v>
      </c>
      <c r="AH592" s="151">
        <v>5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x14ac:dyDescent="0.2">
      <c r="A593" s="167" t="s">
        <v>166</v>
      </c>
      <c r="B593" s="168" t="s">
        <v>136</v>
      </c>
      <c r="C593" s="182" t="s">
        <v>87</v>
      </c>
      <c r="D593" s="169"/>
      <c r="E593" s="170"/>
      <c r="F593" s="171"/>
      <c r="G593" s="171">
        <f>SUMIF(AG594:AG621,"&lt;&gt;NOR",G594:G621)</f>
        <v>0</v>
      </c>
      <c r="H593" s="171"/>
      <c r="I593" s="171">
        <f>SUM(I594:I621)</f>
        <v>0</v>
      </c>
      <c r="J593" s="171"/>
      <c r="K593" s="171">
        <f>SUM(K594:K621)</f>
        <v>0</v>
      </c>
      <c r="L593" s="171"/>
      <c r="M593" s="171">
        <f>SUM(M594:M621)</f>
        <v>0</v>
      </c>
      <c r="N593" s="171"/>
      <c r="O593" s="171">
        <f>SUM(O594:O621)</f>
        <v>0</v>
      </c>
      <c r="P593" s="171"/>
      <c r="Q593" s="171">
        <f>SUM(Q594:Q621)</f>
        <v>0</v>
      </c>
      <c r="R593" s="171"/>
      <c r="S593" s="171"/>
      <c r="T593" s="172"/>
      <c r="U593" s="166"/>
      <c r="V593" s="166">
        <f>SUM(V594:V621)</f>
        <v>11.05</v>
      </c>
      <c r="W593" s="166"/>
      <c r="X593" s="166"/>
      <c r="AG593" t="s">
        <v>167</v>
      </c>
    </row>
    <row r="594" spans="1:60" outlineLevel="1" x14ac:dyDescent="0.2">
      <c r="A594" s="173">
        <v>183</v>
      </c>
      <c r="B594" s="174" t="s">
        <v>295</v>
      </c>
      <c r="C594" s="183" t="s">
        <v>296</v>
      </c>
      <c r="D594" s="175" t="s">
        <v>179</v>
      </c>
      <c r="E594" s="176">
        <v>5.7748999999999997</v>
      </c>
      <c r="F594" s="177"/>
      <c r="G594" s="178">
        <f>ROUND(E594*F594,2)</f>
        <v>0</v>
      </c>
      <c r="H594" s="177"/>
      <c r="I594" s="178">
        <f>ROUND(E594*H594,2)</f>
        <v>0</v>
      </c>
      <c r="J594" s="177"/>
      <c r="K594" s="178">
        <f>ROUND(E594*J594,2)</f>
        <v>0</v>
      </c>
      <c r="L594" s="178">
        <v>21</v>
      </c>
      <c r="M594" s="178">
        <f>G594*(1+L594/100)</f>
        <v>0</v>
      </c>
      <c r="N594" s="178">
        <v>0</v>
      </c>
      <c r="O594" s="178">
        <f>ROUND(E594*N594,2)</f>
        <v>0</v>
      </c>
      <c r="P594" s="178">
        <v>0</v>
      </c>
      <c r="Q594" s="178">
        <f>ROUND(E594*P594,2)</f>
        <v>0</v>
      </c>
      <c r="R594" s="178" t="s">
        <v>180</v>
      </c>
      <c r="S594" s="178" t="s">
        <v>172</v>
      </c>
      <c r="T594" s="179" t="s">
        <v>172</v>
      </c>
      <c r="U594" s="160">
        <v>0.94199999999999995</v>
      </c>
      <c r="V594" s="160">
        <f>ROUND(E594*U594,2)</f>
        <v>5.44</v>
      </c>
      <c r="W594" s="160"/>
      <c r="X594" s="160" t="s">
        <v>173</v>
      </c>
      <c r="Y594" s="151"/>
      <c r="Z594" s="151"/>
      <c r="AA594" s="151"/>
      <c r="AB594" s="151"/>
      <c r="AC594" s="151"/>
      <c r="AD594" s="151"/>
      <c r="AE594" s="151"/>
      <c r="AF594" s="151"/>
      <c r="AG594" s="151" t="s">
        <v>174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1" x14ac:dyDescent="0.2">
      <c r="A595" s="158"/>
      <c r="B595" s="159"/>
      <c r="C595" s="184" t="s">
        <v>871</v>
      </c>
      <c r="D595" s="161"/>
      <c r="E595" s="162">
        <v>5.5770099999999996</v>
      </c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51"/>
      <c r="Z595" s="151"/>
      <c r="AA595" s="151"/>
      <c r="AB595" s="151"/>
      <c r="AC595" s="151"/>
      <c r="AD595" s="151"/>
      <c r="AE595" s="151"/>
      <c r="AF595" s="151"/>
      <c r="AG595" s="151" t="s">
        <v>176</v>
      </c>
      <c r="AH595" s="151">
        <v>5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1" x14ac:dyDescent="0.2">
      <c r="A596" s="158"/>
      <c r="B596" s="159"/>
      <c r="C596" s="184" t="s">
        <v>872</v>
      </c>
      <c r="D596" s="161"/>
      <c r="E596" s="162">
        <v>0.19789999999999999</v>
      </c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51"/>
      <c r="Z596" s="151"/>
      <c r="AA596" s="151"/>
      <c r="AB596" s="151"/>
      <c r="AC596" s="151"/>
      <c r="AD596" s="151"/>
      <c r="AE596" s="151"/>
      <c r="AF596" s="151"/>
      <c r="AG596" s="151" t="s">
        <v>176</v>
      </c>
      <c r="AH596" s="151">
        <v>5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1" x14ac:dyDescent="0.2">
      <c r="A597" s="173">
        <v>184</v>
      </c>
      <c r="B597" s="174" t="s">
        <v>873</v>
      </c>
      <c r="C597" s="183" t="s">
        <v>874</v>
      </c>
      <c r="D597" s="175" t="s">
        <v>179</v>
      </c>
      <c r="E597" s="176">
        <v>5.5770099999999996</v>
      </c>
      <c r="F597" s="177"/>
      <c r="G597" s="178">
        <f>ROUND(E597*F597,2)</f>
        <v>0</v>
      </c>
      <c r="H597" s="177"/>
      <c r="I597" s="178">
        <f>ROUND(E597*H597,2)</f>
        <v>0</v>
      </c>
      <c r="J597" s="177"/>
      <c r="K597" s="178">
        <f>ROUND(E597*J597,2)</f>
        <v>0</v>
      </c>
      <c r="L597" s="178">
        <v>21</v>
      </c>
      <c r="M597" s="178">
        <f>G597*(1+L597/100)</f>
        <v>0</v>
      </c>
      <c r="N597" s="178">
        <v>0</v>
      </c>
      <c r="O597" s="178">
        <f>ROUND(E597*N597,2)</f>
        <v>0</v>
      </c>
      <c r="P597" s="178">
        <v>0</v>
      </c>
      <c r="Q597" s="178">
        <f>ROUND(E597*P597,2)</f>
        <v>0</v>
      </c>
      <c r="R597" s="178" t="s">
        <v>180</v>
      </c>
      <c r="S597" s="178" t="s">
        <v>172</v>
      </c>
      <c r="T597" s="179" t="s">
        <v>172</v>
      </c>
      <c r="U597" s="160">
        <v>0</v>
      </c>
      <c r="V597" s="160">
        <f>ROUND(E597*U597,2)</f>
        <v>0</v>
      </c>
      <c r="W597" s="160"/>
      <c r="X597" s="160" t="s">
        <v>173</v>
      </c>
      <c r="Y597" s="151"/>
      <c r="Z597" s="151"/>
      <c r="AA597" s="151"/>
      <c r="AB597" s="151"/>
      <c r="AC597" s="151"/>
      <c r="AD597" s="151"/>
      <c r="AE597" s="151"/>
      <c r="AF597" s="151"/>
      <c r="AG597" s="151" t="s">
        <v>174</v>
      </c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 x14ac:dyDescent="0.2">
      <c r="A598" s="158"/>
      <c r="B598" s="159"/>
      <c r="C598" s="184" t="s">
        <v>875</v>
      </c>
      <c r="D598" s="161"/>
      <c r="E598" s="162">
        <v>0.57055999999999996</v>
      </c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51"/>
      <c r="Z598" s="151"/>
      <c r="AA598" s="151"/>
      <c r="AB598" s="151"/>
      <c r="AC598" s="151"/>
      <c r="AD598" s="151"/>
      <c r="AE598" s="151"/>
      <c r="AF598" s="151"/>
      <c r="AG598" s="151" t="s">
        <v>176</v>
      </c>
      <c r="AH598" s="151">
        <v>5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 x14ac:dyDescent="0.2">
      <c r="A599" s="158"/>
      <c r="B599" s="159"/>
      <c r="C599" s="184" t="s">
        <v>876</v>
      </c>
      <c r="D599" s="161"/>
      <c r="E599" s="162">
        <v>4.6585599999999996</v>
      </c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51"/>
      <c r="Z599" s="151"/>
      <c r="AA599" s="151"/>
      <c r="AB599" s="151"/>
      <c r="AC599" s="151"/>
      <c r="AD599" s="151"/>
      <c r="AE599" s="151"/>
      <c r="AF599" s="151"/>
      <c r="AG599" s="151" t="s">
        <v>176</v>
      </c>
      <c r="AH599" s="151">
        <v>5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 x14ac:dyDescent="0.2">
      <c r="A600" s="158"/>
      <c r="B600" s="159"/>
      <c r="C600" s="184" t="s">
        <v>877</v>
      </c>
      <c r="D600" s="161"/>
      <c r="E600" s="162">
        <v>0.05</v>
      </c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51"/>
      <c r="Z600" s="151"/>
      <c r="AA600" s="151"/>
      <c r="AB600" s="151"/>
      <c r="AC600" s="151"/>
      <c r="AD600" s="151"/>
      <c r="AE600" s="151"/>
      <c r="AF600" s="151"/>
      <c r="AG600" s="151" t="s">
        <v>176</v>
      </c>
      <c r="AH600" s="151">
        <v>5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1" x14ac:dyDescent="0.2">
      <c r="A601" s="158"/>
      <c r="B601" s="159"/>
      <c r="C601" s="184" t="s">
        <v>872</v>
      </c>
      <c r="D601" s="161"/>
      <c r="E601" s="162">
        <v>0.19789999999999999</v>
      </c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51"/>
      <c r="Z601" s="151"/>
      <c r="AA601" s="151"/>
      <c r="AB601" s="151"/>
      <c r="AC601" s="151"/>
      <c r="AD601" s="151"/>
      <c r="AE601" s="151"/>
      <c r="AF601" s="151"/>
      <c r="AG601" s="151" t="s">
        <v>176</v>
      </c>
      <c r="AH601" s="151">
        <v>5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 x14ac:dyDescent="0.2">
      <c r="A602" s="158"/>
      <c r="B602" s="159"/>
      <c r="C602" s="184" t="s">
        <v>878</v>
      </c>
      <c r="D602" s="161"/>
      <c r="E602" s="162">
        <v>0.1</v>
      </c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51"/>
      <c r="Z602" s="151"/>
      <c r="AA602" s="151"/>
      <c r="AB602" s="151"/>
      <c r="AC602" s="151"/>
      <c r="AD602" s="151"/>
      <c r="AE602" s="151"/>
      <c r="AF602" s="151"/>
      <c r="AG602" s="151" t="s">
        <v>176</v>
      </c>
      <c r="AH602" s="151">
        <v>5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 x14ac:dyDescent="0.2">
      <c r="A603" s="173">
        <v>185</v>
      </c>
      <c r="B603" s="174" t="s">
        <v>298</v>
      </c>
      <c r="C603" s="183" t="s">
        <v>299</v>
      </c>
      <c r="D603" s="175" t="s">
        <v>179</v>
      </c>
      <c r="E603" s="176">
        <v>5.7748999999999997</v>
      </c>
      <c r="F603" s="177"/>
      <c r="G603" s="178">
        <f>ROUND(E603*F603,2)</f>
        <v>0</v>
      </c>
      <c r="H603" s="177"/>
      <c r="I603" s="178">
        <f>ROUND(E603*H603,2)</f>
        <v>0</v>
      </c>
      <c r="J603" s="177"/>
      <c r="K603" s="178">
        <f>ROUND(E603*J603,2)</f>
        <v>0</v>
      </c>
      <c r="L603" s="178">
        <v>21</v>
      </c>
      <c r="M603" s="178">
        <f>G603*(1+L603/100)</f>
        <v>0</v>
      </c>
      <c r="N603" s="178">
        <v>0</v>
      </c>
      <c r="O603" s="178">
        <f>ROUND(E603*N603,2)</f>
        <v>0</v>
      </c>
      <c r="P603" s="178">
        <v>0</v>
      </c>
      <c r="Q603" s="178">
        <f>ROUND(E603*P603,2)</f>
        <v>0</v>
      </c>
      <c r="R603" s="178" t="s">
        <v>300</v>
      </c>
      <c r="S603" s="178" t="s">
        <v>172</v>
      </c>
      <c r="T603" s="179" t="s">
        <v>172</v>
      </c>
      <c r="U603" s="160">
        <v>4.2000000000000003E-2</v>
      </c>
      <c r="V603" s="160">
        <f>ROUND(E603*U603,2)</f>
        <v>0.24</v>
      </c>
      <c r="W603" s="160"/>
      <c r="X603" s="160" t="s">
        <v>173</v>
      </c>
      <c r="Y603" s="151"/>
      <c r="Z603" s="151"/>
      <c r="AA603" s="151"/>
      <c r="AB603" s="151"/>
      <c r="AC603" s="151"/>
      <c r="AD603" s="151"/>
      <c r="AE603" s="151"/>
      <c r="AF603" s="151"/>
      <c r="AG603" s="151" t="s">
        <v>174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 x14ac:dyDescent="0.2">
      <c r="A604" s="158"/>
      <c r="B604" s="159"/>
      <c r="C604" s="264" t="s">
        <v>301</v>
      </c>
      <c r="D604" s="265"/>
      <c r="E604" s="265"/>
      <c r="F604" s="265"/>
      <c r="G604" s="265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51"/>
      <c r="Z604" s="151"/>
      <c r="AA604" s="151"/>
      <c r="AB604" s="151"/>
      <c r="AC604" s="151"/>
      <c r="AD604" s="151"/>
      <c r="AE604" s="151"/>
      <c r="AF604" s="151"/>
      <c r="AG604" s="151" t="s">
        <v>286</v>
      </c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1" x14ac:dyDescent="0.2">
      <c r="A605" s="158"/>
      <c r="B605" s="159"/>
      <c r="C605" s="184" t="s">
        <v>871</v>
      </c>
      <c r="D605" s="161"/>
      <c r="E605" s="162">
        <v>5.5770099999999996</v>
      </c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51"/>
      <c r="Z605" s="151"/>
      <c r="AA605" s="151"/>
      <c r="AB605" s="151"/>
      <c r="AC605" s="151"/>
      <c r="AD605" s="151"/>
      <c r="AE605" s="151"/>
      <c r="AF605" s="151"/>
      <c r="AG605" s="151" t="s">
        <v>176</v>
      </c>
      <c r="AH605" s="151">
        <v>5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 x14ac:dyDescent="0.2">
      <c r="A606" s="158"/>
      <c r="B606" s="159"/>
      <c r="C606" s="184" t="s">
        <v>872</v>
      </c>
      <c r="D606" s="161"/>
      <c r="E606" s="162">
        <v>0.19789999999999999</v>
      </c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51"/>
      <c r="Z606" s="151"/>
      <c r="AA606" s="151"/>
      <c r="AB606" s="151"/>
      <c r="AC606" s="151"/>
      <c r="AD606" s="151"/>
      <c r="AE606" s="151"/>
      <c r="AF606" s="151"/>
      <c r="AG606" s="151" t="s">
        <v>176</v>
      </c>
      <c r="AH606" s="151">
        <v>5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ht="22.5" outlineLevel="1" x14ac:dyDescent="0.2">
      <c r="A607" s="173">
        <v>186</v>
      </c>
      <c r="B607" s="174" t="s">
        <v>879</v>
      </c>
      <c r="C607" s="183" t="s">
        <v>880</v>
      </c>
      <c r="D607" s="175" t="s">
        <v>179</v>
      </c>
      <c r="E607" s="176">
        <v>0.19789999999999999</v>
      </c>
      <c r="F607" s="177"/>
      <c r="G607" s="178">
        <f>ROUND(E607*F607,2)</f>
        <v>0</v>
      </c>
      <c r="H607" s="177"/>
      <c r="I607" s="178">
        <f>ROUND(E607*H607,2)</f>
        <v>0</v>
      </c>
      <c r="J607" s="177"/>
      <c r="K607" s="178">
        <f>ROUND(E607*J607,2)</f>
        <v>0</v>
      </c>
      <c r="L607" s="178">
        <v>21</v>
      </c>
      <c r="M607" s="178">
        <f>G607*(1+L607/100)</f>
        <v>0</v>
      </c>
      <c r="N607" s="178">
        <v>0</v>
      </c>
      <c r="O607" s="178">
        <f>ROUND(E607*N607,2)</f>
        <v>0</v>
      </c>
      <c r="P607" s="178">
        <v>0</v>
      </c>
      <c r="Q607" s="178">
        <f>ROUND(E607*P607,2)</f>
        <v>0</v>
      </c>
      <c r="R607" s="178" t="s">
        <v>180</v>
      </c>
      <c r="S607" s="178" t="s">
        <v>172</v>
      </c>
      <c r="T607" s="179" t="s">
        <v>172</v>
      </c>
      <c r="U607" s="160">
        <v>0</v>
      </c>
      <c r="V607" s="160">
        <f>ROUND(E607*U607,2)</f>
        <v>0</v>
      </c>
      <c r="W607" s="160"/>
      <c r="X607" s="160" t="s">
        <v>173</v>
      </c>
      <c r="Y607" s="151"/>
      <c r="Z607" s="151"/>
      <c r="AA607" s="151"/>
      <c r="AB607" s="151"/>
      <c r="AC607" s="151"/>
      <c r="AD607" s="151"/>
      <c r="AE607" s="151"/>
      <c r="AF607" s="151"/>
      <c r="AG607" s="151" t="s">
        <v>174</v>
      </c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1" x14ac:dyDescent="0.2">
      <c r="A608" s="158"/>
      <c r="B608" s="159"/>
      <c r="C608" s="184" t="s">
        <v>881</v>
      </c>
      <c r="D608" s="161"/>
      <c r="E608" s="162">
        <v>0.17247000000000001</v>
      </c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51"/>
      <c r="Z608" s="151"/>
      <c r="AA608" s="151"/>
      <c r="AB608" s="151"/>
      <c r="AC608" s="151"/>
      <c r="AD608" s="151"/>
      <c r="AE608" s="151"/>
      <c r="AF608" s="151"/>
      <c r="AG608" s="151" t="s">
        <v>176</v>
      </c>
      <c r="AH608" s="151">
        <v>7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 x14ac:dyDescent="0.2">
      <c r="A609" s="158"/>
      <c r="B609" s="159"/>
      <c r="C609" s="184" t="s">
        <v>882</v>
      </c>
      <c r="D609" s="161"/>
      <c r="E609" s="162">
        <v>1.575E-2</v>
      </c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51"/>
      <c r="Z609" s="151"/>
      <c r="AA609" s="151"/>
      <c r="AB609" s="151"/>
      <c r="AC609" s="151"/>
      <c r="AD609" s="151"/>
      <c r="AE609" s="151"/>
      <c r="AF609" s="151"/>
      <c r="AG609" s="151" t="s">
        <v>176</v>
      </c>
      <c r="AH609" s="151">
        <v>7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 x14ac:dyDescent="0.2">
      <c r="A610" s="158"/>
      <c r="B610" s="159"/>
      <c r="C610" s="184" t="s">
        <v>883</v>
      </c>
      <c r="D610" s="161"/>
      <c r="E610" s="162">
        <v>9.6699999999999998E-3</v>
      </c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51"/>
      <c r="Z610" s="151"/>
      <c r="AA610" s="151"/>
      <c r="AB610" s="151"/>
      <c r="AC610" s="151"/>
      <c r="AD610" s="151"/>
      <c r="AE610" s="151"/>
      <c r="AF610" s="151"/>
      <c r="AG610" s="151" t="s">
        <v>176</v>
      </c>
      <c r="AH610" s="151">
        <v>7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ht="22.5" outlineLevel="1" x14ac:dyDescent="0.2">
      <c r="A611" s="173">
        <v>187</v>
      </c>
      <c r="B611" s="174" t="s">
        <v>302</v>
      </c>
      <c r="C611" s="183" t="s">
        <v>303</v>
      </c>
      <c r="D611" s="175" t="s">
        <v>179</v>
      </c>
      <c r="E611" s="176">
        <v>0.1</v>
      </c>
      <c r="F611" s="177"/>
      <c r="G611" s="178">
        <f>ROUND(E611*F611,2)</f>
        <v>0</v>
      </c>
      <c r="H611" s="177"/>
      <c r="I611" s="178">
        <f>ROUND(E611*H611,2)</f>
        <v>0</v>
      </c>
      <c r="J611" s="177"/>
      <c r="K611" s="178">
        <f>ROUND(E611*J611,2)</f>
        <v>0</v>
      </c>
      <c r="L611" s="178">
        <v>21</v>
      </c>
      <c r="M611" s="178">
        <f>G611*(1+L611/100)</f>
        <v>0</v>
      </c>
      <c r="N611" s="178">
        <v>0</v>
      </c>
      <c r="O611" s="178">
        <f>ROUND(E611*N611,2)</f>
        <v>0</v>
      </c>
      <c r="P611" s="178">
        <v>0</v>
      </c>
      <c r="Q611" s="178">
        <f>ROUND(E611*P611,2)</f>
        <v>0</v>
      </c>
      <c r="R611" s="178" t="s">
        <v>180</v>
      </c>
      <c r="S611" s="178" t="s">
        <v>172</v>
      </c>
      <c r="T611" s="179" t="s">
        <v>172</v>
      </c>
      <c r="U611" s="160">
        <v>0</v>
      </c>
      <c r="V611" s="160">
        <f>ROUND(E611*U611,2)</f>
        <v>0</v>
      </c>
      <c r="W611" s="160"/>
      <c r="X611" s="160" t="s">
        <v>173</v>
      </c>
      <c r="Y611" s="151"/>
      <c r="Z611" s="151"/>
      <c r="AA611" s="151"/>
      <c r="AB611" s="151"/>
      <c r="AC611" s="151"/>
      <c r="AD611" s="151"/>
      <c r="AE611" s="151"/>
      <c r="AF611" s="151"/>
      <c r="AG611" s="151" t="s">
        <v>174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1" x14ac:dyDescent="0.2">
      <c r="A612" s="158"/>
      <c r="B612" s="159"/>
      <c r="C612" s="184" t="s">
        <v>304</v>
      </c>
      <c r="D612" s="161"/>
      <c r="E612" s="162">
        <v>0.1</v>
      </c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51"/>
      <c r="Z612" s="151"/>
      <c r="AA612" s="151"/>
      <c r="AB612" s="151"/>
      <c r="AC612" s="151"/>
      <c r="AD612" s="151"/>
      <c r="AE612" s="151"/>
      <c r="AF612" s="151"/>
      <c r="AG612" s="151" t="s">
        <v>176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ht="22.5" outlineLevel="1" x14ac:dyDescent="0.2">
      <c r="A613" s="173">
        <v>188</v>
      </c>
      <c r="B613" s="174" t="s">
        <v>305</v>
      </c>
      <c r="C613" s="183" t="s">
        <v>306</v>
      </c>
      <c r="D613" s="175" t="s">
        <v>179</v>
      </c>
      <c r="E613" s="176">
        <v>5.7748999999999997</v>
      </c>
      <c r="F613" s="177"/>
      <c r="G613" s="178">
        <f>ROUND(E613*F613,2)</f>
        <v>0</v>
      </c>
      <c r="H613" s="177"/>
      <c r="I613" s="178">
        <f>ROUND(E613*H613,2)</f>
        <v>0</v>
      </c>
      <c r="J613" s="177"/>
      <c r="K613" s="178">
        <f>ROUND(E613*J613,2)</f>
        <v>0</v>
      </c>
      <c r="L613" s="178">
        <v>21</v>
      </c>
      <c r="M613" s="178">
        <f>G613*(1+L613/100)</f>
        <v>0</v>
      </c>
      <c r="N613" s="178">
        <v>0</v>
      </c>
      <c r="O613" s="178">
        <f>ROUND(E613*N613,2)</f>
        <v>0</v>
      </c>
      <c r="P613" s="178">
        <v>0</v>
      </c>
      <c r="Q613" s="178">
        <f>ROUND(E613*P613,2)</f>
        <v>0</v>
      </c>
      <c r="R613" s="178" t="s">
        <v>307</v>
      </c>
      <c r="S613" s="178" t="s">
        <v>172</v>
      </c>
      <c r="T613" s="179" t="s">
        <v>172</v>
      </c>
      <c r="U613" s="160">
        <v>0.83199999999999996</v>
      </c>
      <c r="V613" s="160">
        <f>ROUND(E613*U613,2)</f>
        <v>4.8</v>
      </c>
      <c r="W613" s="160"/>
      <c r="X613" s="160" t="s">
        <v>173</v>
      </c>
      <c r="Y613" s="151"/>
      <c r="Z613" s="151"/>
      <c r="AA613" s="151"/>
      <c r="AB613" s="151"/>
      <c r="AC613" s="151"/>
      <c r="AD613" s="151"/>
      <c r="AE613" s="151"/>
      <c r="AF613" s="151"/>
      <c r="AG613" s="151" t="s">
        <v>174</v>
      </c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1" x14ac:dyDescent="0.2">
      <c r="A614" s="158"/>
      <c r="B614" s="159"/>
      <c r="C614" s="264" t="s">
        <v>308</v>
      </c>
      <c r="D614" s="265"/>
      <c r="E614" s="265"/>
      <c r="F614" s="265"/>
      <c r="G614" s="265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51"/>
      <c r="Z614" s="151"/>
      <c r="AA614" s="151"/>
      <c r="AB614" s="151"/>
      <c r="AC614" s="151"/>
      <c r="AD614" s="151"/>
      <c r="AE614" s="151"/>
      <c r="AF614" s="151"/>
      <c r="AG614" s="151" t="s">
        <v>286</v>
      </c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80" t="str">
        <f>C614</f>
        <v>nebo vybouraných hmot nošením nebo přehazováním k místu nakládky přístupnému normálním dopravním prostředkům do 10 m,</v>
      </c>
      <c r="BB614" s="151"/>
      <c r="BC614" s="151"/>
      <c r="BD614" s="151"/>
      <c r="BE614" s="151"/>
      <c r="BF614" s="151"/>
      <c r="BG614" s="151"/>
      <c r="BH614" s="151"/>
    </row>
    <row r="615" spans="1:60" ht="22.5" outlineLevel="1" x14ac:dyDescent="0.2">
      <c r="A615" s="158"/>
      <c r="B615" s="159"/>
      <c r="C615" s="262" t="s">
        <v>309</v>
      </c>
      <c r="D615" s="263"/>
      <c r="E615" s="263"/>
      <c r="F615" s="263"/>
      <c r="G615" s="263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51"/>
      <c r="Z615" s="151"/>
      <c r="AA615" s="151"/>
      <c r="AB615" s="151"/>
      <c r="AC615" s="151"/>
      <c r="AD615" s="151"/>
      <c r="AE615" s="151"/>
      <c r="AF615" s="151"/>
      <c r="AG615" s="151" t="s">
        <v>182</v>
      </c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80" t="str">
        <f>C615</f>
        <v>S naložením suti nebo vybouraných hmot do dopravního prostředku a na jejich vyložením, popřípadě přeložením na normální dopravní prostředek.</v>
      </c>
      <c r="BB615" s="151"/>
      <c r="BC615" s="151"/>
      <c r="BD615" s="151"/>
      <c r="BE615" s="151"/>
      <c r="BF615" s="151"/>
      <c r="BG615" s="151"/>
      <c r="BH615" s="151"/>
    </row>
    <row r="616" spans="1:60" outlineLevel="1" x14ac:dyDescent="0.2">
      <c r="A616" s="158"/>
      <c r="B616" s="159"/>
      <c r="C616" s="184" t="s">
        <v>871</v>
      </c>
      <c r="D616" s="161"/>
      <c r="E616" s="162">
        <v>5.5770099999999996</v>
      </c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51"/>
      <c r="Z616" s="151"/>
      <c r="AA616" s="151"/>
      <c r="AB616" s="151"/>
      <c r="AC616" s="151"/>
      <c r="AD616" s="151"/>
      <c r="AE616" s="151"/>
      <c r="AF616" s="151"/>
      <c r="AG616" s="151" t="s">
        <v>176</v>
      </c>
      <c r="AH616" s="151">
        <v>5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1" x14ac:dyDescent="0.2">
      <c r="A617" s="158"/>
      <c r="B617" s="159"/>
      <c r="C617" s="184" t="s">
        <v>872</v>
      </c>
      <c r="D617" s="161"/>
      <c r="E617" s="162">
        <v>0.19789999999999999</v>
      </c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51"/>
      <c r="Z617" s="151"/>
      <c r="AA617" s="151"/>
      <c r="AB617" s="151"/>
      <c r="AC617" s="151"/>
      <c r="AD617" s="151"/>
      <c r="AE617" s="151"/>
      <c r="AF617" s="151"/>
      <c r="AG617" s="151" t="s">
        <v>176</v>
      </c>
      <c r="AH617" s="151">
        <v>5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ht="22.5" outlineLevel="1" x14ac:dyDescent="0.2">
      <c r="A618" s="173">
        <v>189</v>
      </c>
      <c r="B618" s="174" t="s">
        <v>310</v>
      </c>
      <c r="C618" s="183" t="s">
        <v>311</v>
      </c>
      <c r="D618" s="175" t="s">
        <v>179</v>
      </c>
      <c r="E618" s="176">
        <v>5.7748999999999997</v>
      </c>
      <c r="F618" s="177"/>
      <c r="G618" s="178">
        <f>ROUND(E618*F618,2)</f>
        <v>0</v>
      </c>
      <c r="H618" s="177"/>
      <c r="I618" s="178">
        <f>ROUND(E618*H618,2)</f>
        <v>0</v>
      </c>
      <c r="J618" s="177"/>
      <c r="K618" s="178">
        <f>ROUND(E618*J618,2)</f>
        <v>0</v>
      </c>
      <c r="L618" s="178">
        <v>21</v>
      </c>
      <c r="M618" s="178">
        <f>G618*(1+L618/100)</f>
        <v>0</v>
      </c>
      <c r="N618" s="178">
        <v>0</v>
      </c>
      <c r="O618" s="178">
        <f>ROUND(E618*N618,2)</f>
        <v>0</v>
      </c>
      <c r="P618" s="178">
        <v>0</v>
      </c>
      <c r="Q618" s="178">
        <f>ROUND(E618*P618,2)</f>
        <v>0</v>
      </c>
      <c r="R618" s="178" t="s">
        <v>307</v>
      </c>
      <c r="S618" s="178" t="s">
        <v>172</v>
      </c>
      <c r="T618" s="179" t="s">
        <v>172</v>
      </c>
      <c r="U618" s="160">
        <v>9.9000000000000005E-2</v>
      </c>
      <c r="V618" s="160">
        <f>ROUND(E618*U618,2)</f>
        <v>0.56999999999999995</v>
      </c>
      <c r="W618" s="160"/>
      <c r="X618" s="160" t="s">
        <v>173</v>
      </c>
      <c r="Y618" s="151"/>
      <c r="Z618" s="151"/>
      <c r="AA618" s="151"/>
      <c r="AB618" s="151"/>
      <c r="AC618" s="151"/>
      <c r="AD618" s="151"/>
      <c r="AE618" s="151"/>
      <c r="AF618" s="151"/>
      <c r="AG618" s="151" t="s">
        <v>174</v>
      </c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 x14ac:dyDescent="0.2">
      <c r="A619" s="158"/>
      <c r="B619" s="159"/>
      <c r="C619" s="264" t="s">
        <v>312</v>
      </c>
      <c r="D619" s="265"/>
      <c r="E619" s="265"/>
      <c r="F619" s="265"/>
      <c r="G619" s="265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51"/>
      <c r="Z619" s="151"/>
      <c r="AA619" s="151"/>
      <c r="AB619" s="151"/>
      <c r="AC619" s="151"/>
      <c r="AD619" s="151"/>
      <c r="AE619" s="151"/>
      <c r="AF619" s="151"/>
      <c r="AG619" s="151" t="s">
        <v>286</v>
      </c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1" x14ac:dyDescent="0.2">
      <c r="A620" s="158"/>
      <c r="B620" s="159"/>
      <c r="C620" s="184" t="s">
        <v>871</v>
      </c>
      <c r="D620" s="161"/>
      <c r="E620" s="162">
        <v>5.5770099999999996</v>
      </c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51"/>
      <c r="Z620" s="151"/>
      <c r="AA620" s="151"/>
      <c r="AB620" s="151"/>
      <c r="AC620" s="151"/>
      <c r="AD620" s="151"/>
      <c r="AE620" s="151"/>
      <c r="AF620" s="151"/>
      <c r="AG620" s="151" t="s">
        <v>176</v>
      </c>
      <c r="AH620" s="151">
        <v>5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 x14ac:dyDescent="0.2">
      <c r="A621" s="158"/>
      <c r="B621" s="159"/>
      <c r="C621" s="184" t="s">
        <v>872</v>
      </c>
      <c r="D621" s="161"/>
      <c r="E621" s="162">
        <v>0.19789999999999999</v>
      </c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51"/>
      <c r="Z621" s="151"/>
      <c r="AA621" s="151"/>
      <c r="AB621" s="151"/>
      <c r="AC621" s="151"/>
      <c r="AD621" s="151"/>
      <c r="AE621" s="151"/>
      <c r="AF621" s="151"/>
      <c r="AG621" s="151" t="s">
        <v>176</v>
      </c>
      <c r="AH621" s="151">
        <v>5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x14ac:dyDescent="0.2">
      <c r="A622" s="167" t="s">
        <v>166</v>
      </c>
      <c r="B622" s="168" t="s">
        <v>139</v>
      </c>
      <c r="C622" s="182" t="s">
        <v>28</v>
      </c>
      <c r="D622" s="169"/>
      <c r="E622" s="170"/>
      <c r="F622" s="171"/>
      <c r="G622" s="171">
        <f>SUMIF(AG623:AG636,"&lt;&gt;NOR",G623:G636)</f>
        <v>0</v>
      </c>
      <c r="H622" s="171"/>
      <c r="I622" s="171">
        <f>SUM(I623:I636)</f>
        <v>0</v>
      </c>
      <c r="J622" s="171"/>
      <c r="K622" s="171">
        <f>SUM(K623:K636)</f>
        <v>0</v>
      </c>
      <c r="L622" s="171"/>
      <c r="M622" s="171">
        <f>SUM(M623:M636)</f>
        <v>0</v>
      </c>
      <c r="N622" s="171"/>
      <c r="O622" s="171">
        <f>SUM(O623:O636)</f>
        <v>0</v>
      </c>
      <c r="P622" s="171"/>
      <c r="Q622" s="171">
        <f>SUM(Q623:Q636)</f>
        <v>0</v>
      </c>
      <c r="R622" s="171"/>
      <c r="S622" s="171"/>
      <c r="T622" s="172"/>
      <c r="U622" s="166"/>
      <c r="V622" s="166">
        <f>SUM(V623:V636)</f>
        <v>0</v>
      </c>
      <c r="W622" s="166"/>
      <c r="X622" s="166"/>
      <c r="AG622" t="s">
        <v>167</v>
      </c>
    </row>
    <row r="623" spans="1:60" outlineLevel="1" x14ac:dyDescent="0.2">
      <c r="A623" s="173">
        <v>190</v>
      </c>
      <c r="B623" s="174" t="s">
        <v>314</v>
      </c>
      <c r="C623" s="183" t="s">
        <v>315</v>
      </c>
      <c r="D623" s="175" t="s">
        <v>316</v>
      </c>
      <c r="E623" s="176">
        <v>1</v>
      </c>
      <c r="F623" s="177"/>
      <c r="G623" s="178">
        <f>ROUND(E623*F623,2)</f>
        <v>0</v>
      </c>
      <c r="H623" s="177"/>
      <c r="I623" s="178">
        <f>ROUND(E623*H623,2)</f>
        <v>0</v>
      </c>
      <c r="J623" s="177"/>
      <c r="K623" s="178">
        <f>ROUND(E623*J623,2)</f>
        <v>0</v>
      </c>
      <c r="L623" s="178">
        <v>21</v>
      </c>
      <c r="M623" s="178">
        <f>G623*(1+L623/100)</f>
        <v>0</v>
      </c>
      <c r="N623" s="178">
        <v>0</v>
      </c>
      <c r="O623" s="178">
        <f>ROUND(E623*N623,2)</f>
        <v>0</v>
      </c>
      <c r="P623" s="178">
        <v>0</v>
      </c>
      <c r="Q623" s="178">
        <f>ROUND(E623*P623,2)</f>
        <v>0</v>
      </c>
      <c r="R623" s="178"/>
      <c r="S623" s="178" t="s">
        <v>172</v>
      </c>
      <c r="T623" s="179" t="s">
        <v>233</v>
      </c>
      <c r="U623" s="160">
        <v>0</v>
      </c>
      <c r="V623" s="160">
        <f>ROUND(E623*U623,2)</f>
        <v>0</v>
      </c>
      <c r="W623" s="160"/>
      <c r="X623" s="160" t="s">
        <v>317</v>
      </c>
      <c r="Y623" s="151"/>
      <c r="Z623" s="151"/>
      <c r="AA623" s="151"/>
      <c r="AB623" s="151"/>
      <c r="AC623" s="151"/>
      <c r="AD623" s="151"/>
      <c r="AE623" s="151"/>
      <c r="AF623" s="151"/>
      <c r="AG623" s="151" t="s">
        <v>318</v>
      </c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 x14ac:dyDescent="0.2">
      <c r="A624" s="158"/>
      <c r="B624" s="159"/>
      <c r="C624" s="184" t="s">
        <v>219</v>
      </c>
      <c r="D624" s="161"/>
      <c r="E624" s="162">
        <v>1</v>
      </c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51"/>
      <c r="Z624" s="151"/>
      <c r="AA624" s="151"/>
      <c r="AB624" s="151"/>
      <c r="AC624" s="151"/>
      <c r="AD624" s="151"/>
      <c r="AE624" s="151"/>
      <c r="AF624" s="151"/>
      <c r="AG624" s="151" t="s">
        <v>176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1" x14ac:dyDescent="0.2">
      <c r="A625" s="173">
        <v>191</v>
      </c>
      <c r="B625" s="174" t="s">
        <v>319</v>
      </c>
      <c r="C625" s="183" t="s">
        <v>320</v>
      </c>
      <c r="D625" s="175" t="s">
        <v>316</v>
      </c>
      <c r="E625" s="176">
        <v>1</v>
      </c>
      <c r="F625" s="177"/>
      <c r="G625" s="178">
        <f>ROUND(E625*F625,2)</f>
        <v>0</v>
      </c>
      <c r="H625" s="177"/>
      <c r="I625" s="178">
        <f>ROUND(E625*H625,2)</f>
        <v>0</v>
      </c>
      <c r="J625" s="177"/>
      <c r="K625" s="178">
        <f>ROUND(E625*J625,2)</f>
        <v>0</v>
      </c>
      <c r="L625" s="178">
        <v>21</v>
      </c>
      <c r="M625" s="178">
        <f>G625*(1+L625/100)</f>
        <v>0</v>
      </c>
      <c r="N625" s="178">
        <v>0</v>
      </c>
      <c r="O625" s="178">
        <f>ROUND(E625*N625,2)</f>
        <v>0</v>
      </c>
      <c r="P625" s="178">
        <v>0</v>
      </c>
      <c r="Q625" s="178">
        <f>ROUND(E625*P625,2)</f>
        <v>0</v>
      </c>
      <c r="R625" s="178"/>
      <c r="S625" s="178" t="s">
        <v>172</v>
      </c>
      <c r="T625" s="179" t="s">
        <v>233</v>
      </c>
      <c r="U625" s="160">
        <v>0</v>
      </c>
      <c r="V625" s="160">
        <f>ROUND(E625*U625,2)</f>
        <v>0</v>
      </c>
      <c r="W625" s="160"/>
      <c r="X625" s="160" t="s">
        <v>317</v>
      </c>
      <c r="Y625" s="151"/>
      <c r="Z625" s="151"/>
      <c r="AA625" s="151"/>
      <c r="AB625" s="151"/>
      <c r="AC625" s="151"/>
      <c r="AD625" s="151"/>
      <c r="AE625" s="151"/>
      <c r="AF625" s="151"/>
      <c r="AG625" s="151" t="s">
        <v>318</v>
      </c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1" x14ac:dyDescent="0.2">
      <c r="A626" s="158"/>
      <c r="B626" s="159"/>
      <c r="C626" s="253" t="s">
        <v>321</v>
      </c>
      <c r="D626" s="254"/>
      <c r="E626" s="254"/>
      <c r="F626" s="254"/>
      <c r="G626" s="254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51"/>
      <c r="Z626" s="151"/>
      <c r="AA626" s="151"/>
      <c r="AB626" s="151"/>
      <c r="AC626" s="151"/>
      <c r="AD626" s="151"/>
      <c r="AE626" s="151"/>
      <c r="AF626" s="151"/>
      <c r="AG626" s="151" t="s">
        <v>182</v>
      </c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80" t="str">
        <f>C626</f>
        <v>Náklady na vyhotovení dokumentace skutečného provedení stavby a její předání objednateli v požadované formě a požadovaném počtu.</v>
      </c>
      <c r="BB626" s="151"/>
      <c r="BC626" s="151"/>
      <c r="BD626" s="151"/>
      <c r="BE626" s="151"/>
      <c r="BF626" s="151"/>
      <c r="BG626" s="151"/>
      <c r="BH626" s="151"/>
    </row>
    <row r="627" spans="1:60" outlineLevel="1" x14ac:dyDescent="0.2">
      <c r="A627" s="158"/>
      <c r="B627" s="159"/>
      <c r="C627" s="184" t="s">
        <v>219</v>
      </c>
      <c r="D627" s="161"/>
      <c r="E627" s="162">
        <v>1</v>
      </c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51"/>
      <c r="Z627" s="151"/>
      <c r="AA627" s="151"/>
      <c r="AB627" s="151"/>
      <c r="AC627" s="151"/>
      <c r="AD627" s="151"/>
      <c r="AE627" s="151"/>
      <c r="AF627" s="151"/>
      <c r="AG627" s="151" t="s">
        <v>176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 x14ac:dyDescent="0.2">
      <c r="A628" s="173">
        <v>192</v>
      </c>
      <c r="B628" s="174" t="s">
        <v>884</v>
      </c>
      <c r="C628" s="183" t="s">
        <v>885</v>
      </c>
      <c r="D628" s="175" t="s">
        <v>231</v>
      </c>
      <c r="E628" s="176">
        <v>1</v>
      </c>
      <c r="F628" s="177"/>
      <c r="G628" s="178">
        <f>ROUND(E628*F628,2)</f>
        <v>0</v>
      </c>
      <c r="H628" s="177"/>
      <c r="I628" s="178">
        <f>ROUND(E628*H628,2)</f>
        <v>0</v>
      </c>
      <c r="J628" s="177"/>
      <c r="K628" s="178">
        <f>ROUND(E628*J628,2)</f>
        <v>0</v>
      </c>
      <c r="L628" s="178">
        <v>21</v>
      </c>
      <c r="M628" s="178">
        <f>G628*(1+L628/100)</f>
        <v>0</v>
      </c>
      <c r="N628" s="178">
        <v>0</v>
      </c>
      <c r="O628" s="178">
        <f>ROUND(E628*N628,2)</f>
        <v>0</v>
      </c>
      <c r="P628" s="178">
        <v>0</v>
      </c>
      <c r="Q628" s="178">
        <f>ROUND(E628*P628,2)</f>
        <v>0</v>
      </c>
      <c r="R628" s="178"/>
      <c r="S628" s="178" t="s">
        <v>232</v>
      </c>
      <c r="T628" s="179" t="s">
        <v>233</v>
      </c>
      <c r="U628" s="160">
        <v>0</v>
      </c>
      <c r="V628" s="160">
        <f>ROUND(E628*U628,2)</f>
        <v>0</v>
      </c>
      <c r="W628" s="160"/>
      <c r="X628" s="160" t="s">
        <v>317</v>
      </c>
      <c r="Y628" s="151"/>
      <c r="Z628" s="151"/>
      <c r="AA628" s="151"/>
      <c r="AB628" s="151"/>
      <c r="AC628" s="151"/>
      <c r="AD628" s="151"/>
      <c r="AE628" s="151"/>
      <c r="AF628" s="151"/>
      <c r="AG628" s="151" t="s">
        <v>318</v>
      </c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1" x14ac:dyDescent="0.2">
      <c r="A629" s="158"/>
      <c r="B629" s="159"/>
      <c r="C629" s="253" t="s">
        <v>886</v>
      </c>
      <c r="D629" s="254"/>
      <c r="E629" s="254"/>
      <c r="F629" s="254"/>
      <c r="G629" s="254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51"/>
      <c r="Z629" s="151"/>
      <c r="AA629" s="151"/>
      <c r="AB629" s="151"/>
      <c r="AC629" s="151"/>
      <c r="AD629" s="151"/>
      <c r="AE629" s="151"/>
      <c r="AF629" s="151"/>
      <c r="AG629" s="151" t="s">
        <v>182</v>
      </c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 x14ac:dyDescent="0.2">
      <c r="A630" s="158"/>
      <c r="B630" s="159"/>
      <c r="C630" s="184" t="s">
        <v>219</v>
      </c>
      <c r="D630" s="161"/>
      <c r="E630" s="162">
        <v>1</v>
      </c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51"/>
      <c r="Z630" s="151"/>
      <c r="AA630" s="151"/>
      <c r="AB630" s="151"/>
      <c r="AC630" s="151"/>
      <c r="AD630" s="151"/>
      <c r="AE630" s="151"/>
      <c r="AF630" s="151"/>
      <c r="AG630" s="151" t="s">
        <v>176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 x14ac:dyDescent="0.2">
      <c r="A631" s="173">
        <v>193</v>
      </c>
      <c r="B631" s="174" t="s">
        <v>887</v>
      </c>
      <c r="C631" s="183" t="s">
        <v>888</v>
      </c>
      <c r="D631" s="175" t="s">
        <v>231</v>
      </c>
      <c r="E631" s="176">
        <v>1</v>
      </c>
      <c r="F631" s="177"/>
      <c r="G631" s="178">
        <f>ROUND(E631*F631,2)</f>
        <v>0</v>
      </c>
      <c r="H631" s="177"/>
      <c r="I631" s="178">
        <f>ROUND(E631*H631,2)</f>
        <v>0</v>
      </c>
      <c r="J631" s="177"/>
      <c r="K631" s="178">
        <f>ROUND(E631*J631,2)</f>
        <v>0</v>
      </c>
      <c r="L631" s="178">
        <v>21</v>
      </c>
      <c r="M631" s="178">
        <f>G631*(1+L631/100)</f>
        <v>0</v>
      </c>
      <c r="N631" s="178">
        <v>0</v>
      </c>
      <c r="O631" s="178">
        <f>ROUND(E631*N631,2)</f>
        <v>0</v>
      </c>
      <c r="P631" s="178">
        <v>0</v>
      </c>
      <c r="Q631" s="178">
        <f>ROUND(E631*P631,2)</f>
        <v>0</v>
      </c>
      <c r="R631" s="178"/>
      <c r="S631" s="178" t="s">
        <v>232</v>
      </c>
      <c r="T631" s="179" t="s">
        <v>233</v>
      </c>
      <c r="U631" s="160">
        <v>0</v>
      </c>
      <c r="V631" s="160">
        <f>ROUND(E631*U631,2)</f>
        <v>0</v>
      </c>
      <c r="W631" s="160"/>
      <c r="X631" s="160" t="s">
        <v>317</v>
      </c>
      <c r="Y631" s="151"/>
      <c r="Z631" s="151"/>
      <c r="AA631" s="151"/>
      <c r="AB631" s="151"/>
      <c r="AC631" s="151"/>
      <c r="AD631" s="151"/>
      <c r="AE631" s="151"/>
      <c r="AF631" s="151"/>
      <c r="AG631" s="151" t="s">
        <v>318</v>
      </c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 x14ac:dyDescent="0.2">
      <c r="A632" s="158"/>
      <c r="B632" s="159"/>
      <c r="C632" s="253" t="s">
        <v>886</v>
      </c>
      <c r="D632" s="254"/>
      <c r="E632" s="254"/>
      <c r="F632" s="254"/>
      <c r="G632" s="254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51"/>
      <c r="Z632" s="151"/>
      <c r="AA632" s="151"/>
      <c r="AB632" s="151"/>
      <c r="AC632" s="151"/>
      <c r="AD632" s="151"/>
      <c r="AE632" s="151"/>
      <c r="AF632" s="151"/>
      <c r="AG632" s="151" t="s">
        <v>182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 x14ac:dyDescent="0.2">
      <c r="A633" s="158"/>
      <c r="B633" s="159"/>
      <c r="C633" s="184" t="s">
        <v>219</v>
      </c>
      <c r="D633" s="161"/>
      <c r="E633" s="162">
        <v>1</v>
      </c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51"/>
      <c r="Z633" s="151"/>
      <c r="AA633" s="151"/>
      <c r="AB633" s="151"/>
      <c r="AC633" s="151"/>
      <c r="AD633" s="151"/>
      <c r="AE633" s="151"/>
      <c r="AF633" s="151"/>
      <c r="AG633" s="151" t="s">
        <v>176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 x14ac:dyDescent="0.2">
      <c r="A634" s="173">
        <v>194</v>
      </c>
      <c r="B634" s="174" t="s">
        <v>889</v>
      </c>
      <c r="C634" s="183" t="s">
        <v>890</v>
      </c>
      <c r="D634" s="175" t="s">
        <v>231</v>
      </c>
      <c r="E634" s="176">
        <v>1</v>
      </c>
      <c r="F634" s="177"/>
      <c r="G634" s="178">
        <f>ROUND(E634*F634,2)</f>
        <v>0</v>
      </c>
      <c r="H634" s="177"/>
      <c r="I634" s="178">
        <f>ROUND(E634*H634,2)</f>
        <v>0</v>
      </c>
      <c r="J634" s="177"/>
      <c r="K634" s="178">
        <f>ROUND(E634*J634,2)</f>
        <v>0</v>
      </c>
      <c r="L634" s="178">
        <v>21</v>
      </c>
      <c r="M634" s="178">
        <f>G634*(1+L634/100)</f>
        <v>0</v>
      </c>
      <c r="N634" s="178">
        <v>0</v>
      </c>
      <c r="O634" s="178">
        <f>ROUND(E634*N634,2)</f>
        <v>0</v>
      </c>
      <c r="P634" s="178">
        <v>0</v>
      </c>
      <c r="Q634" s="178">
        <f>ROUND(E634*P634,2)</f>
        <v>0</v>
      </c>
      <c r="R634" s="178"/>
      <c r="S634" s="178" t="s">
        <v>232</v>
      </c>
      <c r="T634" s="179" t="s">
        <v>233</v>
      </c>
      <c r="U634" s="160">
        <v>0</v>
      </c>
      <c r="V634" s="160">
        <f>ROUND(E634*U634,2)</f>
        <v>0</v>
      </c>
      <c r="W634" s="160"/>
      <c r="X634" s="160" t="s">
        <v>317</v>
      </c>
      <c r="Y634" s="151"/>
      <c r="Z634" s="151"/>
      <c r="AA634" s="151"/>
      <c r="AB634" s="151"/>
      <c r="AC634" s="151"/>
      <c r="AD634" s="151"/>
      <c r="AE634" s="151"/>
      <c r="AF634" s="151"/>
      <c r="AG634" s="151" t="s">
        <v>318</v>
      </c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 x14ac:dyDescent="0.2">
      <c r="A635" s="158"/>
      <c r="B635" s="159"/>
      <c r="C635" s="253" t="s">
        <v>886</v>
      </c>
      <c r="D635" s="254"/>
      <c r="E635" s="254"/>
      <c r="F635" s="254"/>
      <c r="G635" s="254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51"/>
      <c r="Z635" s="151"/>
      <c r="AA635" s="151"/>
      <c r="AB635" s="151"/>
      <c r="AC635" s="151"/>
      <c r="AD635" s="151"/>
      <c r="AE635" s="151"/>
      <c r="AF635" s="151"/>
      <c r="AG635" s="151" t="s">
        <v>182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1" x14ac:dyDescent="0.2">
      <c r="A636" s="158"/>
      <c r="B636" s="159"/>
      <c r="C636" s="184" t="s">
        <v>219</v>
      </c>
      <c r="D636" s="161"/>
      <c r="E636" s="162">
        <v>1</v>
      </c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51"/>
      <c r="Z636" s="151"/>
      <c r="AA636" s="151"/>
      <c r="AB636" s="151"/>
      <c r="AC636" s="151"/>
      <c r="AD636" s="151"/>
      <c r="AE636" s="151"/>
      <c r="AF636" s="151"/>
      <c r="AG636" s="151" t="s">
        <v>176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x14ac:dyDescent="0.2">
      <c r="A637" s="3"/>
      <c r="B637" s="4"/>
      <c r="C637" s="185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AE637">
        <v>15</v>
      </c>
      <c r="AF637">
        <v>21</v>
      </c>
      <c r="AG637" t="s">
        <v>153</v>
      </c>
    </row>
    <row r="638" spans="1:60" x14ac:dyDescent="0.2">
      <c r="A638" s="154"/>
      <c r="B638" s="155" t="s">
        <v>29</v>
      </c>
      <c r="C638" s="186"/>
      <c r="D638" s="156"/>
      <c r="E638" s="157"/>
      <c r="F638" s="157"/>
      <c r="G638" s="181">
        <f>G8+G30+G76+G97+G198+G202+G264+G352+G406+G520+G557+G568+G593+G622</f>
        <v>0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AE638">
        <f>SUMIF(L7:L636,AE637,G7:G636)</f>
        <v>0</v>
      </c>
      <c r="AF638">
        <f>SUMIF(L7:L636,AF637,G7:G636)</f>
        <v>0</v>
      </c>
      <c r="AG638" t="s">
        <v>322</v>
      </c>
    </row>
    <row r="639" spans="1:60" x14ac:dyDescent="0.2">
      <c r="C639" s="187"/>
      <c r="D639" s="10"/>
      <c r="AG639" t="s">
        <v>323</v>
      </c>
    </row>
    <row r="640" spans="1:60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KcnCtWIlGeUl+uewR+K2KVN0MVqJ75fkp89E78JacPVcWDUuZ5FnlRrvvqpsAASHMpjCwHdVQzD7xdIztECxA==" saltValue="hlXtcjAuBU6VMdTa7MBeUA==" spinCount="100000" sheet="1"/>
  <mergeCells count="139">
    <mergeCell ref="C635:G635"/>
    <mergeCell ref="C614:G614"/>
    <mergeCell ref="C615:G615"/>
    <mergeCell ref="C619:G619"/>
    <mergeCell ref="C626:G626"/>
    <mergeCell ref="C629:G629"/>
    <mergeCell ref="C632:G632"/>
    <mergeCell ref="C551:G551"/>
    <mergeCell ref="C552:G552"/>
    <mergeCell ref="C553:G553"/>
    <mergeCell ref="C559:G559"/>
    <mergeCell ref="C566:G566"/>
    <mergeCell ref="C604:G604"/>
    <mergeCell ref="C545:G545"/>
    <mergeCell ref="C546:G546"/>
    <mergeCell ref="C547:G547"/>
    <mergeCell ref="C548:G548"/>
    <mergeCell ref="C549:G549"/>
    <mergeCell ref="C550:G550"/>
    <mergeCell ref="C397:G397"/>
    <mergeCell ref="C496:G496"/>
    <mergeCell ref="C499:G499"/>
    <mergeCell ref="C502:G502"/>
    <mergeCell ref="C542:G542"/>
    <mergeCell ref="C543:G543"/>
    <mergeCell ref="C375:G375"/>
    <mergeCell ref="C383:G383"/>
    <mergeCell ref="C389:G389"/>
    <mergeCell ref="C392:G392"/>
    <mergeCell ref="C395:G395"/>
    <mergeCell ref="C396:G396"/>
    <mergeCell ref="C348:G348"/>
    <mergeCell ref="C354:G354"/>
    <mergeCell ref="C357:G357"/>
    <mergeCell ref="C361:G361"/>
    <mergeCell ref="C364:G364"/>
    <mergeCell ref="C367:G367"/>
    <mergeCell ref="C336:G336"/>
    <mergeCell ref="C337:G337"/>
    <mergeCell ref="C338:G338"/>
    <mergeCell ref="C339:G339"/>
    <mergeCell ref="C342:G342"/>
    <mergeCell ref="C345:G345"/>
    <mergeCell ref="C324:G324"/>
    <mergeCell ref="C327:G327"/>
    <mergeCell ref="C330:G330"/>
    <mergeCell ref="C332:G332"/>
    <mergeCell ref="C334:G334"/>
    <mergeCell ref="C335:G335"/>
    <mergeCell ref="C306:G306"/>
    <mergeCell ref="C309:G309"/>
    <mergeCell ref="C312:G312"/>
    <mergeCell ref="C315:G315"/>
    <mergeCell ref="C318:G318"/>
    <mergeCell ref="C321:G321"/>
    <mergeCell ref="C292:G292"/>
    <mergeCell ref="C293:G293"/>
    <mergeCell ref="C296:G296"/>
    <mergeCell ref="C299:G299"/>
    <mergeCell ref="C302:G302"/>
    <mergeCell ref="C303:G303"/>
    <mergeCell ref="C254:G254"/>
    <mergeCell ref="C257:G257"/>
    <mergeCell ref="C261:G261"/>
    <mergeCell ref="C263:G263"/>
    <mergeCell ref="C266:G266"/>
    <mergeCell ref="C289:G289"/>
    <mergeCell ref="C238:G238"/>
    <mergeCell ref="C239:G239"/>
    <mergeCell ref="C242:G242"/>
    <mergeCell ref="C245:G245"/>
    <mergeCell ref="C248:G248"/>
    <mergeCell ref="C251:G251"/>
    <mergeCell ref="C223:G223"/>
    <mergeCell ref="C224:G224"/>
    <mergeCell ref="C227:G227"/>
    <mergeCell ref="C230:G230"/>
    <mergeCell ref="C235:G235"/>
    <mergeCell ref="C236:G236"/>
    <mergeCell ref="C200:G200"/>
    <mergeCell ref="C206:G206"/>
    <mergeCell ref="C209:G209"/>
    <mergeCell ref="C210:G210"/>
    <mergeCell ref="C213:G213"/>
    <mergeCell ref="C214:G214"/>
    <mergeCell ref="C177:G177"/>
    <mergeCell ref="C180:G180"/>
    <mergeCell ref="C183:G183"/>
    <mergeCell ref="C186:G186"/>
    <mergeCell ref="C195:G195"/>
    <mergeCell ref="C197:G197"/>
    <mergeCell ref="C153:G153"/>
    <mergeCell ref="C158:G158"/>
    <mergeCell ref="C163:G163"/>
    <mergeCell ref="C166:G166"/>
    <mergeCell ref="C171:G171"/>
    <mergeCell ref="C174:G174"/>
    <mergeCell ref="C114:G114"/>
    <mergeCell ref="C118:G118"/>
    <mergeCell ref="C121:G121"/>
    <mergeCell ref="C124:G124"/>
    <mergeCell ref="C127:G127"/>
    <mergeCell ref="C130:G130"/>
    <mergeCell ref="C104:G104"/>
    <mergeCell ref="C107:G107"/>
    <mergeCell ref="C108:G108"/>
    <mergeCell ref="C109:G109"/>
    <mergeCell ref="C112:G112"/>
    <mergeCell ref="C113:G113"/>
    <mergeCell ref="C87:G87"/>
    <mergeCell ref="C94:G94"/>
    <mergeCell ref="C96:G96"/>
    <mergeCell ref="C99:G99"/>
    <mergeCell ref="C102:G102"/>
    <mergeCell ref="C103:G103"/>
    <mergeCell ref="C70:G70"/>
    <mergeCell ref="C73:G73"/>
    <mergeCell ref="C75:G75"/>
    <mergeCell ref="C78:G78"/>
    <mergeCell ref="C79:G79"/>
    <mergeCell ref="C80:G80"/>
    <mergeCell ref="C59:G59"/>
    <mergeCell ref="C62:G62"/>
    <mergeCell ref="C67:G67"/>
    <mergeCell ref="C28:G28"/>
    <mergeCell ref="C38:G38"/>
    <mergeCell ref="C39:G39"/>
    <mergeCell ref="C41:G41"/>
    <mergeCell ref="C44:G44"/>
    <mergeCell ref="C47:G47"/>
    <mergeCell ref="A1:G1"/>
    <mergeCell ref="C2:G2"/>
    <mergeCell ref="C3:G3"/>
    <mergeCell ref="C4:G4"/>
    <mergeCell ref="C10:G10"/>
    <mergeCell ref="C17:G17"/>
    <mergeCell ref="C50:G50"/>
    <mergeCell ref="C53:G53"/>
    <mergeCell ref="C56:G5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AB61-CFBF-4CE4-A4C6-1F9B179D57B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140</v>
      </c>
      <c r="B1" s="255"/>
      <c r="C1" s="255"/>
      <c r="D1" s="255"/>
      <c r="E1" s="255"/>
      <c r="F1" s="255"/>
      <c r="G1" s="255"/>
      <c r="AG1" t="s">
        <v>141</v>
      </c>
    </row>
    <row r="2" spans="1:60" ht="24.95" customHeight="1" x14ac:dyDescent="0.2">
      <c r="A2" s="143" t="s">
        <v>7</v>
      </c>
      <c r="B2" s="49" t="s">
        <v>42</v>
      </c>
      <c r="C2" s="256" t="s">
        <v>43</v>
      </c>
      <c r="D2" s="257"/>
      <c r="E2" s="257"/>
      <c r="F2" s="257"/>
      <c r="G2" s="258"/>
      <c r="AG2" t="s">
        <v>142</v>
      </c>
    </row>
    <row r="3" spans="1:60" ht="24.95" customHeight="1" x14ac:dyDescent="0.2">
      <c r="A3" s="143" t="s">
        <v>8</v>
      </c>
      <c r="B3" s="49" t="s">
        <v>46</v>
      </c>
      <c r="C3" s="256" t="s">
        <v>47</v>
      </c>
      <c r="D3" s="257"/>
      <c r="E3" s="257"/>
      <c r="F3" s="257"/>
      <c r="G3" s="258"/>
      <c r="AC3" s="125" t="s">
        <v>142</v>
      </c>
      <c r="AG3" t="s">
        <v>143</v>
      </c>
    </row>
    <row r="4" spans="1:60" ht="24.95" customHeight="1" x14ac:dyDescent="0.2">
      <c r="A4" s="144" t="s">
        <v>9</v>
      </c>
      <c r="B4" s="145" t="s">
        <v>52</v>
      </c>
      <c r="C4" s="259" t="s">
        <v>53</v>
      </c>
      <c r="D4" s="260"/>
      <c r="E4" s="260"/>
      <c r="F4" s="260"/>
      <c r="G4" s="261"/>
      <c r="AG4" t="s">
        <v>144</v>
      </c>
    </row>
    <row r="5" spans="1:60" x14ac:dyDescent="0.2">
      <c r="D5" s="10"/>
    </row>
    <row r="6" spans="1:60" ht="38.25" x14ac:dyDescent="0.2">
      <c r="A6" s="147" t="s">
        <v>145</v>
      </c>
      <c r="B6" s="149" t="s">
        <v>146</v>
      </c>
      <c r="C6" s="149" t="s">
        <v>147</v>
      </c>
      <c r="D6" s="148" t="s">
        <v>148</v>
      </c>
      <c r="E6" s="147" t="s">
        <v>149</v>
      </c>
      <c r="F6" s="146" t="s">
        <v>150</v>
      </c>
      <c r="G6" s="147" t="s">
        <v>29</v>
      </c>
      <c r="H6" s="150" t="s">
        <v>30</v>
      </c>
      <c r="I6" s="150" t="s">
        <v>151</v>
      </c>
      <c r="J6" s="150" t="s">
        <v>31</v>
      </c>
      <c r="K6" s="150" t="s">
        <v>152</v>
      </c>
      <c r="L6" s="150" t="s">
        <v>153</v>
      </c>
      <c r="M6" s="150" t="s">
        <v>154</v>
      </c>
      <c r="N6" s="150" t="s">
        <v>155</v>
      </c>
      <c r="O6" s="150" t="s">
        <v>156</v>
      </c>
      <c r="P6" s="150" t="s">
        <v>157</v>
      </c>
      <c r="Q6" s="150" t="s">
        <v>158</v>
      </c>
      <c r="R6" s="150" t="s">
        <v>159</v>
      </c>
      <c r="S6" s="150" t="s">
        <v>160</v>
      </c>
      <c r="T6" s="150" t="s">
        <v>161</v>
      </c>
      <c r="U6" s="150" t="s">
        <v>162</v>
      </c>
      <c r="V6" s="150" t="s">
        <v>163</v>
      </c>
      <c r="W6" s="150" t="s">
        <v>164</v>
      </c>
      <c r="X6" s="150" t="s">
        <v>165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7" t="s">
        <v>166</v>
      </c>
      <c r="B8" s="168" t="s">
        <v>72</v>
      </c>
      <c r="C8" s="182" t="s">
        <v>73</v>
      </c>
      <c r="D8" s="169"/>
      <c r="E8" s="170"/>
      <c r="F8" s="171"/>
      <c r="G8" s="171">
        <f>SUMIF(AG9:AG17,"&lt;&gt;NOR",G9:G17)</f>
        <v>0</v>
      </c>
      <c r="H8" s="171"/>
      <c r="I8" s="171">
        <f>SUM(I9:I17)</f>
        <v>0</v>
      </c>
      <c r="J8" s="171"/>
      <c r="K8" s="171">
        <f>SUM(K9:K17)</f>
        <v>0</v>
      </c>
      <c r="L8" s="171"/>
      <c r="M8" s="171">
        <f>SUM(M9:M17)</f>
        <v>0</v>
      </c>
      <c r="N8" s="171"/>
      <c r="O8" s="171">
        <f>SUM(O9:O17)</f>
        <v>2.92</v>
      </c>
      <c r="P8" s="171"/>
      <c r="Q8" s="171">
        <f>SUM(Q9:Q17)</f>
        <v>0</v>
      </c>
      <c r="R8" s="171"/>
      <c r="S8" s="171"/>
      <c r="T8" s="172"/>
      <c r="U8" s="166"/>
      <c r="V8" s="166">
        <f>SUM(V9:V17)</f>
        <v>5.66</v>
      </c>
      <c r="W8" s="166"/>
      <c r="X8" s="166"/>
      <c r="AG8" t="s">
        <v>167</v>
      </c>
    </row>
    <row r="9" spans="1:60" ht="22.5" outlineLevel="1" x14ac:dyDescent="0.2">
      <c r="A9" s="173">
        <v>1</v>
      </c>
      <c r="B9" s="174" t="s">
        <v>892</v>
      </c>
      <c r="C9" s="183" t="s">
        <v>893</v>
      </c>
      <c r="D9" s="175" t="s">
        <v>211</v>
      </c>
      <c r="E9" s="176">
        <v>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6.948E-2</v>
      </c>
      <c r="O9" s="178">
        <f>ROUND(E9*N9,2)</f>
        <v>0.35</v>
      </c>
      <c r="P9" s="178">
        <v>0</v>
      </c>
      <c r="Q9" s="178">
        <f>ROUND(E9*P9,2)</f>
        <v>0</v>
      </c>
      <c r="R9" s="178" t="s">
        <v>894</v>
      </c>
      <c r="S9" s="178" t="s">
        <v>172</v>
      </c>
      <c r="T9" s="179" t="s">
        <v>172</v>
      </c>
      <c r="U9" s="160">
        <v>0.34510999999999997</v>
      </c>
      <c r="V9" s="160">
        <f>ROUND(E9*U9,2)</f>
        <v>1.73</v>
      </c>
      <c r="W9" s="160"/>
      <c r="X9" s="160" t="s">
        <v>173</v>
      </c>
      <c r="Y9" s="151"/>
      <c r="Z9" s="151"/>
      <c r="AA9" s="151"/>
      <c r="AB9" s="151"/>
      <c r="AC9" s="151"/>
      <c r="AD9" s="151"/>
      <c r="AE9" s="151"/>
      <c r="AF9" s="151"/>
      <c r="AG9" s="151" t="s">
        <v>174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4" t="s">
        <v>895</v>
      </c>
      <c r="D10" s="265"/>
      <c r="E10" s="265"/>
      <c r="F10" s="265"/>
      <c r="G10" s="26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286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62" t="s">
        <v>896</v>
      </c>
      <c r="D11" s="263"/>
      <c r="E11" s="263"/>
      <c r="F11" s="263"/>
      <c r="G11" s="263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182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62" t="s">
        <v>897</v>
      </c>
      <c r="D12" s="263"/>
      <c r="E12" s="263"/>
      <c r="F12" s="263"/>
      <c r="G12" s="263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182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62" t="s">
        <v>898</v>
      </c>
      <c r="D13" s="263"/>
      <c r="E13" s="263"/>
      <c r="F13" s="263"/>
      <c r="G13" s="263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182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62" t="s">
        <v>899</v>
      </c>
      <c r="D14" s="263"/>
      <c r="E14" s="263"/>
      <c r="F14" s="263"/>
      <c r="G14" s="263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182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4" t="s">
        <v>175</v>
      </c>
      <c r="D15" s="161"/>
      <c r="E15" s="162">
        <v>5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176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3">
        <v>2</v>
      </c>
      <c r="B16" s="174" t="s">
        <v>900</v>
      </c>
      <c r="C16" s="183" t="s">
        <v>901</v>
      </c>
      <c r="D16" s="175" t="s">
        <v>535</v>
      </c>
      <c r="E16" s="176">
        <v>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8">
        <v>2.5698099999999999</v>
      </c>
      <c r="O16" s="178">
        <f>ROUND(E16*N16,2)</f>
        <v>2.57</v>
      </c>
      <c r="P16" s="178">
        <v>0</v>
      </c>
      <c r="Q16" s="178">
        <f>ROUND(E16*P16,2)</f>
        <v>0</v>
      </c>
      <c r="R16" s="178"/>
      <c r="S16" s="178" t="s">
        <v>232</v>
      </c>
      <c r="T16" s="179" t="s">
        <v>233</v>
      </c>
      <c r="U16" s="160">
        <v>3.9289999999999998</v>
      </c>
      <c r="V16" s="160">
        <f>ROUND(E16*U16,2)</f>
        <v>3.93</v>
      </c>
      <c r="W16" s="160"/>
      <c r="X16" s="160" t="s">
        <v>173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174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4" t="s">
        <v>219</v>
      </c>
      <c r="D17" s="161"/>
      <c r="E17" s="162">
        <v>1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176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">
      <c r="A18" s="167" t="s">
        <v>166</v>
      </c>
      <c r="B18" s="168" t="s">
        <v>74</v>
      </c>
      <c r="C18" s="182" t="s">
        <v>75</v>
      </c>
      <c r="D18" s="169"/>
      <c r="E18" s="170"/>
      <c r="F18" s="171"/>
      <c r="G18" s="171">
        <f>SUMIF(AG19:AG37,"&lt;&gt;NOR",G19:G37)</f>
        <v>0</v>
      </c>
      <c r="H18" s="171"/>
      <c r="I18" s="171">
        <f>SUM(I19:I37)</f>
        <v>0</v>
      </c>
      <c r="J18" s="171"/>
      <c r="K18" s="171">
        <f>SUM(K19:K37)</f>
        <v>0</v>
      </c>
      <c r="L18" s="171"/>
      <c r="M18" s="171">
        <f>SUM(M19:M37)</f>
        <v>0</v>
      </c>
      <c r="N18" s="171"/>
      <c r="O18" s="171">
        <f>SUM(O19:O37)</f>
        <v>0.52</v>
      </c>
      <c r="P18" s="171"/>
      <c r="Q18" s="171">
        <f>SUM(Q19:Q37)</f>
        <v>0</v>
      </c>
      <c r="R18" s="171"/>
      <c r="S18" s="171"/>
      <c r="T18" s="172"/>
      <c r="U18" s="166"/>
      <c r="V18" s="166">
        <f>SUM(V19:V37)</f>
        <v>15.820000000000002</v>
      </c>
      <c r="W18" s="166"/>
      <c r="X18" s="166"/>
      <c r="AG18" t="s">
        <v>167</v>
      </c>
    </row>
    <row r="19" spans="1:60" outlineLevel="1" x14ac:dyDescent="0.2">
      <c r="A19" s="173">
        <v>3</v>
      </c>
      <c r="B19" s="174" t="s">
        <v>902</v>
      </c>
      <c r="C19" s="183" t="s">
        <v>903</v>
      </c>
      <c r="D19" s="175" t="s">
        <v>170</v>
      </c>
      <c r="E19" s="176">
        <v>5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8">
        <v>4.7660000000000001E-2</v>
      </c>
      <c r="O19" s="178">
        <f>ROUND(E19*N19,2)</f>
        <v>0.24</v>
      </c>
      <c r="P19" s="178">
        <v>0</v>
      </c>
      <c r="Q19" s="178">
        <f>ROUND(E19*P19,2)</f>
        <v>0</v>
      </c>
      <c r="R19" s="178" t="s">
        <v>904</v>
      </c>
      <c r="S19" s="178" t="s">
        <v>172</v>
      </c>
      <c r="T19" s="179" t="s">
        <v>172</v>
      </c>
      <c r="U19" s="160">
        <v>0.84</v>
      </c>
      <c r="V19" s="160">
        <f>ROUND(E19*U19,2)</f>
        <v>4.2</v>
      </c>
      <c r="W19" s="160"/>
      <c r="X19" s="160" t="s">
        <v>173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174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53" t="s">
        <v>905</v>
      </c>
      <c r="D20" s="254"/>
      <c r="E20" s="254"/>
      <c r="F20" s="254"/>
      <c r="G20" s="254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182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62" t="s">
        <v>906</v>
      </c>
      <c r="D21" s="263"/>
      <c r="E21" s="263"/>
      <c r="F21" s="263"/>
      <c r="G21" s="263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182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80" t="str">
        <f>C21</f>
        <v>Zapravení nového zdiva po nově instalovaném odkouření/komínu, přívodů spalovacího vzduchu a solárním potrubí.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4" t="s">
        <v>907</v>
      </c>
      <c r="D22" s="161"/>
      <c r="E22" s="162">
        <v>5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176</v>
      </c>
      <c r="AH22" s="151">
        <v>5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3">
        <v>4</v>
      </c>
      <c r="B23" s="174" t="s">
        <v>908</v>
      </c>
      <c r="C23" s="183" t="s">
        <v>909</v>
      </c>
      <c r="D23" s="175" t="s">
        <v>170</v>
      </c>
      <c r="E23" s="176">
        <v>23.5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8">
        <v>1.038E-2</v>
      </c>
      <c r="O23" s="178">
        <f>ROUND(E23*N23,2)</f>
        <v>0.24</v>
      </c>
      <c r="P23" s="178">
        <v>0</v>
      </c>
      <c r="Q23" s="178">
        <f>ROUND(E23*P23,2)</f>
        <v>0</v>
      </c>
      <c r="R23" s="178" t="s">
        <v>894</v>
      </c>
      <c r="S23" s="178" t="s">
        <v>172</v>
      </c>
      <c r="T23" s="179" t="s">
        <v>172</v>
      </c>
      <c r="U23" s="160">
        <v>0.33688000000000001</v>
      </c>
      <c r="V23" s="160">
        <f>ROUND(E23*U23,2)</f>
        <v>7.92</v>
      </c>
      <c r="W23" s="160"/>
      <c r="X23" s="160" t="s">
        <v>173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174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53" t="s">
        <v>910</v>
      </c>
      <c r="D24" s="254"/>
      <c r="E24" s="254"/>
      <c r="F24" s="254"/>
      <c r="G24" s="254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182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62" t="s">
        <v>911</v>
      </c>
      <c r="D25" s="263"/>
      <c r="E25" s="263"/>
      <c r="F25" s="263"/>
      <c r="G25" s="263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182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4" t="s">
        <v>912</v>
      </c>
      <c r="D26" s="161"/>
      <c r="E26" s="162">
        <v>23.5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176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73">
        <v>5</v>
      </c>
      <c r="B27" s="174" t="s">
        <v>913</v>
      </c>
      <c r="C27" s="183" t="s">
        <v>914</v>
      </c>
      <c r="D27" s="175" t="s">
        <v>170</v>
      </c>
      <c r="E27" s="176">
        <v>10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8">
        <v>3.6700000000000001E-3</v>
      </c>
      <c r="O27" s="178">
        <f>ROUND(E27*N27,2)</f>
        <v>0.04</v>
      </c>
      <c r="P27" s="178">
        <v>0</v>
      </c>
      <c r="Q27" s="178">
        <f>ROUND(E27*P27,2)</f>
        <v>0</v>
      </c>
      <c r="R27" s="178" t="s">
        <v>904</v>
      </c>
      <c r="S27" s="178" t="s">
        <v>172</v>
      </c>
      <c r="T27" s="179" t="s">
        <v>172</v>
      </c>
      <c r="U27" s="160">
        <v>0.36199999999999999</v>
      </c>
      <c r="V27" s="160">
        <f>ROUND(E27*U27,2)</f>
        <v>3.62</v>
      </c>
      <c r="W27" s="160"/>
      <c r="X27" s="160" t="s">
        <v>173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174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53" t="s">
        <v>905</v>
      </c>
      <c r="D28" s="254"/>
      <c r="E28" s="254"/>
      <c r="F28" s="254"/>
      <c r="G28" s="254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182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62" t="s">
        <v>906</v>
      </c>
      <c r="D29" s="263"/>
      <c r="E29" s="263"/>
      <c r="F29" s="263"/>
      <c r="G29" s="263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182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80" t="str">
        <f>C29</f>
        <v>Zapravení nového zdiva po nově instalovaném odkouření/komínu, přívodů spalovacího vzduchu a solárním potrubí.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84" t="s">
        <v>915</v>
      </c>
      <c r="D30" s="161"/>
      <c r="E30" s="162">
        <v>5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176</v>
      </c>
      <c r="AH30" s="151">
        <v>5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4" t="s">
        <v>916</v>
      </c>
      <c r="D31" s="161"/>
      <c r="E31" s="162">
        <v>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176</v>
      </c>
      <c r="AH31" s="151">
        <v>5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3">
        <v>6</v>
      </c>
      <c r="B32" s="174" t="s">
        <v>917</v>
      </c>
      <c r="C32" s="183" t="s">
        <v>918</v>
      </c>
      <c r="D32" s="175" t="s">
        <v>170</v>
      </c>
      <c r="E32" s="176">
        <v>1.5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8">
        <v>1.6000000000000001E-3</v>
      </c>
      <c r="O32" s="178">
        <f>ROUND(E32*N32,2)</f>
        <v>0</v>
      </c>
      <c r="P32" s="178">
        <v>0</v>
      </c>
      <c r="Q32" s="178">
        <f>ROUND(E32*P32,2)</f>
        <v>0</v>
      </c>
      <c r="R32" s="178" t="s">
        <v>894</v>
      </c>
      <c r="S32" s="178" t="s">
        <v>172</v>
      </c>
      <c r="T32" s="179" t="s">
        <v>172</v>
      </c>
      <c r="U32" s="160">
        <v>0.05</v>
      </c>
      <c r="V32" s="160">
        <f>ROUND(E32*U32,2)</f>
        <v>0.08</v>
      </c>
      <c r="W32" s="160"/>
      <c r="X32" s="160" t="s">
        <v>173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174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53" t="s">
        <v>919</v>
      </c>
      <c r="D33" s="254"/>
      <c r="E33" s="254"/>
      <c r="F33" s="254"/>
      <c r="G33" s="254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182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80" t="str">
        <f>C33</f>
        <v>Provedení adhézního můstku podkladu pro zhotovení nového betonového soklového zákadu pod nově instalovanou technologii.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84" t="s">
        <v>920</v>
      </c>
      <c r="D34" s="161"/>
      <c r="E34" s="162">
        <v>1.5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176</v>
      </c>
      <c r="AH34" s="151">
        <v>5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3">
        <v>7</v>
      </c>
      <c r="B35" s="174" t="s">
        <v>921</v>
      </c>
      <c r="C35" s="183" t="s">
        <v>922</v>
      </c>
      <c r="D35" s="175" t="s">
        <v>189</v>
      </c>
      <c r="E35" s="176">
        <v>4.5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8">
        <v>0</v>
      </c>
      <c r="O35" s="178">
        <f>ROUND(E35*N35,2)</f>
        <v>0</v>
      </c>
      <c r="P35" s="178">
        <v>0</v>
      </c>
      <c r="Q35" s="178">
        <f>ROUND(E35*P35,2)</f>
        <v>0</v>
      </c>
      <c r="R35" s="178"/>
      <c r="S35" s="178" t="s">
        <v>232</v>
      </c>
      <c r="T35" s="179" t="s">
        <v>233</v>
      </c>
      <c r="U35" s="160">
        <v>0</v>
      </c>
      <c r="V35" s="160">
        <f>ROUND(E35*U35,2)</f>
        <v>0</v>
      </c>
      <c r="W35" s="160"/>
      <c r="X35" s="160" t="s">
        <v>173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174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53" t="s">
        <v>923</v>
      </c>
      <c r="D36" s="254"/>
      <c r="E36" s="254"/>
      <c r="F36" s="254"/>
      <c r="G36" s="254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182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84" t="s">
        <v>924</v>
      </c>
      <c r="D37" s="161"/>
      <c r="E37" s="162">
        <v>4.5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176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7" t="s">
        <v>166</v>
      </c>
      <c r="B38" s="168" t="s">
        <v>76</v>
      </c>
      <c r="C38" s="182" t="s">
        <v>77</v>
      </c>
      <c r="D38" s="169"/>
      <c r="E38" s="170"/>
      <c r="F38" s="171"/>
      <c r="G38" s="171">
        <f>SUMIF(AG39:AG41,"&lt;&gt;NOR",G39:G41)</f>
        <v>0</v>
      </c>
      <c r="H38" s="171"/>
      <c r="I38" s="171">
        <f>SUM(I39:I41)</f>
        <v>0</v>
      </c>
      <c r="J38" s="171"/>
      <c r="K38" s="171">
        <f>SUM(K39:K41)</f>
        <v>0</v>
      </c>
      <c r="L38" s="171"/>
      <c r="M38" s="171">
        <f>SUM(M39:M41)</f>
        <v>0</v>
      </c>
      <c r="N38" s="171"/>
      <c r="O38" s="171">
        <f>SUM(O39:O41)</f>
        <v>0.12</v>
      </c>
      <c r="P38" s="171"/>
      <c r="Q38" s="171">
        <f>SUM(Q39:Q41)</f>
        <v>0</v>
      </c>
      <c r="R38" s="171"/>
      <c r="S38" s="171"/>
      <c r="T38" s="172"/>
      <c r="U38" s="166"/>
      <c r="V38" s="166">
        <f>SUM(V39:V41)</f>
        <v>5.78</v>
      </c>
      <c r="W38" s="166"/>
      <c r="X38" s="166"/>
      <c r="AG38" t="s">
        <v>167</v>
      </c>
    </row>
    <row r="39" spans="1:60" ht="22.5" outlineLevel="1" x14ac:dyDescent="0.2">
      <c r="A39" s="173">
        <v>8</v>
      </c>
      <c r="B39" s="174" t="s">
        <v>925</v>
      </c>
      <c r="C39" s="183" t="s">
        <v>926</v>
      </c>
      <c r="D39" s="175" t="s">
        <v>170</v>
      </c>
      <c r="E39" s="176">
        <v>5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8">
        <v>2.358E-2</v>
      </c>
      <c r="O39" s="178">
        <f>ROUND(E39*N39,2)</f>
        <v>0.12</v>
      </c>
      <c r="P39" s="178">
        <v>0</v>
      </c>
      <c r="Q39" s="178">
        <f>ROUND(E39*P39,2)</f>
        <v>0</v>
      </c>
      <c r="R39" s="178" t="s">
        <v>904</v>
      </c>
      <c r="S39" s="178" t="s">
        <v>172</v>
      </c>
      <c r="T39" s="179" t="s">
        <v>172</v>
      </c>
      <c r="U39" s="160">
        <v>1.15534</v>
      </c>
      <c r="V39" s="160">
        <f>ROUND(E39*U39,2)</f>
        <v>5.78</v>
      </c>
      <c r="W39" s="160"/>
      <c r="X39" s="160" t="s">
        <v>173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53" t="s">
        <v>906</v>
      </c>
      <c r="D40" s="254"/>
      <c r="E40" s="254"/>
      <c r="F40" s="254"/>
      <c r="G40" s="254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182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80" t="str">
        <f>C40</f>
        <v>Zapravení nového zdiva po nově instalovaném odkouření/komínu, přívodů spalovacího vzduchu a solárním potrubí.</v>
      </c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4" t="s">
        <v>907</v>
      </c>
      <c r="D41" s="161"/>
      <c r="E41" s="162">
        <v>5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>
        <v>5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7" t="s">
        <v>166</v>
      </c>
      <c r="B42" s="168" t="s">
        <v>78</v>
      </c>
      <c r="C42" s="182" t="s">
        <v>79</v>
      </c>
      <c r="D42" s="169"/>
      <c r="E42" s="170"/>
      <c r="F42" s="171"/>
      <c r="G42" s="171">
        <f>SUMIF(AG43:AG50,"&lt;&gt;NOR",G43:G50)</f>
        <v>0</v>
      </c>
      <c r="H42" s="171"/>
      <c r="I42" s="171">
        <f>SUM(I43:I50)</f>
        <v>0</v>
      </c>
      <c r="J42" s="171"/>
      <c r="K42" s="171">
        <f>SUM(K43:K50)</f>
        <v>0</v>
      </c>
      <c r="L42" s="171"/>
      <c r="M42" s="171">
        <f>SUM(M43:M50)</f>
        <v>0</v>
      </c>
      <c r="N42" s="171"/>
      <c r="O42" s="171">
        <f>SUM(O43:O50)</f>
        <v>0.4</v>
      </c>
      <c r="P42" s="171"/>
      <c r="Q42" s="171">
        <f>SUM(Q43:Q50)</f>
        <v>0</v>
      </c>
      <c r="R42" s="171"/>
      <c r="S42" s="171"/>
      <c r="T42" s="172"/>
      <c r="U42" s="166"/>
      <c r="V42" s="166">
        <f>SUM(V43:V50)</f>
        <v>0.59</v>
      </c>
      <c r="W42" s="166"/>
      <c r="X42" s="166"/>
      <c r="AG42" t="s">
        <v>167</v>
      </c>
    </row>
    <row r="43" spans="1:60" outlineLevel="1" x14ac:dyDescent="0.2">
      <c r="A43" s="173">
        <v>9</v>
      </c>
      <c r="B43" s="174" t="s">
        <v>927</v>
      </c>
      <c r="C43" s="183" t="s">
        <v>928</v>
      </c>
      <c r="D43" s="175" t="s">
        <v>929</v>
      </c>
      <c r="E43" s="176">
        <v>0.15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8">
        <v>2.5249999999999999</v>
      </c>
      <c r="O43" s="178">
        <f>ROUND(E43*N43,2)</f>
        <v>0.38</v>
      </c>
      <c r="P43" s="178">
        <v>0</v>
      </c>
      <c r="Q43" s="178">
        <f>ROUND(E43*P43,2)</f>
        <v>0</v>
      </c>
      <c r="R43" s="178" t="s">
        <v>904</v>
      </c>
      <c r="S43" s="178" t="s">
        <v>172</v>
      </c>
      <c r="T43" s="179" t="s">
        <v>172</v>
      </c>
      <c r="U43" s="160">
        <v>2.3170000000000002</v>
      </c>
      <c r="V43" s="160">
        <f>ROUND(E43*U43,2)</f>
        <v>0.35</v>
      </c>
      <c r="W43" s="160"/>
      <c r="X43" s="160" t="s">
        <v>173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174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64" t="s">
        <v>930</v>
      </c>
      <c r="D44" s="265"/>
      <c r="E44" s="265"/>
      <c r="F44" s="265"/>
      <c r="G44" s="265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286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62" t="s">
        <v>931</v>
      </c>
      <c r="D45" s="263"/>
      <c r="E45" s="263"/>
      <c r="F45" s="263"/>
      <c r="G45" s="263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62" t="s">
        <v>932</v>
      </c>
      <c r="D46" s="263"/>
      <c r="E46" s="263"/>
      <c r="F46" s="263"/>
      <c r="G46" s="263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84" t="s">
        <v>933</v>
      </c>
      <c r="D47" s="161"/>
      <c r="E47" s="162">
        <v>0.15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176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3">
        <v>10</v>
      </c>
      <c r="B48" s="174" t="s">
        <v>934</v>
      </c>
      <c r="C48" s="183" t="s">
        <v>935</v>
      </c>
      <c r="D48" s="175" t="s">
        <v>179</v>
      </c>
      <c r="E48" s="176">
        <v>1.6E-2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8">
        <v>1.0662499999999999</v>
      </c>
      <c r="O48" s="178">
        <f>ROUND(E48*N48,2)</f>
        <v>0.02</v>
      </c>
      <c r="P48" s="178">
        <v>0</v>
      </c>
      <c r="Q48" s="178">
        <f>ROUND(E48*P48,2)</f>
        <v>0</v>
      </c>
      <c r="R48" s="178" t="s">
        <v>904</v>
      </c>
      <c r="S48" s="178" t="s">
        <v>172</v>
      </c>
      <c r="T48" s="179" t="s">
        <v>172</v>
      </c>
      <c r="U48" s="160">
        <v>15.231</v>
      </c>
      <c r="V48" s="160">
        <f>ROUND(E48*U48,2)</f>
        <v>0.24</v>
      </c>
      <c r="W48" s="160"/>
      <c r="X48" s="160" t="s">
        <v>173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174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64" t="s">
        <v>936</v>
      </c>
      <c r="D49" s="265"/>
      <c r="E49" s="265"/>
      <c r="F49" s="265"/>
      <c r="G49" s="265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286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84" t="s">
        <v>937</v>
      </c>
      <c r="D50" s="161"/>
      <c r="E50" s="162">
        <v>1.6E-2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176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7" t="s">
        <v>166</v>
      </c>
      <c r="B51" s="168" t="s">
        <v>80</v>
      </c>
      <c r="C51" s="182" t="s">
        <v>81</v>
      </c>
      <c r="D51" s="169"/>
      <c r="E51" s="170"/>
      <c r="F51" s="171"/>
      <c r="G51" s="171">
        <f>SUMIF(AG52:AG54,"&lt;&gt;NOR",G52:G54)</f>
        <v>0</v>
      </c>
      <c r="H51" s="171"/>
      <c r="I51" s="171">
        <f>SUM(I52:I54)</f>
        <v>0</v>
      </c>
      <c r="J51" s="171"/>
      <c r="K51" s="171">
        <f>SUM(K52:K54)</f>
        <v>0</v>
      </c>
      <c r="L51" s="171"/>
      <c r="M51" s="171">
        <f>SUM(M52:M54)</f>
        <v>0</v>
      </c>
      <c r="N51" s="171"/>
      <c r="O51" s="171">
        <f>SUM(O52:O54)</f>
        <v>0.12</v>
      </c>
      <c r="P51" s="171"/>
      <c r="Q51" s="171">
        <f>SUM(Q52:Q54)</f>
        <v>0</v>
      </c>
      <c r="R51" s="171"/>
      <c r="S51" s="171"/>
      <c r="T51" s="172"/>
      <c r="U51" s="166"/>
      <c r="V51" s="166">
        <f>SUM(V52:V54)</f>
        <v>5.2</v>
      </c>
      <c r="W51" s="166"/>
      <c r="X51" s="166"/>
      <c r="AG51" t="s">
        <v>167</v>
      </c>
    </row>
    <row r="52" spans="1:60" outlineLevel="1" x14ac:dyDescent="0.2">
      <c r="A52" s="173">
        <v>11</v>
      </c>
      <c r="B52" s="174" t="s">
        <v>168</v>
      </c>
      <c r="C52" s="183" t="s">
        <v>169</v>
      </c>
      <c r="D52" s="175" t="s">
        <v>170</v>
      </c>
      <c r="E52" s="176">
        <v>20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8">
        <v>5.9199999999999999E-3</v>
      </c>
      <c r="O52" s="178">
        <f>ROUND(E52*N52,2)</f>
        <v>0.12</v>
      </c>
      <c r="P52" s="178">
        <v>0</v>
      </c>
      <c r="Q52" s="178">
        <f>ROUND(E52*P52,2)</f>
        <v>0</v>
      </c>
      <c r="R52" s="178" t="s">
        <v>171</v>
      </c>
      <c r="S52" s="178" t="s">
        <v>172</v>
      </c>
      <c r="T52" s="179" t="s">
        <v>172</v>
      </c>
      <c r="U52" s="160">
        <v>0.26</v>
      </c>
      <c r="V52" s="160">
        <f>ROUND(E52*U52,2)</f>
        <v>5.2</v>
      </c>
      <c r="W52" s="160"/>
      <c r="X52" s="160" t="s">
        <v>173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174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53" t="s">
        <v>938</v>
      </c>
      <c r="D53" s="254"/>
      <c r="E53" s="254"/>
      <c r="F53" s="254"/>
      <c r="G53" s="254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4" t="s">
        <v>939</v>
      </c>
      <c r="D54" s="161"/>
      <c r="E54" s="162">
        <v>20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67" t="s">
        <v>166</v>
      </c>
      <c r="B55" s="168" t="s">
        <v>82</v>
      </c>
      <c r="C55" s="182" t="s">
        <v>83</v>
      </c>
      <c r="D55" s="169"/>
      <c r="E55" s="170"/>
      <c r="F55" s="171"/>
      <c r="G55" s="171">
        <f>SUMIF(AG56:AG68,"&lt;&gt;NOR",G56:G68)</f>
        <v>0</v>
      </c>
      <c r="H55" s="171"/>
      <c r="I55" s="171">
        <f>SUM(I56:I68)</f>
        <v>0</v>
      </c>
      <c r="J55" s="171"/>
      <c r="K55" s="171">
        <f>SUM(K56:K68)</f>
        <v>0</v>
      </c>
      <c r="L55" s="171"/>
      <c r="M55" s="171">
        <f>SUM(M56:M68)</f>
        <v>0</v>
      </c>
      <c r="N55" s="171"/>
      <c r="O55" s="171">
        <f>SUM(O56:O68)</f>
        <v>1.21</v>
      </c>
      <c r="P55" s="171"/>
      <c r="Q55" s="171">
        <f>SUM(Q56:Q68)</f>
        <v>0</v>
      </c>
      <c r="R55" s="171"/>
      <c r="S55" s="171"/>
      <c r="T55" s="172"/>
      <c r="U55" s="166"/>
      <c r="V55" s="166">
        <f>SUM(V56:V68)</f>
        <v>7.6099999999999994</v>
      </c>
      <c r="W55" s="166"/>
      <c r="X55" s="166"/>
      <c r="AG55" t="s">
        <v>167</v>
      </c>
    </row>
    <row r="56" spans="1:60" outlineLevel="1" x14ac:dyDescent="0.2">
      <c r="A56" s="173">
        <v>12</v>
      </c>
      <c r="B56" s="174" t="s">
        <v>940</v>
      </c>
      <c r="C56" s="183" t="s">
        <v>941</v>
      </c>
      <c r="D56" s="175" t="s">
        <v>929</v>
      </c>
      <c r="E56" s="176">
        <v>0.36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8">
        <v>1.6</v>
      </c>
      <c r="O56" s="178">
        <f>ROUND(E56*N56,2)</f>
        <v>0.57999999999999996</v>
      </c>
      <c r="P56" s="178">
        <v>0</v>
      </c>
      <c r="Q56" s="178">
        <f>ROUND(E56*P56,2)</f>
        <v>0</v>
      </c>
      <c r="R56" s="178" t="s">
        <v>904</v>
      </c>
      <c r="S56" s="178" t="s">
        <v>172</v>
      </c>
      <c r="T56" s="179" t="s">
        <v>172</v>
      </c>
      <c r="U56" s="160">
        <v>1.8360000000000001</v>
      </c>
      <c r="V56" s="160">
        <f>ROUND(E56*U56,2)</f>
        <v>0.66</v>
      </c>
      <c r="W56" s="160"/>
      <c r="X56" s="160" t="s">
        <v>173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174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64" t="s">
        <v>942</v>
      </c>
      <c r="D57" s="265"/>
      <c r="E57" s="265"/>
      <c r="F57" s="265"/>
      <c r="G57" s="265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286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80" t="str">
        <f>C57</f>
        <v>pod mazaniny a dlažby, popř. na plochých střechách, vodorovný nebo ve spádu, s udusáním a urovnáním povrchu,</v>
      </c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62" t="s">
        <v>943</v>
      </c>
      <c r="D58" s="263"/>
      <c r="E58" s="263"/>
      <c r="F58" s="263"/>
      <c r="G58" s="263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84" t="s">
        <v>944</v>
      </c>
      <c r="D59" s="161"/>
      <c r="E59" s="162">
        <v>0.36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67.5" outlineLevel="1" x14ac:dyDescent="0.2">
      <c r="A60" s="173">
        <v>13</v>
      </c>
      <c r="B60" s="174" t="s">
        <v>945</v>
      </c>
      <c r="C60" s="183" t="s">
        <v>946</v>
      </c>
      <c r="D60" s="175" t="s">
        <v>170</v>
      </c>
      <c r="E60" s="176">
        <v>19.690000000000001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78" t="s">
        <v>904</v>
      </c>
      <c r="S60" s="178" t="s">
        <v>172</v>
      </c>
      <c r="T60" s="179" t="s">
        <v>172</v>
      </c>
      <c r="U60" s="160">
        <v>0.26300000000000001</v>
      </c>
      <c r="V60" s="160">
        <f>ROUND(E60*U60,2)</f>
        <v>5.18</v>
      </c>
      <c r="W60" s="160"/>
      <c r="X60" s="160" t="s">
        <v>173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947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53" t="s">
        <v>948</v>
      </c>
      <c r="D61" s="254"/>
      <c r="E61" s="254"/>
      <c r="F61" s="254"/>
      <c r="G61" s="254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182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4" t="s">
        <v>949</v>
      </c>
      <c r="D62" s="161"/>
      <c r="E62" s="162">
        <v>19.690000000000001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176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3">
        <v>14</v>
      </c>
      <c r="B63" s="174" t="s">
        <v>950</v>
      </c>
      <c r="C63" s="183" t="s">
        <v>951</v>
      </c>
      <c r="D63" s="175" t="s">
        <v>211</v>
      </c>
      <c r="E63" s="176">
        <v>19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8">
        <v>3.3000000000000002E-2</v>
      </c>
      <c r="O63" s="178">
        <f>ROUND(E63*N63,2)</f>
        <v>0.63</v>
      </c>
      <c r="P63" s="178">
        <v>0</v>
      </c>
      <c r="Q63" s="178">
        <f>ROUND(E63*P63,2)</f>
        <v>0</v>
      </c>
      <c r="R63" s="178" t="s">
        <v>904</v>
      </c>
      <c r="S63" s="178" t="s">
        <v>172</v>
      </c>
      <c r="T63" s="179" t="s">
        <v>172</v>
      </c>
      <c r="U63" s="160">
        <v>9.2999999999999999E-2</v>
      </c>
      <c r="V63" s="160">
        <f>ROUND(E63*U63,2)</f>
        <v>1.77</v>
      </c>
      <c r="W63" s="160"/>
      <c r="X63" s="160" t="s">
        <v>173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174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64" t="s">
        <v>952</v>
      </c>
      <c r="D64" s="265"/>
      <c r="E64" s="265"/>
      <c r="F64" s="265"/>
      <c r="G64" s="265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286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80" t="str">
        <f>C64</f>
        <v>kladené jednotlivě volně s mezerami nasucho (např. pro schůdnost po měkké krytině, pro trvalé zatížení krytiny)</v>
      </c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62" t="s">
        <v>953</v>
      </c>
      <c r="D65" s="263"/>
      <c r="E65" s="263"/>
      <c r="F65" s="263"/>
      <c r="G65" s="263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182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62" t="s">
        <v>954</v>
      </c>
      <c r="D66" s="263"/>
      <c r="E66" s="263"/>
      <c r="F66" s="263"/>
      <c r="G66" s="263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182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84" t="s">
        <v>955</v>
      </c>
      <c r="D67" s="161"/>
      <c r="E67" s="162">
        <v>7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176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84" t="s">
        <v>956</v>
      </c>
      <c r="D68" s="161"/>
      <c r="E68" s="162">
        <v>12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176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7" t="s">
        <v>166</v>
      </c>
      <c r="B69" s="168" t="s">
        <v>84</v>
      </c>
      <c r="C69" s="182" t="s">
        <v>85</v>
      </c>
      <c r="D69" s="169"/>
      <c r="E69" s="170"/>
      <c r="F69" s="171"/>
      <c r="G69" s="171">
        <f>SUMIF(AG70:AG84,"&lt;&gt;NOR",G70:G84)</f>
        <v>0</v>
      </c>
      <c r="H69" s="171"/>
      <c r="I69" s="171">
        <f>SUM(I70:I84)</f>
        <v>0</v>
      </c>
      <c r="J69" s="171"/>
      <c r="K69" s="171">
        <f>SUM(K70:K84)</f>
        <v>0</v>
      </c>
      <c r="L69" s="171"/>
      <c r="M69" s="171">
        <f>SUM(M70:M84)</f>
        <v>0</v>
      </c>
      <c r="N69" s="171"/>
      <c r="O69" s="171">
        <f>SUM(O70:O84)</f>
        <v>0.01</v>
      </c>
      <c r="P69" s="171"/>
      <c r="Q69" s="171">
        <f>SUM(Q70:Q84)</f>
        <v>0.4</v>
      </c>
      <c r="R69" s="171"/>
      <c r="S69" s="171"/>
      <c r="T69" s="172"/>
      <c r="U69" s="166"/>
      <c r="V69" s="166">
        <f>SUM(V70:V84)</f>
        <v>5.8599999999999994</v>
      </c>
      <c r="W69" s="166"/>
      <c r="X69" s="166"/>
      <c r="AG69" t="s">
        <v>167</v>
      </c>
    </row>
    <row r="70" spans="1:60" outlineLevel="1" x14ac:dyDescent="0.2">
      <c r="A70" s="173">
        <v>15</v>
      </c>
      <c r="B70" s="174" t="s">
        <v>957</v>
      </c>
      <c r="C70" s="183" t="s">
        <v>958</v>
      </c>
      <c r="D70" s="175" t="s">
        <v>170</v>
      </c>
      <c r="E70" s="176">
        <v>1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8">
        <v>0</v>
      </c>
      <c r="O70" s="178">
        <f>ROUND(E70*N70,2)</f>
        <v>0</v>
      </c>
      <c r="P70" s="178">
        <v>1.75E-3</v>
      </c>
      <c r="Q70" s="178">
        <f>ROUND(E70*P70,2)</f>
        <v>0</v>
      </c>
      <c r="R70" s="178" t="s">
        <v>180</v>
      </c>
      <c r="S70" s="178" t="s">
        <v>172</v>
      </c>
      <c r="T70" s="179" t="s">
        <v>172</v>
      </c>
      <c r="U70" s="160">
        <v>0.16500000000000001</v>
      </c>
      <c r="V70" s="160">
        <f>ROUND(E70*U70,2)</f>
        <v>0.17</v>
      </c>
      <c r="W70" s="160"/>
      <c r="X70" s="160" t="s">
        <v>173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174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3" t="s">
        <v>959</v>
      </c>
      <c r="D71" s="254"/>
      <c r="E71" s="254"/>
      <c r="F71" s="254"/>
      <c r="G71" s="254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80" t="str">
        <f>C71</f>
        <v xml:space="preserve"> Dočištění podlahy po odsekání stávající dlažby v místě zhotovení nového soklového zákadu pod nově instalovanou technologii.</v>
      </c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84" t="s">
        <v>960</v>
      </c>
      <c r="D72" s="161"/>
      <c r="E72" s="162">
        <v>1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>
        <v>5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3">
        <v>16</v>
      </c>
      <c r="B73" s="174" t="s">
        <v>961</v>
      </c>
      <c r="C73" s="183" t="s">
        <v>962</v>
      </c>
      <c r="D73" s="175" t="s">
        <v>170</v>
      </c>
      <c r="E73" s="176">
        <v>1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8">
        <v>0</v>
      </c>
      <c r="O73" s="178">
        <f>ROUND(E73*N73,2)</f>
        <v>0</v>
      </c>
      <c r="P73" s="178">
        <v>0.02</v>
      </c>
      <c r="Q73" s="178">
        <f>ROUND(E73*P73,2)</f>
        <v>0.02</v>
      </c>
      <c r="R73" s="178" t="s">
        <v>180</v>
      </c>
      <c r="S73" s="178" t="s">
        <v>172</v>
      </c>
      <c r="T73" s="179" t="s">
        <v>172</v>
      </c>
      <c r="U73" s="160">
        <v>0.23</v>
      </c>
      <c r="V73" s="160">
        <f>ROUND(E73*U73,2)</f>
        <v>0.23</v>
      </c>
      <c r="W73" s="160"/>
      <c r="X73" s="160" t="s">
        <v>173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174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64" t="s">
        <v>963</v>
      </c>
      <c r="D74" s="265"/>
      <c r="E74" s="265"/>
      <c r="F74" s="265"/>
      <c r="G74" s="265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286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62" t="s">
        <v>964</v>
      </c>
      <c r="D75" s="263"/>
      <c r="E75" s="263"/>
      <c r="F75" s="263"/>
      <c r="G75" s="263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80" t="str">
        <f>C75</f>
        <v xml:space="preserve"> Odsekání stávající dlažby v místě zhotovení nového soklového zákadu pod nově instalovanou technologii.</v>
      </c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84" t="s">
        <v>219</v>
      </c>
      <c r="D76" s="161"/>
      <c r="E76" s="162">
        <v>1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3">
        <v>17</v>
      </c>
      <c r="B77" s="174" t="s">
        <v>965</v>
      </c>
      <c r="C77" s="183" t="s">
        <v>966</v>
      </c>
      <c r="D77" s="175" t="s">
        <v>189</v>
      </c>
      <c r="E77" s="176">
        <v>0.5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8">
        <v>0</v>
      </c>
      <c r="O77" s="178">
        <f>ROUND(E77*N77,2)</f>
        <v>0</v>
      </c>
      <c r="P77" s="178">
        <v>1.413E-2</v>
      </c>
      <c r="Q77" s="178">
        <f>ROUND(E77*P77,2)</f>
        <v>0.01</v>
      </c>
      <c r="R77" s="178" t="s">
        <v>180</v>
      </c>
      <c r="S77" s="178" t="s">
        <v>172</v>
      </c>
      <c r="T77" s="179" t="s">
        <v>172</v>
      </c>
      <c r="U77" s="160">
        <v>2.95</v>
      </c>
      <c r="V77" s="160">
        <f>ROUND(E77*U77,2)</f>
        <v>1.48</v>
      </c>
      <c r="W77" s="160"/>
      <c r="X77" s="160" t="s">
        <v>173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174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53" t="s">
        <v>967</v>
      </c>
      <c r="D78" s="254"/>
      <c r="E78" s="254"/>
      <c r="F78" s="254"/>
      <c r="G78" s="254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182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84" t="s">
        <v>193</v>
      </c>
      <c r="D79" s="161"/>
      <c r="E79" s="162">
        <v>0.5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176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33.75" outlineLevel="1" x14ac:dyDescent="0.2">
      <c r="A80" s="173">
        <v>18</v>
      </c>
      <c r="B80" s="174" t="s">
        <v>968</v>
      </c>
      <c r="C80" s="183" t="s">
        <v>969</v>
      </c>
      <c r="D80" s="175" t="s">
        <v>211</v>
      </c>
      <c r="E80" s="176">
        <v>5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8">
        <v>1.33E-3</v>
      </c>
      <c r="O80" s="178">
        <f>ROUND(E80*N80,2)</f>
        <v>0.01</v>
      </c>
      <c r="P80" s="178">
        <v>7.3999999999999996E-2</v>
      </c>
      <c r="Q80" s="178">
        <f>ROUND(E80*P80,2)</f>
        <v>0.37</v>
      </c>
      <c r="R80" s="178" t="s">
        <v>180</v>
      </c>
      <c r="S80" s="178" t="s">
        <v>172</v>
      </c>
      <c r="T80" s="179" t="s">
        <v>172</v>
      </c>
      <c r="U80" s="160">
        <v>0.79600000000000004</v>
      </c>
      <c r="V80" s="160">
        <f>ROUND(E80*U80,2)</f>
        <v>3.98</v>
      </c>
      <c r="W80" s="160"/>
      <c r="X80" s="160" t="s">
        <v>173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174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64" t="s">
        <v>970</v>
      </c>
      <c r="D81" s="265"/>
      <c r="E81" s="265"/>
      <c r="F81" s="265"/>
      <c r="G81" s="265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286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62" t="s">
        <v>971</v>
      </c>
      <c r="D82" s="263"/>
      <c r="E82" s="263"/>
      <c r="F82" s="263"/>
      <c r="G82" s="263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182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62" t="s">
        <v>972</v>
      </c>
      <c r="D83" s="263"/>
      <c r="E83" s="263"/>
      <c r="F83" s="263"/>
      <c r="G83" s="263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182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80" t="str">
        <f>C83</f>
        <v>Zhotovení prostupů pro nově instalované odkouření/komín, přívody spalovacího vzduchu a solárním potrubí.</v>
      </c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84" t="s">
        <v>175</v>
      </c>
      <c r="D84" s="161"/>
      <c r="E84" s="162">
        <v>5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176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67" t="s">
        <v>166</v>
      </c>
      <c r="B85" s="168" t="s">
        <v>88</v>
      </c>
      <c r="C85" s="182" t="s">
        <v>89</v>
      </c>
      <c r="D85" s="169"/>
      <c r="E85" s="170"/>
      <c r="F85" s="171"/>
      <c r="G85" s="171">
        <f>SUMIF(AG86:AG87,"&lt;&gt;NOR",G86:G87)</f>
        <v>0</v>
      </c>
      <c r="H85" s="171"/>
      <c r="I85" s="171">
        <f>SUM(I86:I87)</f>
        <v>0</v>
      </c>
      <c r="J85" s="171"/>
      <c r="K85" s="171">
        <f>SUM(K86:K87)</f>
        <v>0</v>
      </c>
      <c r="L85" s="171"/>
      <c r="M85" s="171">
        <f>SUM(M86:M87)</f>
        <v>0</v>
      </c>
      <c r="N85" s="171"/>
      <c r="O85" s="171">
        <f>SUM(O86:O87)</f>
        <v>0</v>
      </c>
      <c r="P85" s="171"/>
      <c r="Q85" s="171">
        <f>SUM(Q86:Q87)</f>
        <v>0</v>
      </c>
      <c r="R85" s="171"/>
      <c r="S85" s="171"/>
      <c r="T85" s="172"/>
      <c r="U85" s="166"/>
      <c r="V85" s="166">
        <f>SUM(V86:V87)</f>
        <v>4.96</v>
      </c>
      <c r="W85" s="166"/>
      <c r="X85" s="166"/>
      <c r="AG85" t="s">
        <v>167</v>
      </c>
    </row>
    <row r="86" spans="1:60" ht="33.75" outlineLevel="1" x14ac:dyDescent="0.2">
      <c r="A86" s="173">
        <v>19</v>
      </c>
      <c r="B86" s="174" t="s">
        <v>973</v>
      </c>
      <c r="C86" s="183" t="s">
        <v>974</v>
      </c>
      <c r="D86" s="175" t="s">
        <v>179</v>
      </c>
      <c r="E86" s="176">
        <v>5.2803000000000004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8">
        <v>0</v>
      </c>
      <c r="O86" s="178">
        <f>ROUND(E86*N86,2)</f>
        <v>0</v>
      </c>
      <c r="P86" s="178">
        <v>0</v>
      </c>
      <c r="Q86" s="178">
        <f>ROUND(E86*P86,2)</f>
        <v>0</v>
      </c>
      <c r="R86" s="178" t="s">
        <v>894</v>
      </c>
      <c r="S86" s="178" t="s">
        <v>172</v>
      </c>
      <c r="T86" s="179" t="s">
        <v>172</v>
      </c>
      <c r="U86" s="160">
        <v>0.9385</v>
      </c>
      <c r="V86" s="160">
        <f>ROUND(E86*U86,2)</f>
        <v>4.96</v>
      </c>
      <c r="W86" s="160"/>
      <c r="X86" s="160" t="s">
        <v>390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391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64" t="s">
        <v>975</v>
      </c>
      <c r="D87" s="265"/>
      <c r="E87" s="265"/>
      <c r="F87" s="265"/>
      <c r="G87" s="265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286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7" t="s">
        <v>166</v>
      </c>
      <c r="B88" s="168" t="s">
        <v>100</v>
      </c>
      <c r="C88" s="182" t="s">
        <v>101</v>
      </c>
      <c r="D88" s="169"/>
      <c r="E88" s="170"/>
      <c r="F88" s="171"/>
      <c r="G88" s="171">
        <f>SUMIF(AG89:AG101,"&lt;&gt;NOR",G89:G101)</f>
        <v>0</v>
      </c>
      <c r="H88" s="171"/>
      <c r="I88" s="171">
        <f>SUM(I89:I101)</f>
        <v>0</v>
      </c>
      <c r="J88" s="171"/>
      <c r="K88" s="171">
        <f>SUM(K89:K101)</f>
        <v>0</v>
      </c>
      <c r="L88" s="171"/>
      <c r="M88" s="171">
        <f>SUM(M89:M101)</f>
        <v>0</v>
      </c>
      <c r="N88" s="171"/>
      <c r="O88" s="171">
        <f>SUM(O89:O101)</f>
        <v>0</v>
      </c>
      <c r="P88" s="171"/>
      <c r="Q88" s="171">
        <f>SUM(Q89:Q101)</f>
        <v>0.01</v>
      </c>
      <c r="R88" s="171"/>
      <c r="S88" s="171"/>
      <c r="T88" s="172"/>
      <c r="U88" s="166"/>
      <c r="V88" s="166">
        <f>SUM(V89:V101)</f>
        <v>3.61</v>
      </c>
      <c r="W88" s="166"/>
      <c r="X88" s="166"/>
      <c r="AG88" t="s">
        <v>167</v>
      </c>
    </row>
    <row r="89" spans="1:60" ht="22.5" outlineLevel="1" x14ac:dyDescent="0.2">
      <c r="A89" s="173">
        <v>20</v>
      </c>
      <c r="B89" s="174" t="s">
        <v>976</v>
      </c>
      <c r="C89" s="183" t="s">
        <v>977</v>
      </c>
      <c r="D89" s="175" t="s">
        <v>211</v>
      </c>
      <c r="E89" s="176">
        <v>3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8">
        <v>0</v>
      </c>
      <c r="O89" s="178">
        <f>ROUND(E89*N89,2)</f>
        <v>0</v>
      </c>
      <c r="P89" s="178">
        <v>0</v>
      </c>
      <c r="Q89" s="178">
        <f>ROUND(E89*P89,2)</f>
        <v>0</v>
      </c>
      <c r="R89" s="178" t="s">
        <v>978</v>
      </c>
      <c r="S89" s="178" t="s">
        <v>172</v>
      </c>
      <c r="T89" s="179" t="s">
        <v>172</v>
      </c>
      <c r="U89" s="160">
        <v>1.05</v>
      </c>
      <c r="V89" s="160">
        <f>ROUND(E89*U89,2)</f>
        <v>3.15</v>
      </c>
      <c r="W89" s="160"/>
      <c r="X89" s="160" t="s">
        <v>173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174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4" t="s">
        <v>281</v>
      </c>
      <c r="D90" s="161"/>
      <c r="E90" s="162">
        <v>1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>
        <v>5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4" t="s">
        <v>228</v>
      </c>
      <c r="D91" s="161"/>
      <c r="E91" s="162">
        <v>1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176</v>
      </c>
      <c r="AH91" s="151">
        <v>5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4" t="s">
        <v>979</v>
      </c>
      <c r="D92" s="161"/>
      <c r="E92" s="162">
        <v>1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>
        <v>5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3">
        <v>21</v>
      </c>
      <c r="B93" s="174" t="s">
        <v>980</v>
      </c>
      <c r="C93" s="183" t="s">
        <v>981</v>
      </c>
      <c r="D93" s="175" t="s">
        <v>211</v>
      </c>
      <c r="E93" s="176">
        <v>1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8">
        <v>0</v>
      </c>
      <c r="O93" s="178">
        <f>ROUND(E93*N93,2)</f>
        <v>0</v>
      </c>
      <c r="P93" s="178">
        <v>1.0999999999999999E-2</v>
      </c>
      <c r="Q93" s="178">
        <f>ROUND(E93*P93,2)</f>
        <v>0.01</v>
      </c>
      <c r="R93" s="178" t="s">
        <v>978</v>
      </c>
      <c r="S93" s="178" t="s">
        <v>172</v>
      </c>
      <c r="T93" s="179" t="s">
        <v>172</v>
      </c>
      <c r="U93" s="160">
        <v>0.46200000000000002</v>
      </c>
      <c r="V93" s="160">
        <f>ROUND(E93*U93,2)</f>
        <v>0.46</v>
      </c>
      <c r="W93" s="160"/>
      <c r="X93" s="160" t="s">
        <v>173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174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53" t="s">
        <v>982</v>
      </c>
      <c r="D94" s="254"/>
      <c r="E94" s="254"/>
      <c r="F94" s="254"/>
      <c r="G94" s="254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182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4" t="s">
        <v>219</v>
      </c>
      <c r="D95" s="161"/>
      <c r="E95" s="162">
        <v>1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176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3">
        <v>22</v>
      </c>
      <c r="B96" s="174" t="s">
        <v>983</v>
      </c>
      <c r="C96" s="183" t="s">
        <v>984</v>
      </c>
      <c r="D96" s="175" t="s">
        <v>211</v>
      </c>
      <c r="E96" s="176">
        <v>1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8">
        <v>0</v>
      </c>
      <c r="O96" s="178">
        <f>ROUND(E96*N96,2)</f>
        <v>0</v>
      </c>
      <c r="P96" s="178">
        <v>0</v>
      </c>
      <c r="Q96" s="178">
        <f>ROUND(E96*P96,2)</f>
        <v>0</v>
      </c>
      <c r="R96" s="178"/>
      <c r="S96" s="178" t="s">
        <v>232</v>
      </c>
      <c r="T96" s="179" t="s">
        <v>233</v>
      </c>
      <c r="U96" s="160">
        <v>0</v>
      </c>
      <c r="V96" s="160">
        <f>ROUND(E96*U96,2)</f>
        <v>0</v>
      </c>
      <c r="W96" s="160"/>
      <c r="X96" s="160" t="s">
        <v>250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251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4" t="s">
        <v>219</v>
      </c>
      <c r="D97" s="161"/>
      <c r="E97" s="162">
        <v>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176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3">
        <v>23</v>
      </c>
      <c r="B98" s="174" t="s">
        <v>985</v>
      </c>
      <c r="C98" s="183" t="s">
        <v>986</v>
      </c>
      <c r="D98" s="175" t="s">
        <v>211</v>
      </c>
      <c r="E98" s="176">
        <v>1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8">
        <v>0</v>
      </c>
      <c r="O98" s="178">
        <f>ROUND(E98*N98,2)</f>
        <v>0</v>
      </c>
      <c r="P98" s="178">
        <v>0</v>
      </c>
      <c r="Q98" s="178">
        <f>ROUND(E98*P98,2)</f>
        <v>0</v>
      </c>
      <c r="R98" s="178"/>
      <c r="S98" s="178" t="s">
        <v>232</v>
      </c>
      <c r="T98" s="179" t="s">
        <v>233</v>
      </c>
      <c r="U98" s="160">
        <v>0</v>
      </c>
      <c r="V98" s="160">
        <f>ROUND(E98*U98,2)</f>
        <v>0</v>
      </c>
      <c r="W98" s="160"/>
      <c r="X98" s="160" t="s">
        <v>250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251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4" t="s">
        <v>219</v>
      </c>
      <c r="D99" s="161"/>
      <c r="E99" s="162">
        <v>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3">
        <v>24</v>
      </c>
      <c r="B100" s="174" t="s">
        <v>987</v>
      </c>
      <c r="C100" s="183" t="s">
        <v>988</v>
      </c>
      <c r="D100" s="175" t="s">
        <v>211</v>
      </c>
      <c r="E100" s="176">
        <v>1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8">
        <v>0</v>
      </c>
      <c r="O100" s="178">
        <f>ROUND(E100*N100,2)</f>
        <v>0</v>
      </c>
      <c r="P100" s="178">
        <v>0</v>
      </c>
      <c r="Q100" s="178">
        <f>ROUND(E100*P100,2)</f>
        <v>0</v>
      </c>
      <c r="R100" s="178"/>
      <c r="S100" s="178" t="s">
        <v>232</v>
      </c>
      <c r="T100" s="179" t="s">
        <v>233</v>
      </c>
      <c r="U100" s="160">
        <v>0</v>
      </c>
      <c r="V100" s="160">
        <f>ROUND(E100*U100,2)</f>
        <v>0</v>
      </c>
      <c r="W100" s="160"/>
      <c r="X100" s="160" t="s">
        <v>250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251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4" t="s">
        <v>219</v>
      </c>
      <c r="D101" s="161"/>
      <c r="E101" s="162">
        <v>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x14ac:dyDescent="0.2">
      <c r="A102" s="167" t="s">
        <v>166</v>
      </c>
      <c r="B102" s="168" t="s">
        <v>112</v>
      </c>
      <c r="C102" s="182" t="s">
        <v>113</v>
      </c>
      <c r="D102" s="169"/>
      <c r="E102" s="170"/>
      <c r="F102" s="171"/>
      <c r="G102" s="171">
        <f>SUMIF(AG103:AG111,"&lt;&gt;NOR",G103:G111)</f>
        <v>0</v>
      </c>
      <c r="H102" s="171"/>
      <c r="I102" s="171">
        <f>SUM(I103:I111)</f>
        <v>0</v>
      </c>
      <c r="J102" s="171"/>
      <c r="K102" s="171">
        <f>SUM(K103:K111)</f>
        <v>0</v>
      </c>
      <c r="L102" s="171"/>
      <c r="M102" s="171">
        <f>SUM(M103:M111)</f>
        <v>0</v>
      </c>
      <c r="N102" s="171"/>
      <c r="O102" s="171">
        <f>SUM(O103:O111)</f>
        <v>0.08</v>
      </c>
      <c r="P102" s="171"/>
      <c r="Q102" s="171">
        <f>SUM(Q103:Q111)</f>
        <v>1.97</v>
      </c>
      <c r="R102" s="171"/>
      <c r="S102" s="171"/>
      <c r="T102" s="172"/>
      <c r="U102" s="166"/>
      <c r="V102" s="166">
        <f>SUM(V103:V111)</f>
        <v>18.629999999999995</v>
      </c>
      <c r="W102" s="166"/>
      <c r="X102" s="166"/>
      <c r="AG102" t="s">
        <v>167</v>
      </c>
    </row>
    <row r="103" spans="1:60" ht="22.5" outlineLevel="1" x14ac:dyDescent="0.2">
      <c r="A103" s="173">
        <v>25</v>
      </c>
      <c r="B103" s="174" t="s">
        <v>989</v>
      </c>
      <c r="C103" s="183" t="s">
        <v>990</v>
      </c>
      <c r="D103" s="175" t="s">
        <v>170</v>
      </c>
      <c r="E103" s="176">
        <v>19.690000000000001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8">
        <v>4.1000000000000003E-3</v>
      </c>
      <c r="O103" s="178">
        <f>ROUND(E103*N103,2)</f>
        <v>0.08</v>
      </c>
      <c r="P103" s="178">
        <v>0</v>
      </c>
      <c r="Q103" s="178">
        <f>ROUND(E103*P103,2)</f>
        <v>0</v>
      </c>
      <c r="R103" s="178" t="s">
        <v>991</v>
      </c>
      <c r="S103" s="178" t="s">
        <v>172</v>
      </c>
      <c r="T103" s="179" t="s">
        <v>172</v>
      </c>
      <c r="U103" s="160">
        <v>0.42</v>
      </c>
      <c r="V103" s="160">
        <f>ROUND(E103*U103,2)</f>
        <v>8.27</v>
      </c>
      <c r="W103" s="160"/>
      <c r="X103" s="160" t="s">
        <v>173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174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53" t="s">
        <v>992</v>
      </c>
      <c r="D104" s="254"/>
      <c r="E104" s="254"/>
      <c r="F104" s="254"/>
      <c r="G104" s="254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182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4" t="s">
        <v>993</v>
      </c>
      <c r="D105" s="161"/>
      <c r="E105" s="162">
        <v>19.690000000000001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176</v>
      </c>
      <c r="AH105" s="151">
        <v>5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3">
        <v>26</v>
      </c>
      <c r="B106" s="174" t="s">
        <v>994</v>
      </c>
      <c r="C106" s="183" t="s">
        <v>995</v>
      </c>
      <c r="D106" s="175" t="s">
        <v>170</v>
      </c>
      <c r="E106" s="176">
        <v>19.690000000000001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8">
        <v>0</v>
      </c>
      <c r="O106" s="178">
        <f>ROUND(E106*N106,2)</f>
        <v>0</v>
      </c>
      <c r="P106" s="178">
        <v>0.1</v>
      </c>
      <c r="Q106" s="178">
        <f>ROUND(E106*P106,2)</f>
        <v>1.97</v>
      </c>
      <c r="R106" s="178" t="s">
        <v>991</v>
      </c>
      <c r="S106" s="178" t="s">
        <v>172</v>
      </c>
      <c r="T106" s="179" t="s">
        <v>172</v>
      </c>
      <c r="U106" s="160">
        <v>0.51</v>
      </c>
      <c r="V106" s="160">
        <f>ROUND(E106*U106,2)</f>
        <v>10.039999999999999</v>
      </c>
      <c r="W106" s="160"/>
      <c r="X106" s="160" t="s">
        <v>173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174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4" t="s">
        <v>996</v>
      </c>
      <c r="D107" s="161"/>
      <c r="E107" s="162">
        <v>19.690000000000001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176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3">
        <v>27</v>
      </c>
      <c r="B108" s="174" t="s">
        <v>997</v>
      </c>
      <c r="C108" s="183" t="s">
        <v>998</v>
      </c>
      <c r="D108" s="175" t="s">
        <v>179</v>
      </c>
      <c r="E108" s="176">
        <v>8.0729999999999996E-2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8">
        <v>0</v>
      </c>
      <c r="O108" s="178">
        <f>ROUND(E108*N108,2)</f>
        <v>0</v>
      </c>
      <c r="P108" s="178">
        <v>0</v>
      </c>
      <c r="Q108" s="178">
        <f>ROUND(E108*P108,2)</f>
        <v>0</v>
      </c>
      <c r="R108" s="178" t="s">
        <v>991</v>
      </c>
      <c r="S108" s="178" t="s">
        <v>172</v>
      </c>
      <c r="T108" s="179" t="s">
        <v>172</v>
      </c>
      <c r="U108" s="160">
        <v>3.0059999999999998</v>
      </c>
      <c r="V108" s="160">
        <f>ROUND(E108*U108,2)</f>
        <v>0.24</v>
      </c>
      <c r="W108" s="160"/>
      <c r="X108" s="160" t="s">
        <v>390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391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64" t="s">
        <v>392</v>
      </c>
      <c r="D109" s="265"/>
      <c r="E109" s="265"/>
      <c r="F109" s="265"/>
      <c r="G109" s="265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286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33.75" outlineLevel="1" x14ac:dyDescent="0.2">
      <c r="A110" s="173">
        <v>28</v>
      </c>
      <c r="B110" s="174" t="s">
        <v>999</v>
      </c>
      <c r="C110" s="183" t="s">
        <v>1000</v>
      </c>
      <c r="D110" s="175" t="s">
        <v>179</v>
      </c>
      <c r="E110" s="176">
        <v>8.0729999999999996E-2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8">
        <v>0</v>
      </c>
      <c r="O110" s="178">
        <f>ROUND(E110*N110,2)</f>
        <v>0</v>
      </c>
      <c r="P110" s="178">
        <v>0</v>
      </c>
      <c r="Q110" s="178">
        <f>ROUND(E110*P110,2)</f>
        <v>0</v>
      </c>
      <c r="R110" s="178" t="s">
        <v>991</v>
      </c>
      <c r="S110" s="178" t="s">
        <v>172</v>
      </c>
      <c r="T110" s="179" t="s">
        <v>172</v>
      </c>
      <c r="U110" s="160">
        <v>0.95</v>
      </c>
      <c r="V110" s="160">
        <f>ROUND(E110*U110,2)</f>
        <v>0.08</v>
      </c>
      <c r="W110" s="160"/>
      <c r="X110" s="160" t="s">
        <v>390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391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64" t="s">
        <v>392</v>
      </c>
      <c r="D111" s="265"/>
      <c r="E111" s="265"/>
      <c r="F111" s="265"/>
      <c r="G111" s="265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286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7" t="s">
        <v>166</v>
      </c>
      <c r="B112" s="168" t="s">
        <v>114</v>
      </c>
      <c r="C112" s="182" t="s">
        <v>115</v>
      </c>
      <c r="D112" s="169"/>
      <c r="E112" s="170"/>
      <c r="F112" s="171"/>
      <c r="G112" s="171">
        <f>SUMIF(AG113:AG121,"&lt;&gt;NOR",G113:G121)</f>
        <v>0</v>
      </c>
      <c r="H112" s="171"/>
      <c r="I112" s="171">
        <f>SUM(I113:I121)</f>
        <v>0</v>
      </c>
      <c r="J112" s="171"/>
      <c r="K112" s="171">
        <f>SUM(K113:K121)</f>
        <v>0</v>
      </c>
      <c r="L112" s="171"/>
      <c r="M112" s="171">
        <f>SUM(M113:M121)</f>
        <v>0</v>
      </c>
      <c r="N112" s="171"/>
      <c r="O112" s="171">
        <f>SUM(O113:O121)</f>
        <v>0</v>
      </c>
      <c r="P112" s="171"/>
      <c r="Q112" s="171">
        <f>SUM(Q113:Q121)</f>
        <v>0</v>
      </c>
      <c r="R112" s="171"/>
      <c r="S112" s="171"/>
      <c r="T112" s="172"/>
      <c r="U112" s="166"/>
      <c r="V112" s="166">
        <f>SUM(V113:V121)</f>
        <v>3.44</v>
      </c>
      <c r="W112" s="166"/>
      <c r="X112" s="166"/>
      <c r="AG112" t="s">
        <v>167</v>
      </c>
    </row>
    <row r="113" spans="1:60" outlineLevel="1" x14ac:dyDescent="0.2">
      <c r="A113" s="173">
        <v>29</v>
      </c>
      <c r="B113" s="174" t="s">
        <v>1001</v>
      </c>
      <c r="C113" s="183" t="s">
        <v>1002</v>
      </c>
      <c r="D113" s="175" t="s">
        <v>170</v>
      </c>
      <c r="E113" s="176">
        <v>1.5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8">
        <v>2.1000000000000001E-4</v>
      </c>
      <c r="O113" s="178">
        <f>ROUND(E113*N113,2)</f>
        <v>0</v>
      </c>
      <c r="P113" s="178">
        <v>0</v>
      </c>
      <c r="Q113" s="178">
        <f>ROUND(E113*P113,2)</f>
        <v>0</v>
      </c>
      <c r="R113" s="178" t="s">
        <v>1003</v>
      </c>
      <c r="S113" s="178" t="s">
        <v>172</v>
      </c>
      <c r="T113" s="179" t="s">
        <v>172</v>
      </c>
      <c r="U113" s="160">
        <v>0.05</v>
      </c>
      <c r="V113" s="160">
        <f>ROUND(E113*U113,2)</f>
        <v>0.08</v>
      </c>
      <c r="W113" s="160"/>
      <c r="X113" s="160" t="s">
        <v>173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174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53" t="s">
        <v>1004</v>
      </c>
      <c r="D114" s="254"/>
      <c r="E114" s="254"/>
      <c r="F114" s="254"/>
      <c r="G114" s="254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84" t="s">
        <v>1005</v>
      </c>
      <c r="D115" s="161"/>
      <c r="E115" s="162">
        <v>1.5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176</v>
      </c>
      <c r="AH115" s="151">
        <v>5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3">
        <v>30</v>
      </c>
      <c r="B116" s="174" t="s">
        <v>1006</v>
      </c>
      <c r="C116" s="183" t="s">
        <v>1007</v>
      </c>
      <c r="D116" s="175" t="s">
        <v>170</v>
      </c>
      <c r="E116" s="176">
        <v>55.8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8">
        <v>8.0000000000000007E-5</v>
      </c>
      <c r="O116" s="178">
        <f>ROUND(E116*N116,2)</f>
        <v>0</v>
      </c>
      <c r="P116" s="178">
        <v>0</v>
      </c>
      <c r="Q116" s="178">
        <f>ROUND(E116*P116,2)</f>
        <v>0</v>
      </c>
      <c r="R116" s="178" t="s">
        <v>1003</v>
      </c>
      <c r="S116" s="178" t="s">
        <v>172</v>
      </c>
      <c r="T116" s="179" t="s">
        <v>172</v>
      </c>
      <c r="U116" s="160">
        <v>0.06</v>
      </c>
      <c r="V116" s="160">
        <f>ROUND(E116*U116,2)</f>
        <v>3.35</v>
      </c>
      <c r="W116" s="160"/>
      <c r="X116" s="160" t="s">
        <v>173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174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53" t="s">
        <v>1008</v>
      </c>
      <c r="D117" s="254"/>
      <c r="E117" s="254"/>
      <c r="F117" s="254"/>
      <c r="G117" s="254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84" t="s">
        <v>1009</v>
      </c>
      <c r="D118" s="161"/>
      <c r="E118" s="162">
        <v>55.8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176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3">
        <v>31</v>
      </c>
      <c r="B119" s="174" t="s">
        <v>1010</v>
      </c>
      <c r="C119" s="183" t="s">
        <v>1011</v>
      </c>
      <c r="D119" s="175" t="s">
        <v>170</v>
      </c>
      <c r="E119" s="176">
        <v>1.5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8">
        <v>0</v>
      </c>
      <c r="O119" s="178">
        <f>ROUND(E119*N119,2)</f>
        <v>0</v>
      </c>
      <c r="P119" s="178">
        <v>0</v>
      </c>
      <c r="Q119" s="178">
        <f>ROUND(E119*P119,2)</f>
        <v>0</v>
      </c>
      <c r="R119" s="178" t="s">
        <v>1012</v>
      </c>
      <c r="S119" s="178" t="s">
        <v>172</v>
      </c>
      <c r="T119" s="179" t="s">
        <v>172</v>
      </c>
      <c r="U119" s="160">
        <v>7.0000000000000001E-3</v>
      </c>
      <c r="V119" s="160">
        <f>ROUND(E119*U119,2)</f>
        <v>0.01</v>
      </c>
      <c r="W119" s="160"/>
      <c r="X119" s="160" t="s">
        <v>173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174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53" t="s">
        <v>1013</v>
      </c>
      <c r="D120" s="254"/>
      <c r="E120" s="254"/>
      <c r="F120" s="254"/>
      <c r="G120" s="254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182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84" t="s">
        <v>1005</v>
      </c>
      <c r="D121" s="161"/>
      <c r="E121" s="162">
        <v>1.5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176</v>
      </c>
      <c r="AH121" s="151">
        <v>5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167" t="s">
        <v>166</v>
      </c>
      <c r="B122" s="168" t="s">
        <v>116</v>
      </c>
      <c r="C122" s="182" t="s">
        <v>117</v>
      </c>
      <c r="D122" s="169"/>
      <c r="E122" s="170"/>
      <c r="F122" s="171"/>
      <c r="G122" s="171">
        <f>SUMIF(AG123:AG125,"&lt;&gt;NOR",G123:G125)</f>
        <v>0</v>
      </c>
      <c r="H122" s="171"/>
      <c r="I122" s="171">
        <f>SUM(I123:I125)</f>
        <v>0</v>
      </c>
      <c r="J122" s="171"/>
      <c r="K122" s="171">
        <f>SUM(K123:K125)</f>
        <v>0</v>
      </c>
      <c r="L122" s="171"/>
      <c r="M122" s="171">
        <f>SUM(M123:M125)</f>
        <v>0</v>
      </c>
      <c r="N122" s="171"/>
      <c r="O122" s="171">
        <f>SUM(O123:O125)</f>
        <v>0.01</v>
      </c>
      <c r="P122" s="171"/>
      <c r="Q122" s="171">
        <f>SUM(Q123:Q125)</f>
        <v>0</v>
      </c>
      <c r="R122" s="171"/>
      <c r="S122" s="171"/>
      <c r="T122" s="172"/>
      <c r="U122" s="166"/>
      <c r="V122" s="166">
        <f>SUM(V123:V125)</f>
        <v>1.52</v>
      </c>
      <c r="W122" s="166"/>
      <c r="X122" s="166"/>
      <c r="AG122" t="s">
        <v>167</v>
      </c>
    </row>
    <row r="123" spans="1:60" ht="22.5" outlineLevel="1" x14ac:dyDescent="0.2">
      <c r="A123" s="173">
        <v>32</v>
      </c>
      <c r="B123" s="174" t="s">
        <v>1014</v>
      </c>
      <c r="C123" s="183" t="s">
        <v>1015</v>
      </c>
      <c r="D123" s="175" t="s">
        <v>170</v>
      </c>
      <c r="E123" s="176">
        <v>1.5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8">
        <v>3.8600000000000001E-3</v>
      </c>
      <c r="O123" s="178">
        <f>ROUND(E123*N123,2)</f>
        <v>0.01</v>
      </c>
      <c r="P123" s="178">
        <v>0</v>
      </c>
      <c r="Q123" s="178">
        <f>ROUND(E123*P123,2)</f>
        <v>0</v>
      </c>
      <c r="R123" s="178" t="s">
        <v>1003</v>
      </c>
      <c r="S123" s="178" t="s">
        <v>172</v>
      </c>
      <c r="T123" s="179" t="s">
        <v>172</v>
      </c>
      <c r="U123" s="160">
        <v>1.0165</v>
      </c>
      <c r="V123" s="160">
        <f>ROUND(E123*U123,2)</f>
        <v>1.52</v>
      </c>
      <c r="W123" s="160"/>
      <c r="X123" s="160" t="s">
        <v>173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174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53" t="s">
        <v>1016</v>
      </c>
      <c r="D124" s="254"/>
      <c r="E124" s="254"/>
      <c r="F124" s="254"/>
      <c r="G124" s="254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182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84" t="s">
        <v>1017</v>
      </c>
      <c r="D125" s="161"/>
      <c r="E125" s="162">
        <v>1.5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176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x14ac:dyDescent="0.2">
      <c r="A126" s="167" t="s">
        <v>166</v>
      </c>
      <c r="B126" s="168" t="s">
        <v>120</v>
      </c>
      <c r="C126" s="182" t="s">
        <v>121</v>
      </c>
      <c r="D126" s="169"/>
      <c r="E126" s="170"/>
      <c r="F126" s="171"/>
      <c r="G126" s="171">
        <f>SUMIF(AG127:AG129,"&lt;&gt;NOR",G127:G129)</f>
        <v>0</v>
      </c>
      <c r="H126" s="171"/>
      <c r="I126" s="171">
        <f>SUM(I127:I129)</f>
        <v>0</v>
      </c>
      <c r="J126" s="171"/>
      <c r="K126" s="171">
        <f>SUM(K127:K129)</f>
        <v>0</v>
      </c>
      <c r="L126" s="171"/>
      <c r="M126" s="171">
        <f>SUM(M127:M129)</f>
        <v>0</v>
      </c>
      <c r="N126" s="171"/>
      <c r="O126" s="171">
        <f>SUM(O127:O129)</f>
        <v>0.02</v>
      </c>
      <c r="P126" s="171"/>
      <c r="Q126" s="171">
        <f>SUM(Q127:Q129)</f>
        <v>0</v>
      </c>
      <c r="R126" s="171"/>
      <c r="S126" s="171"/>
      <c r="T126" s="172"/>
      <c r="U126" s="166"/>
      <c r="V126" s="166">
        <f>SUM(V127:V129)</f>
        <v>3.16</v>
      </c>
      <c r="W126" s="166"/>
      <c r="X126" s="166"/>
      <c r="AG126" t="s">
        <v>167</v>
      </c>
    </row>
    <row r="127" spans="1:60" ht="22.5" outlineLevel="1" x14ac:dyDescent="0.2">
      <c r="A127" s="173">
        <v>33</v>
      </c>
      <c r="B127" s="174" t="s">
        <v>1018</v>
      </c>
      <c r="C127" s="183" t="s">
        <v>1019</v>
      </c>
      <c r="D127" s="175" t="s">
        <v>170</v>
      </c>
      <c r="E127" s="176">
        <v>23.5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8">
        <v>6.4000000000000005E-4</v>
      </c>
      <c r="O127" s="178">
        <f>ROUND(E127*N127,2)</f>
        <v>0.02</v>
      </c>
      <c r="P127" s="178">
        <v>0</v>
      </c>
      <c r="Q127" s="178">
        <f>ROUND(E127*P127,2)</f>
        <v>0</v>
      </c>
      <c r="R127" s="178" t="s">
        <v>1012</v>
      </c>
      <c r="S127" s="178" t="s">
        <v>172</v>
      </c>
      <c r="T127" s="179" t="s">
        <v>172</v>
      </c>
      <c r="U127" s="160">
        <v>0.13439999999999999</v>
      </c>
      <c r="V127" s="160">
        <f>ROUND(E127*U127,2)</f>
        <v>3.16</v>
      </c>
      <c r="W127" s="160"/>
      <c r="X127" s="160" t="s">
        <v>173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1020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53" t="s">
        <v>1021</v>
      </c>
      <c r="D128" s="254"/>
      <c r="E128" s="254"/>
      <c r="F128" s="254"/>
      <c r="G128" s="254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182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84" t="s">
        <v>1022</v>
      </c>
      <c r="D129" s="161"/>
      <c r="E129" s="162">
        <v>23.5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176</v>
      </c>
      <c r="AH129" s="151">
        <v>5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67" t="s">
        <v>166</v>
      </c>
      <c r="B130" s="168" t="s">
        <v>136</v>
      </c>
      <c r="C130" s="182" t="s">
        <v>87</v>
      </c>
      <c r="D130" s="169"/>
      <c r="E130" s="170"/>
      <c r="F130" s="171"/>
      <c r="G130" s="171">
        <f>SUMIF(AG131:AG158,"&lt;&gt;NOR",G131:G158)</f>
        <v>0</v>
      </c>
      <c r="H130" s="171"/>
      <c r="I130" s="171">
        <f>SUM(I131:I158)</f>
        <v>0</v>
      </c>
      <c r="J130" s="171"/>
      <c r="K130" s="171">
        <f>SUM(K131:K158)</f>
        <v>0</v>
      </c>
      <c r="L130" s="171"/>
      <c r="M130" s="171">
        <f>SUM(M131:M158)</f>
        <v>0</v>
      </c>
      <c r="N130" s="171"/>
      <c r="O130" s="171">
        <f>SUM(O131:O158)</f>
        <v>0</v>
      </c>
      <c r="P130" s="171"/>
      <c r="Q130" s="171">
        <f>SUM(Q131:Q158)</f>
        <v>0</v>
      </c>
      <c r="R130" s="171"/>
      <c r="S130" s="171"/>
      <c r="T130" s="172"/>
      <c r="U130" s="166"/>
      <c r="V130" s="166">
        <f>SUM(V131:V158)</f>
        <v>2.8899999999999997</v>
      </c>
      <c r="W130" s="166"/>
      <c r="X130" s="166"/>
      <c r="AG130" t="s">
        <v>167</v>
      </c>
    </row>
    <row r="131" spans="1:60" outlineLevel="1" x14ac:dyDescent="0.2">
      <c r="A131" s="173">
        <v>34</v>
      </c>
      <c r="B131" s="174" t="s">
        <v>1023</v>
      </c>
      <c r="C131" s="183" t="s">
        <v>1024</v>
      </c>
      <c r="D131" s="175" t="s">
        <v>179</v>
      </c>
      <c r="E131" s="176">
        <v>2.42882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8">
        <v>0</v>
      </c>
      <c r="O131" s="178">
        <f>ROUND(E131*N131,2)</f>
        <v>0</v>
      </c>
      <c r="P131" s="178">
        <v>0</v>
      </c>
      <c r="Q131" s="178">
        <f>ROUND(E131*P131,2)</f>
        <v>0</v>
      </c>
      <c r="R131" s="178" t="s">
        <v>180</v>
      </c>
      <c r="S131" s="178" t="s">
        <v>172</v>
      </c>
      <c r="T131" s="179" t="s">
        <v>172</v>
      </c>
      <c r="U131" s="160">
        <v>0</v>
      </c>
      <c r="V131" s="160">
        <f>ROUND(E131*U131,2)</f>
        <v>0</v>
      </c>
      <c r="W131" s="160"/>
      <c r="X131" s="160" t="s">
        <v>173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174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184" t="s">
        <v>1025</v>
      </c>
      <c r="D132" s="161"/>
      <c r="E132" s="162">
        <v>2.42882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176</v>
      </c>
      <c r="AH132" s="151">
        <v>5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3">
        <v>35</v>
      </c>
      <c r="B133" s="174" t="s">
        <v>295</v>
      </c>
      <c r="C133" s="183" t="s">
        <v>296</v>
      </c>
      <c r="D133" s="175" t="s">
        <v>179</v>
      </c>
      <c r="E133" s="176">
        <v>2.42882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21</v>
      </c>
      <c r="M133" s="178">
        <f>G133*(1+L133/100)</f>
        <v>0</v>
      </c>
      <c r="N133" s="178">
        <v>0</v>
      </c>
      <c r="O133" s="178">
        <f>ROUND(E133*N133,2)</f>
        <v>0</v>
      </c>
      <c r="P133" s="178">
        <v>0</v>
      </c>
      <c r="Q133" s="178">
        <f>ROUND(E133*P133,2)</f>
        <v>0</v>
      </c>
      <c r="R133" s="178" t="s">
        <v>180</v>
      </c>
      <c r="S133" s="178" t="s">
        <v>172</v>
      </c>
      <c r="T133" s="179" t="s">
        <v>172</v>
      </c>
      <c r="U133" s="160">
        <v>0.94199999999999995</v>
      </c>
      <c r="V133" s="160">
        <f>ROUND(E133*U133,2)</f>
        <v>2.29</v>
      </c>
      <c r="W133" s="160"/>
      <c r="X133" s="160" t="s">
        <v>173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174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84" t="s">
        <v>1025</v>
      </c>
      <c r="D134" s="161"/>
      <c r="E134" s="162">
        <v>2.42882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176</v>
      </c>
      <c r="AH134" s="151">
        <v>5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 x14ac:dyDescent="0.2">
      <c r="A135" s="173">
        <v>36</v>
      </c>
      <c r="B135" s="174" t="s">
        <v>1026</v>
      </c>
      <c r="C135" s="183" t="s">
        <v>1027</v>
      </c>
      <c r="D135" s="175" t="s">
        <v>179</v>
      </c>
      <c r="E135" s="176">
        <v>2.42882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8">
        <v>0</v>
      </c>
      <c r="O135" s="178">
        <f>ROUND(E135*N135,2)</f>
        <v>0</v>
      </c>
      <c r="P135" s="178">
        <v>0</v>
      </c>
      <c r="Q135" s="178">
        <f>ROUND(E135*P135,2)</f>
        <v>0</v>
      </c>
      <c r="R135" s="178" t="s">
        <v>180</v>
      </c>
      <c r="S135" s="178" t="s">
        <v>172</v>
      </c>
      <c r="T135" s="179" t="s">
        <v>172</v>
      </c>
      <c r="U135" s="160">
        <v>0.105</v>
      </c>
      <c r="V135" s="160">
        <f>ROUND(E135*U135,2)</f>
        <v>0.26</v>
      </c>
      <c r="W135" s="160"/>
      <c r="X135" s="160" t="s">
        <v>173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174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84" t="s">
        <v>1025</v>
      </c>
      <c r="D136" s="161"/>
      <c r="E136" s="162">
        <v>2.42882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176</v>
      </c>
      <c r="AH136" s="151">
        <v>5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 x14ac:dyDescent="0.2">
      <c r="A137" s="173">
        <v>37</v>
      </c>
      <c r="B137" s="174" t="s">
        <v>873</v>
      </c>
      <c r="C137" s="183" t="s">
        <v>1028</v>
      </c>
      <c r="D137" s="175" t="s">
        <v>179</v>
      </c>
      <c r="E137" s="176">
        <v>2.42882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21</v>
      </c>
      <c r="M137" s="178">
        <f>G137*(1+L137/100)</f>
        <v>0</v>
      </c>
      <c r="N137" s="178">
        <v>0</v>
      </c>
      <c r="O137" s="178">
        <f>ROUND(E137*N137,2)</f>
        <v>0</v>
      </c>
      <c r="P137" s="178">
        <v>0</v>
      </c>
      <c r="Q137" s="178">
        <f>ROUND(E137*P137,2)</f>
        <v>0</v>
      </c>
      <c r="R137" s="178" t="s">
        <v>180</v>
      </c>
      <c r="S137" s="178" t="s">
        <v>172</v>
      </c>
      <c r="T137" s="179" t="s">
        <v>172</v>
      </c>
      <c r="U137" s="160">
        <v>0</v>
      </c>
      <c r="V137" s="160">
        <f>ROUND(E137*U137,2)</f>
        <v>0</v>
      </c>
      <c r="W137" s="160"/>
      <c r="X137" s="160" t="s">
        <v>173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174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84" t="s">
        <v>1029</v>
      </c>
      <c r="D138" s="161"/>
      <c r="E138" s="162">
        <v>1.9690000000000001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176</v>
      </c>
      <c r="AH138" s="151">
        <v>5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84" t="s">
        <v>1030</v>
      </c>
      <c r="D139" s="161"/>
      <c r="E139" s="162">
        <v>1.0999999999999999E-2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176</v>
      </c>
      <c r="AH139" s="151">
        <v>5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84" t="s">
        <v>1031</v>
      </c>
      <c r="D140" s="161"/>
      <c r="E140" s="162">
        <v>0.39882000000000001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176</v>
      </c>
      <c r="AH140" s="151">
        <v>5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84" t="s">
        <v>1032</v>
      </c>
      <c r="D141" s="161"/>
      <c r="E141" s="162">
        <v>0.05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176</v>
      </c>
      <c r="AH141" s="151">
        <v>5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73">
        <v>38</v>
      </c>
      <c r="B142" s="174" t="s">
        <v>298</v>
      </c>
      <c r="C142" s="183" t="s">
        <v>1033</v>
      </c>
      <c r="D142" s="175" t="s">
        <v>179</v>
      </c>
      <c r="E142" s="176">
        <v>2.42882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21</v>
      </c>
      <c r="M142" s="178">
        <f>G142*(1+L142/100)</f>
        <v>0</v>
      </c>
      <c r="N142" s="178">
        <v>0</v>
      </c>
      <c r="O142" s="178">
        <f>ROUND(E142*N142,2)</f>
        <v>0</v>
      </c>
      <c r="P142" s="178">
        <v>0</v>
      </c>
      <c r="Q142" s="178">
        <f>ROUND(E142*P142,2)</f>
        <v>0</v>
      </c>
      <c r="R142" s="178" t="s">
        <v>300</v>
      </c>
      <c r="S142" s="178" t="s">
        <v>172</v>
      </c>
      <c r="T142" s="179" t="s">
        <v>172</v>
      </c>
      <c r="U142" s="160">
        <v>4.2000000000000003E-2</v>
      </c>
      <c r="V142" s="160">
        <f>ROUND(E142*U142,2)</f>
        <v>0.1</v>
      </c>
      <c r="W142" s="160"/>
      <c r="X142" s="160" t="s">
        <v>173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174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64" t="s">
        <v>301</v>
      </c>
      <c r="D143" s="265"/>
      <c r="E143" s="265"/>
      <c r="F143" s="265"/>
      <c r="G143" s="265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286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184" t="s">
        <v>1025</v>
      </c>
      <c r="D144" s="161"/>
      <c r="E144" s="162">
        <v>2.42882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176</v>
      </c>
      <c r="AH144" s="151">
        <v>5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ht="22.5" outlineLevel="1" x14ac:dyDescent="0.2">
      <c r="A145" s="173">
        <v>39</v>
      </c>
      <c r="B145" s="174" t="s">
        <v>1034</v>
      </c>
      <c r="C145" s="183" t="s">
        <v>1035</v>
      </c>
      <c r="D145" s="175" t="s">
        <v>179</v>
      </c>
      <c r="E145" s="176">
        <v>1.9690000000000001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21</v>
      </c>
      <c r="M145" s="178">
        <f>G145*(1+L145/100)</f>
        <v>0</v>
      </c>
      <c r="N145" s="178">
        <v>0</v>
      </c>
      <c r="O145" s="178">
        <f>ROUND(E145*N145,2)</f>
        <v>0</v>
      </c>
      <c r="P145" s="178">
        <v>0</v>
      </c>
      <c r="Q145" s="178">
        <f>ROUND(E145*P145,2)</f>
        <v>0</v>
      </c>
      <c r="R145" s="178" t="s">
        <v>180</v>
      </c>
      <c r="S145" s="178" t="s">
        <v>172</v>
      </c>
      <c r="T145" s="179" t="s">
        <v>172</v>
      </c>
      <c r="U145" s="160">
        <v>0</v>
      </c>
      <c r="V145" s="160">
        <f>ROUND(E145*U145,2)</f>
        <v>0</v>
      </c>
      <c r="W145" s="160"/>
      <c r="X145" s="160" t="s">
        <v>173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174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84" t="s">
        <v>1036</v>
      </c>
      <c r="D146" s="161"/>
      <c r="E146" s="162">
        <v>1.9690000000000001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176</v>
      </c>
      <c r="AH146" s="151">
        <v>7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 x14ac:dyDescent="0.2">
      <c r="A147" s="173">
        <v>40</v>
      </c>
      <c r="B147" s="174" t="s">
        <v>879</v>
      </c>
      <c r="C147" s="183" t="s">
        <v>880</v>
      </c>
      <c r="D147" s="175" t="s">
        <v>179</v>
      </c>
      <c r="E147" s="176">
        <v>1.0999999999999999E-2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21</v>
      </c>
      <c r="M147" s="178">
        <f>G147*(1+L147/100)</f>
        <v>0</v>
      </c>
      <c r="N147" s="178">
        <v>0</v>
      </c>
      <c r="O147" s="178">
        <f>ROUND(E147*N147,2)</f>
        <v>0</v>
      </c>
      <c r="P147" s="178">
        <v>0</v>
      </c>
      <c r="Q147" s="178">
        <f>ROUND(E147*P147,2)</f>
        <v>0</v>
      </c>
      <c r="R147" s="178" t="s">
        <v>180</v>
      </c>
      <c r="S147" s="178" t="s">
        <v>172</v>
      </c>
      <c r="T147" s="179" t="s">
        <v>172</v>
      </c>
      <c r="U147" s="160">
        <v>0</v>
      </c>
      <c r="V147" s="160">
        <f>ROUND(E147*U147,2)</f>
        <v>0</v>
      </c>
      <c r="W147" s="160"/>
      <c r="X147" s="160" t="s">
        <v>173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174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84" t="s">
        <v>1037</v>
      </c>
      <c r="D148" s="161"/>
      <c r="E148" s="162">
        <v>1.0999999999999999E-2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176</v>
      </c>
      <c r="AH148" s="151">
        <v>7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ht="22.5" outlineLevel="1" x14ac:dyDescent="0.2">
      <c r="A149" s="173">
        <v>41</v>
      </c>
      <c r="B149" s="174" t="s">
        <v>1038</v>
      </c>
      <c r="C149" s="183" t="s">
        <v>1039</v>
      </c>
      <c r="D149" s="175" t="s">
        <v>179</v>
      </c>
      <c r="E149" s="176">
        <v>0.39882000000000001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8">
        <v>0</v>
      </c>
      <c r="O149" s="178">
        <f>ROUND(E149*N149,2)</f>
        <v>0</v>
      </c>
      <c r="P149" s="178">
        <v>0</v>
      </c>
      <c r="Q149" s="178">
        <f>ROUND(E149*P149,2)</f>
        <v>0</v>
      </c>
      <c r="R149" s="178" t="s">
        <v>180</v>
      </c>
      <c r="S149" s="178" t="s">
        <v>172</v>
      </c>
      <c r="T149" s="179" t="s">
        <v>172</v>
      </c>
      <c r="U149" s="160">
        <v>0</v>
      </c>
      <c r="V149" s="160">
        <f>ROUND(E149*U149,2)</f>
        <v>0</v>
      </c>
      <c r="W149" s="160"/>
      <c r="X149" s="160" t="s">
        <v>173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174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84" t="s">
        <v>1040</v>
      </c>
      <c r="D150" s="161"/>
      <c r="E150" s="162">
        <v>1.75E-3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176</v>
      </c>
      <c r="AH150" s="151">
        <v>7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184" t="s">
        <v>1041</v>
      </c>
      <c r="D151" s="161"/>
      <c r="E151" s="162">
        <v>0.02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176</v>
      </c>
      <c r="AH151" s="151">
        <v>7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84" t="s">
        <v>1042</v>
      </c>
      <c r="D152" s="161"/>
      <c r="E152" s="162">
        <v>0.37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176</v>
      </c>
      <c r="AH152" s="151">
        <v>7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84" t="s">
        <v>1043</v>
      </c>
      <c r="D153" s="161"/>
      <c r="E153" s="162">
        <v>7.0699999999999999E-3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176</v>
      </c>
      <c r="AH153" s="151">
        <v>7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73">
        <v>42</v>
      </c>
      <c r="B154" s="174" t="s">
        <v>302</v>
      </c>
      <c r="C154" s="183" t="s">
        <v>1044</v>
      </c>
      <c r="D154" s="175" t="s">
        <v>179</v>
      </c>
      <c r="E154" s="176">
        <v>0.05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8">
        <v>0</v>
      </c>
      <c r="O154" s="178">
        <f>ROUND(E154*N154,2)</f>
        <v>0</v>
      </c>
      <c r="P154" s="178">
        <v>0</v>
      </c>
      <c r="Q154" s="178">
        <f>ROUND(E154*P154,2)</f>
        <v>0</v>
      </c>
      <c r="R154" s="178" t="s">
        <v>180</v>
      </c>
      <c r="S154" s="178" t="s">
        <v>172</v>
      </c>
      <c r="T154" s="179" t="s">
        <v>172</v>
      </c>
      <c r="U154" s="160">
        <v>0</v>
      </c>
      <c r="V154" s="160">
        <f>ROUND(E154*U154,2)</f>
        <v>0</v>
      </c>
      <c r="W154" s="160"/>
      <c r="X154" s="160" t="s">
        <v>173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174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84" t="s">
        <v>1045</v>
      </c>
      <c r="D155" s="161"/>
      <c r="E155" s="162">
        <v>0.05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176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73">
        <v>43</v>
      </c>
      <c r="B156" s="174" t="s">
        <v>310</v>
      </c>
      <c r="C156" s="183" t="s">
        <v>1046</v>
      </c>
      <c r="D156" s="175" t="s">
        <v>179</v>
      </c>
      <c r="E156" s="176">
        <v>2.42882</v>
      </c>
      <c r="F156" s="177"/>
      <c r="G156" s="178">
        <f>ROUND(E156*F156,2)</f>
        <v>0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21</v>
      </c>
      <c r="M156" s="178">
        <f>G156*(1+L156/100)</f>
        <v>0</v>
      </c>
      <c r="N156" s="178">
        <v>0</v>
      </c>
      <c r="O156" s="178">
        <f>ROUND(E156*N156,2)</f>
        <v>0</v>
      </c>
      <c r="P156" s="178">
        <v>0</v>
      </c>
      <c r="Q156" s="178">
        <f>ROUND(E156*P156,2)</f>
        <v>0</v>
      </c>
      <c r="R156" s="178" t="s">
        <v>307</v>
      </c>
      <c r="S156" s="178" t="s">
        <v>172</v>
      </c>
      <c r="T156" s="179" t="s">
        <v>172</v>
      </c>
      <c r="U156" s="160">
        <v>9.9000000000000005E-2</v>
      </c>
      <c r="V156" s="160">
        <f>ROUND(E156*U156,2)</f>
        <v>0.24</v>
      </c>
      <c r="W156" s="160"/>
      <c r="X156" s="160" t="s">
        <v>173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174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264" t="s">
        <v>312</v>
      </c>
      <c r="D157" s="265"/>
      <c r="E157" s="265"/>
      <c r="F157" s="265"/>
      <c r="G157" s="265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286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184" t="s">
        <v>1025</v>
      </c>
      <c r="D158" s="161"/>
      <c r="E158" s="162">
        <v>2.42882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176</v>
      </c>
      <c r="AH158" s="151">
        <v>5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x14ac:dyDescent="0.2">
      <c r="A159" s="167" t="s">
        <v>166</v>
      </c>
      <c r="B159" s="168" t="s">
        <v>139</v>
      </c>
      <c r="C159" s="182" t="s">
        <v>28</v>
      </c>
      <c r="D159" s="169"/>
      <c r="E159" s="170"/>
      <c r="F159" s="171"/>
      <c r="G159" s="171">
        <f>SUMIF(AG160:AG160,"&lt;&gt;NOR",G160:G160)</f>
        <v>0</v>
      </c>
      <c r="H159" s="171"/>
      <c r="I159" s="171">
        <f>SUM(I160:I160)</f>
        <v>0</v>
      </c>
      <c r="J159" s="171"/>
      <c r="K159" s="171">
        <f>SUM(K160:K160)</f>
        <v>0</v>
      </c>
      <c r="L159" s="171"/>
      <c r="M159" s="171">
        <f>SUM(M160:M160)</f>
        <v>0</v>
      </c>
      <c r="N159" s="171"/>
      <c r="O159" s="171">
        <f>SUM(O160:O160)</f>
        <v>0</v>
      </c>
      <c r="P159" s="171"/>
      <c r="Q159" s="171">
        <f>SUM(Q160:Q160)</f>
        <v>0</v>
      </c>
      <c r="R159" s="171"/>
      <c r="S159" s="171"/>
      <c r="T159" s="172"/>
      <c r="U159" s="166"/>
      <c r="V159" s="166">
        <f>SUM(V160:V160)</f>
        <v>0</v>
      </c>
      <c r="W159" s="166"/>
      <c r="X159" s="166"/>
      <c r="AG159" t="s">
        <v>167</v>
      </c>
    </row>
    <row r="160" spans="1:60" outlineLevel="1" x14ac:dyDescent="0.2">
      <c r="A160" s="173">
        <v>44</v>
      </c>
      <c r="B160" s="174" t="s">
        <v>1047</v>
      </c>
      <c r="C160" s="183" t="s">
        <v>1048</v>
      </c>
      <c r="D160" s="175" t="s">
        <v>1049</v>
      </c>
      <c r="E160" s="176">
        <v>5000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21</v>
      </c>
      <c r="M160" s="178">
        <f>G160*(1+L160/100)</f>
        <v>0</v>
      </c>
      <c r="N160" s="178">
        <v>0</v>
      </c>
      <c r="O160" s="178">
        <f>ROUND(E160*N160,2)</f>
        <v>0</v>
      </c>
      <c r="P160" s="178">
        <v>0</v>
      </c>
      <c r="Q160" s="178">
        <f>ROUND(E160*P160,2)</f>
        <v>0</v>
      </c>
      <c r="R160" s="178" t="s">
        <v>249</v>
      </c>
      <c r="S160" s="178" t="s">
        <v>172</v>
      </c>
      <c r="T160" s="179" t="s">
        <v>172</v>
      </c>
      <c r="U160" s="160">
        <v>0</v>
      </c>
      <c r="V160" s="160">
        <f>ROUND(E160*U160,2)</f>
        <v>0</v>
      </c>
      <c r="W160" s="160"/>
      <c r="X160" s="160" t="s">
        <v>250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251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33" x14ac:dyDescent="0.2">
      <c r="A161" s="3"/>
      <c r="B161" s="4"/>
      <c r="C161" s="185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AE161">
        <v>15</v>
      </c>
      <c r="AF161">
        <v>21</v>
      </c>
      <c r="AG161" t="s">
        <v>153</v>
      </c>
    </row>
    <row r="162" spans="1:33" x14ac:dyDescent="0.2">
      <c r="A162" s="154"/>
      <c r="B162" s="155" t="s">
        <v>29</v>
      </c>
      <c r="C162" s="186"/>
      <c r="D162" s="156"/>
      <c r="E162" s="157"/>
      <c r="F162" s="157"/>
      <c r="G162" s="181">
        <f>G8+G18+G38+G42+G51+G55+G69+G85+G88+G102+G112+G122+G126+G130+G159</f>
        <v>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f>SUMIF(L7:L160,AE161,G7:G160)</f>
        <v>0</v>
      </c>
      <c r="AF162">
        <f>SUMIF(L7:L160,AF161,G7:G160)</f>
        <v>0</v>
      </c>
      <c r="AG162" t="s">
        <v>322</v>
      </c>
    </row>
    <row r="163" spans="1:33" x14ac:dyDescent="0.2">
      <c r="C163" s="187"/>
      <c r="D163" s="10"/>
      <c r="AG163" t="s">
        <v>323</v>
      </c>
    </row>
    <row r="164" spans="1:33" x14ac:dyDescent="0.2">
      <c r="D164" s="10"/>
    </row>
    <row r="165" spans="1:33" x14ac:dyDescent="0.2">
      <c r="D165" s="10"/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jflnEotNwoft7zIOsTtR2cO7WXKH6t8pvUsD1hIOsGtmdNVIwZQnUT1D3HKk3Dr2KaVE1jFH7si1N/j9ZtjkA==" saltValue="GkEI93xN9153HBPKWZcU5A==" spinCount="100000" sheet="1"/>
  <mergeCells count="48">
    <mergeCell ref="C157:G157"/>
    <mergeCell ref="C87:G87"/>
    <mergeCell ref="C94:G94"/>
    <mergeCell ref="C104:G104"/>
    <mergeCell ref="C109:G109"/>
    <mergeCell ref="C111:G111"/>
    <mergeCell ref="C114:G114"/>
    <mergeCell ref="C117:G117"/>
    <mergeCell ref="C120:G120"/>
    <mergeCell ref="C124:G124"/>
    <mergeCell ref="C128:G128"/>
    <mergeCell ref="C143:G143"/>
    <mergeCell ref="C83:G83"/>
    <mergeCell ref="C58:G58"/>
    <mergeCell ref="C61:G61"/>
    <mergeCell ref="C64:G64"/>
    <mergeCell ref="C65:G65"/>
    <mergeCell ref="C66:G66"/>
    <mergeCell ref="C71:G71"/>
    <mergeCell ref="C74:G74"/>
    <mergeCell ref="C75:G75"/>
    <mergeCell ref="C78:G78"/>
    <mergeCell ref="C81:G81"/>
    <mergeCell ref="C82:G82"/>
    <mergeCell ref="C57:G57"/>
    <mergeCell ref="C25:G25"/>
    <mergeCell ref="C28:G28"/>
    <mergeCell ref="C29:G29"/>
    <mergeCell ref="C33:G33"/>
    <mergeCell ref="C36:G36"/>
    <mergeCell ref="C40:G40"/>
    <mergeCell ref="C44:G44"/>
    <mergeCell ref="C45:G45"/>
    <mergeCell ref="C46:G46"/>
    <mergeCell ref="C49:G49"/>
    <mergeCell ref="C53:G53"/>
    <mergeCell ref="C24:G24"/>
    <mergeCell ref="A1:G1"/>
    <mergeCell ref="C2:G2"/>
    <mergeCell ref="C3:G3"/>
    <mergeCell ref="C4:G4"/>
    <mergeCell ref="C10:G10"/>
    <mergeCell ref="C11:G11"/>
    <mergeCell ref="C12:G12"/>
    <mergeCell ref="C13:G13"/>
    <mergeCell ref="C14:G14"/>
    <mergeCell ref="C20:G20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689B-4046-4D57-B18E-A95736970A7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140</v>
      </c>
      <c r="B1" s="255"/>
      <c r="C1" s="255"/>
      <c r="D1" s="255"/>
      <c r="E1" s="255"/>
      <c r="F1" s="255"/>
      <c r="G1" s="255"/>
      <c r="AG1" t="s">
        <v>141</v>
      </c>
    </row>
    <row r="2" spans="1:60" ht="24.95" customHeight="1" x14ac:dyDescent="0.2">
      <c r="A2" s="143" t="s">
        <v>7</v>
      </c>
      <c r="B2" s="49" t="s">
        <v>42</v>
      </c>
      <c r="C2" s="256" t="s">
        <v>43</v>
      </c>
      <c r="D2" s="257"/>
      <c r="E2" s="257"/>
      <c r="F2" s="257"/>
      <c r="G2" s="258"/>
      <c r="AG2" t="s">
        <v>142</v>
      </c>
    </row>
    <row r="3" spans="1:60" ht="24.95" customHeight="1" x14ac:dyDescent="0.2">
      <c r="A3" s="143" t="s">
        <v>8</v>
      </c>
      <c r="B3" s="49" t="s">
        <v>46</v>
      </c>
      <c r="C3" s="256" t="s">
        <v>47</v>
      </c>
      <c r="D3" s="257"/>
      <c r="E3" s="257"/>
      <c r="F3" s="257"/>
      <c r="G3" s="258"/>
      <c r="AC3" s="125" t="s">
        <v>142</v>
      </c>
      <c r="AG3" t="s">
        <v>143</v>
      </c>
    </row>
    <row r="4" spans="1:60" ht="24.95" customHeight="1" x14ac:dyDescent="0.2">
      <c r="A4" s="144" t="s">
        <v>9</v>
      </c>
      <c r="B4" s="145" t="s">
        <v>54</v>
      </c>
      <c r="C4" s="259" t="s">
        <v>55</v>
      </c>
      <c r="D4" s="260"/>
      <c r="E4" s="260"/>
      <c r="F4" s="260"/>
      <c r="G4" s="261"/>
      <c r="AG4" t="s">
        <v>144</v>
      </c>
    </row>
    <row r="5" spans="1:60" x14ac:dyDescent="0.2">
      <c r="D5" s="10"/>
    </row>
    <row r="6" spans="1:60" ht="38.25" x14ac:dyDescent="0.2">
      <c r="A6" s="147" t="s">
        <v>145</v>
      </c>
      <c r="B6" s="149" t="s">
        <v>146</v>
      </c>
      <c r="C6" s="149" t="s">
        <v>147</v>
      </c>
      <c r="D6" s="148" t="s">
        <v>148</v>
      </c>
      <c r="E6" s="147" t="s">
        <v>149</v>
      </c>
      <c r="F6" s="146" t="s">
        <v>150</v>
      </c>
      <c r="G6" s="147" t="s">
        <v>29</v>
      </c>
      <c r="H6" s="150" t="s">
        <v>30</v>
      </c>
      <c r="I6" s="150" t="s">
        <v>151</v>
      </c>
      <c r="J6" s="150" t="s">
        <v>31</v>
      </c>
      <c r="K6" s="150" t="s">
        <v>152</v>
      </c>
      <c r="L6" s="150" t="s">
        <v>153</v>
      </c>
      <c r="M6" s="150" t="s">
        <v>154</v>
      </c>
      <c r="N6" s="150" t="s">
        <v>155</v>
      </c>
      <c r="O6" s="150" t="s">
        <v>156</v>
      </c>
      <c r="P6" s="150" t="s">
        <v>157</v>
      </c>
      <c r="Q6" s="150" t="s">
        <v>158</v>
      </c>
      <c r="R6" s="150" t="s">
        <v>159</v>
      </c>
      <c r="S6" s="150" t="s">
        <v>160</v>
      </c>
      <c r="T6" s="150" t="s">
        <v>161</v>
      </c>
      <c r="U6" s="150" t="s">
        <v>162</v>
      </c>
      <c r="V6" s="150" t="s">
        <v>163</v>
      </c>
      <c r="W6" s="150" t="s">
        <v>164</v>
      </c>
      <c r="X6" s="150" t="s">
        <v>165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7" t="s">
        <v>166</v>
      </c>
      <c r="B8" s="168" t="s">
        <v>124</v>
      </c>
      <c r="C8" s="182" t="s">
        <v>125</v>
      </c>
      <c r="D8" s="169"/>
      <c r="E8" s="170"/>
      <c r="F8" s="171"/>
      <c r="G8" s="171">
        <f>SUMIF(AG9:AG22,"&lt;&gt;NOR",G9:G22)</f>
        <v>0</v>
      </c>
      <c r="H8" s="171"/>
      <c r="I8" s="171">
        <f>SUM(I9:I22)</f>
        <v>0</v>
      </c>
      <c r="J8" s="171"/>
      <c r="K8" s="171">
        <f>SUM(K9:K22)</f>
        <v>0</v>
      </c>
      <c r="L8" s="171"/>
      <c r="M8" s="171">
        <f>SUM(M9:M22)</f>
        <v>0</v>
      </c>
      <c r="N8" s="171"/>
      <c r="O8" s="171">
        <f>SUM(O9:O22)</f>
        <v>0</v>
      </c>
      <c r="P8" s="171"/>
      <c r="Q8" s="171">
        <f>SUM(Q9:Q22)</f>
        <v>0</v>
      </c>
      <c r="R8" s="171"/>
      <c r="S8" s="171"/>
      <c r="T8" s="172"/>
      <c r="U8" s="166"/>
      <c r="V8" s="166">
        <f>SUM(V9:V22)</f>
        <v>11.7</v>
      </c>
      <c r="W8" s="166"/>
      <c r="X8" s="166"/>
      <c r="AG8" t="s">
        <v>167</v>
      </c>
    </row>
    <row r="9" spans="1:60" ht="22.5" outlineLevel="1" x14ac:dyDescent="0.2">
      <c r="A9" s="188">
        <v>1</v>
      </c>
      <c r="B9" s="189" t="s">
        <v>1050</v>
      </c>
      <c r="C9" s="196" t="s">
        <v>1051</v>
      </c>
      <c r="D9" s="190" t="s">
        <v>1052</v>
      </c>
      <c r="E9" s="191">
        <v>1</v>
      </c>
      <c r="F9" s="192"/>
      <c r="G9" s="193">
        <f t="shared" ref="G9:G22" si="0">ROUND(E9*F9,2)</f>
        <v>0</v>
      </c>
      <c r="H9" s="192"/>
      <c r="I9" s="193">
        <f t="shared" ref="I9:I22" si="1">ROUND(E9*H9,2)</f>
        <v>0</v>
      </c>
      <c r="J9" s="192"/>
      <c r="K9" s="193">
        <f t="shared" ref="K9:K22" si="2">ROUND(E9*J9,2)</f>
        <v>0</v>
      </c>
      <c r="L9" s="193">
        <v>21</v>
      </c>
      <c r="M9" s="193">
        <f t="shared" ref="M9:M22" si="3">G9*(1+L9/100)</f>
        <v>0</v>
      </c>
      <c r="N9" s="193">
        <v>0</v>
      </c>
      <c r="O9" s="193">
        <f t="shared" ref="O9:O22" si="4">ROUND(E9*N9,2)</f>
        <v>0</v>
      </c>
      <c r="P9" s="193">
        <v>0</v>
      </c>
      <c r="Q9" s="193">
        <f t="shared" ref="Q9:Q22" si="5">ROUND(E9*P9,2)</f>
        <v>0</v>
      </c>
      <c r="R9" s="193"/>
      <c r="S9" s="193" t="s">
        <v>232</v>
      </c>
      <c r="T9" s="194" t="s">
        <v>233</v>
      </c>
      <c r="U9" s="160">
        <v>0</v>
      </c>
      <c r="V9" s="160">
        <f t="shared" ref="V9:V22" si="6">ROUND(E9*U9,2)</f>
        <v>0</v>
      </c>
      <c r="W9" s="160"/>
      <c r="X9" s="160" t="s">
        <v>250</v>
      </c>
      <c r="Y9" s="151"/>
      <c r="Z9" s="151"/>
      <c r="AA9" s="151"/>
      <c r="AB9" s="151"/>
      <c r="AC9" s="151"/>
      <c r="AD9" s="151"/>
      <c r="AE9" s="151"/>
      <c r="AF9" s="151"/>
      <c r="AG9" s="151" t="s">
        <v>1053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8">
        <v>2</v>
      </c>
      <c r="B10" s="189" t="s">
        <v>1054</v>
      </c>
      <c r="C10" s="196" t="s">
        <v>1055</v>
      </c>
      <c r="D10" s="190" t="s">
        <v>1052</v>
      </c>
      <c r="E10" s="191">
        <v>1</v>
      </c>
      <c r="F10" s="192"/>
      <c r="G10" s="193">
        <f t="shared" si="0"/>
        <v>0</v>
      </c>
      <c r="H10" s="192"/>
      <c r="I10" s="193">
        <f t="shared" si="1"/>
        <v>0</v>
      </c>
      <c r="J10" s="192"/>
      <c r="K10" s="193">
        <f t="shared" si="2"/>
        <v>0</v>
      </c>
      <c r="L10" s="193">
        <v>21</v>
      </c>
      <c r="M10" s="193">
        <f t="shared" si="3"/>
        <v>0</v>
      </c>
      <c r="N10" s="193">
        <v>0</v>
      </c>
      <c r="O10" s="193">
        <f t="shared" si="4"/>
        <v>0</v>
      </c>
      <c r="P10" s="193">
        <v>0</v>
      </c>
      <c r="Q10" s="193">
        <f t="shared" si="5"/>
        <v>0</v>
      </c>
      <c r="R10" s="193"/>
      <c r="S10" s="193" t="s">
        <v>172</v>
      </c>
      <c r="T10" s="194" t="s">
        <v>172</v>
      </c>
      <c r="U10" s="160">
        <v>1.06</v>
      </c>
      <c r="V10" s="160">
        <f t="shared" si="6"/>
        <v>1.06</v>
      </c>
      <c r="W10" s="160"/>
      <c r="X10" s="160" t="s">
        <v>173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864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8">
        <v>3</v>
      </c>
      <c r="B11" s="189" t="s">
        <v>1056</v>
      </c>
      <c r="C11" s="196" t="s">
        <v>1057</v>
      </c>
      <c r="D11" s="190" t="s">
        <v>1052</v>
      </c>
      <c r="E11" s="191">
        <v>1</v>
      </c>
      <c r="F11" s="192"/>
      <c r="G11" s="193">
        <f t="shared" si="0"/>
        <v>0</v>
      </c>
      <c r="H11" s="192"/>
      <c r="I11" s="193">
        <f t="shared" si="1"/>
        <v>0</v>
      </c>
      <c r="J11" s="192"/>
      <c r="K11" s="193">
        <f t="shared" si="2"/>
        <v>0</v>
      </c>
      <c r="L11" s="193">
        <v>21</v>
      </c>
      <c r="M11" s="193">
        <f t="shared" si="3"/>
        <v>0</v>
      </c>
      <c r="N11" s="193">
        <v>0</v>
      </c>
      <c r="O11" s="193">
        <f t="shared" si="4"/>
        <v>0</v>
      </c>
      <c r="P11" s="193">
        <v>0</v>
      </c>
      <c r="Q11" s="193">
        <f t="shared" si="5"/>
        <v>0</v>
      </c>
      <c r="R11" s="193"/>
      <c r="S11" s="193" t="s">
        <v>232</v>
      </c>
      <c r="T11" s="194" t="s">
        <v>233</v>
      </c>
      <c r="U11" s="160">
        <v>0</v>
      </c>
      <c r="V11" s="160">
        <f t="shared" si="6"/>
        <v>0</v>
      </c>
      <c r="W11" s="160"/>
      <c r="X11" s="160" t="s">
        <v>250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1053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8">
        <v>4</v>
      </c>
      <c r="B12" s="189" t="s">
        <v>1054</v>
      </c>
      <c r="C12" s="196" t="s">
        <v>1055</v>
      </c>
      <c r="D12" s="190" t="s">
        <v>1052</v>
      </c>
      <c r="E12" s="191">
        <v>1</v>
      </c>
      <c r="F12" s="192"/>
      <c r="G12" s="193">
        <f t="shared" si="0"/>
        <v>0</v>
      </c>
      <c r="H12" s="192"/>
      <c r="I12" s="193">
        <f t="shared" si="1"/>
        <v>0</v>
      </c>
      <c r="J12" s="192"/>
      <c r="K12" s="193">
        <f t="shared" si="2"/>
        <v>0</v>
      </c>
      <c r="L12" s="193">
        <v>21</v>
      </c>
      <c r="M12" s="193">
        <f t="shared" si="3"/>
        <v>0</v>
      </c>
      <c r="N12" s="193">
        <v>0</v>
      </c>
      <c r="O12" s="193">
        <f t="shared" si="4"/>
        <v>0</v>
      </c>
      <c r="P12" s="193">
        <v>0</v>
      </c>
      <c r="Q12" s="193">
        <f t="shared" si="5"/>
        <v>0</v>
      </c>
      <c r="R12" s="193"/>
      <c r="S12" s="193" t="s">
        <v>172</v>
      </c>
      <c r="T12" s="194" t="s">
        <v>172</v>
      </c>
      <c r="U12" s="160">
        <v>1.06</v>
      </c>
      <c r="V12" s="160">
        <f t="shared" si="6"/>
        <v>1.06</v>
      </c>
      <c r="W12" s="160"/>
      <c r="X12" s="160" t="s">
        <v>173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174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8">
        <v>5</v>
      </c>
      <c r="B13" s="189" t="s">
        <v>1058</v>
      </c>
      <c r="C13" s="196" t="s">
        <v>1059</v>
      </c>
      <c r="D13" s="190" t="s">
        <v>1052</v>
      </c>
      <c r="E13" s="191">
        <v>2</v>
      </c>
      <c r="F13" s="192"/>
      <c r="G13" s="193">
        <f t="shared" si="0"/>
        <v>0</v>
      </c>
      <c r="H13" s="192"/>
      <c r="I13" s="193">
        <f t="shared" si="1"/>
        <v>0</v>
      </c>
      <c r="J13" s="192"/>
      <c r="K13" s="193">
        <f t="shared" si="2"/>
        <v>0</v>
      </c>
      <c r="L13" s="193">
        <v>21</v>
      </c>
      <c r="M13" s="193">
        <f t="shared" si="3"/>
        <v>0</v>
      </c>
      <c r="N13" s="193">
        <v>0</v>
      </c>
      <c r="O13" s="193">
        <f t="shared" si="4"/>
        <v>0</v>
      </c>
      <c r="P13" s="193">
        <v>0</v>
      </c>
      <c r="Q13" s="193">
        <f t="shared" si="5"/>
        <v>0</v>
      </c>
      <c r="R13" s="193" t="s">
        <v>272</v>
      </c>
      <c r="S13" s="193" t="s">
        <v>172</v>
      </c>
      <c r="T13" s="194" t="s">
        <v>172</v>
      </c>
      <c r="U13" s="160">
        <v>0.38100000000000001</v>
      </c>
      <c r="V13" s="160">
        <f t="shared" si="6"/>
        <v>0.76</v>
      </c>
      <c r="W13" s="160"/>
      <c r="X13" s="160" t="s">
        <v>173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864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8">
        <v>6</v>
      </c>
      <c r="B14" s="189" t="s">
        <v>1060</v>
      </c>
      <c r="C14" s="196" t="s">
        <v>1061</v>
      </c>
      <c r="D14" s="190" t="s">
        <v>1052</v>
      </c>
      <c r="E14" s="191">
        <v>2</v>
      </c>
      <c r="F14" s="192"/>
      <c r="G14" s="193">
        <f t="shared" si="0"/>
        <v>0</v>
      </c>
      <c r="H14" s="192"/>
      <c r="I14" s="193">
        <f t="shared" si="1"/>
        <v>0</v>
      </c>
      <c r="J14" s="192"/>
      <c r="K14" s="193">
        <f t="shared" si="2"/>
        <v>0</v>
      </c>
      <c r="L14" s="193">
        <v>21</v>
      </c>
      <c r="M14" s="193">
        <f t="shared" si="3"/>
        <v>0</v>
      </c>
      <c r="N14" s="193">
        <v>0</v>
      </c>
      <c r="O14" s="193">
        <f t="shared" si="4"/>
        <v>0</v>
      </c>
      <c r="P14" s="193">
        <v>0</v>
      </c>
      <c r="Q14" s="193">
        <f t="shared" si="5"/>
        <v>0</v>
      </c>
      <c r="R14" s="193"/>
      <c r="S14" s="193" t="s">
        <v>172</v>
      </c>
      <c r="T14" s="194" t="s">
        <v>172</v>
      </c>
      <c r="U14" s="160">
        <v>0.98</v>
      </c>
      <c r="V14" s="160">
        <f t="shared" si="6"/>
        <v>1.96</v>
      </c>
      <c r="W14" s="160"/>
      <c r="X14" s="160" t="s">
        <v>173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864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8">
        <v>7</v>
      </c>
      <c r="B15" s="189" t="s">
        <v>1062</v>
      </c>
      <c r="C15" s="196" t="s">
        <v>1063</v>
      </c>
      <c r="D15" s="190" t="s">
        <v>1052</v>
      </c>
      <c r="E15" s="191">
        <v>1</v>
      </c>
      <c r="F15" s="192"/>
      <c r="G15" s="193">
        <f t="shared" si="0"/>
        <v>0</v>
      </c>
      <c r="H15" s="192"/>
      <c r="I15" s="193">
        <f t="shared" si="1"/>
        <v>0</v>
      </c>
      <c r="J15" s="192"/>
      <c r="K15" s="193">
        <f t="shared" si="2"/>
        <v>0</v>
      </c>
      <c r="L15" s="193">
        <v>21</v>
      </c>
      <c r="M15" s="193">
        <f t="shared" si="3"/>
        <v>0</v>
      </c>
      <c r="N15" s="193">
        <v>0</v>
      </c>
      <c r="O15" s="193">
        <f t="shared" si="4"/>
        <v>0</v>
      </c>
      <c r="P15" s="193">
        <v>0</v>
      </c>
      <c r="Q15" s="193">
        <f t="shared" si="5"/>
        <v>0</v>
      </c>
      <c r="R15" s="193"/>
      <c r="S15" s="193" t="s">
        <v>232</v>
      </c>
      <c r="T15" s="194" t="s">
        <v>233</v>
      </c>
      <c r="U15" s="160">
        <v>0</v>
      </c>
      <c r="V15" s="160">
        <f t="shared" si="6"/>
        <v>0</v>
      </c>
      <c r="W15" s="160"/>
      <c r="X15" s="160" t="s">
        <v>250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1053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8">
        <v>8</v>
      </c>
      <c r="B16" s="189" t="s">
        <v>1064</v>
      </c>
      <c r="C16" s="196" t="s">
        <v>1065</v>
      </c>
      <c r="D16" s="190" t="s">
        <v>1052</v>
      </c>
      <c r="E16" s="191">
        <v>1</v>
      </c>
      <c r="F16" s="192"/>
      <c r="G16" s="193">
        <f t="shared" si="0"/>
        <v>0</v>
      </c>
      <c r="H16" s="192"/>
      <c r="I16" s="193">
        <f t="shared" si="1"/>
        <v>0</v>
      </c>
      <c r="J16" s="192"/>
      <c r="K16" s="193">
        <f t="shared" si="2"/>
        <v>0</v>
      </c>
      <c r="L16" s="193">
        <v>21</v>
      </c>
      <c r="M16" s="193">
        <f t="shared" si="3"/>
        <v>0</v>
      </c>
      <c r="N16" s="193">
        <v>0</v>
      </c>
      <c r="O16" s="193">
        <f t="shared" si="4"/>
        <v>0</v>
      </c>
      <c r="P16" s="193">
        <v>0</v>
      </c>
      <c r="Q16" s="193">
        <f t="shared" si="5"/>
        <v>0</v>
      </c>
      <c r="R16" s="193"/>
      <c r="S16" s="193" t="s">
        <v>232</v>
      </c>
      <c r="T16" s="194" t="s">
        <v>233</v>
      </c>
      <c r="U16" s="160">
        <v>0</v>
      </c>
      <c r="V16" s="160">
        <f t="shared" si="6"/>
        <v>0</v>
      </c>
      <c r="W16" s="160"/>
      <c r="X16" s="160" t="s">
        <v>250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1053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8">
        <v>9</v>
      </c>
      <c r="B17" s="189" t="s">
        <v>1066</v>
      </c>
      <c r="C17" s="196" t="s">
        <v>1067</v>
      </c>
      <c r="D17" s="190" t="s">
        <v>1052</v>
      </c>
      <c r="E17" s="191">
        <v>1</v>
      </c>
      <c r="F17" s="192"/>
      <c r="G17" s="193">
        <f t="shared" si="0"/>
        <v>0</v>
      </c>
      <c r="H17" s="192"/>
      <c r="I17" s="193">
        <f t="shared" si="1"/>
        <v>0</v>
      </c>
      <c r="J17" s="192"/>
      <c r="K17" s="193">
        <f t="shared" si="2"/>
        <v>0</v>
      </c>
      <c r="L17" s="193">
        <v>21</v>
      </c>
      <c r="M17" s="193">
        <f t="shared" si="3"/>
        <v>0</v>
      </c>
      <c r="N17" s="193">
        <v>0</v>
      </c>
      <c r="O17" s="193">
        <f t="shared" si="4"/>
        <v>0</v>
      </c>
      <c r="P17" s="193">
        <v>0</v>
      </c>
      <c r="Q17" s="193">
        <f t="shared" si="5"/>
        <v>0</v>
      </c>
      <c r="R17" s="193"/>
      <c r="S17" s="193" t="s">
        <v>232</v>
      </c>
      <c r="T17" s="194" t="s">
        <v>233</v>
      </c>
      <c r="U17" s="160">
        <v>0</v>
      </c>
      <c r="V17" s="160">
        <f t="shared" si="6"/>
        <v>0</v>
      </c>
      <c r="W17" s="160"/>
      <c r="X17" s="160" t="s">
        <v>173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864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8">
        <v>10</v>
      </c>
      <c r="B18" s="189" t="s">
        <v>1068</v>
      </c>
      <c r="C18" s="196" t="s">
        <v>1069</v>
      </c>
      <c r="D18" s="190" t="s">
        <v>1052</v>
      </c>
      <c r="E18" s="191">
        <v>1</v>
      </c>
      <c r="F18" s="192"/>
      <c r="G18" s="193">
        <f t="shared" si="0"/>
        <v>0</v>
      </c>
      <c r="H18" s="192"/>
      <c r="I18" s="193">
        <f t="shared" si="1"/>
        <v>0</v>
      </c>
      <c r="J18" s="192"/>
      <c r="K18" s="193">
        <f t="shared" si="2"/>
        <v>0</v>
      </c>
      <c r="L18" s="193">
        <v>21</v>
      </c>
      <c r="M18" s="193">
        <f t="shared" si="3"/>
        <v>0</v>
      </c>
      <c r="N18" s="193">
        <v>0</v>
      </c>
      <c r="O18" s="193">
        <f t="shared" si="4"/>
        <v>0</v>
      </c>
      <c r="P18" s="193">
        <v>0</v>
      </c>
      <c r="Q18" s="193">
        <f t="shared" si="5"/>
        <v>0</v>
      </c>
      <c r="R18" s="193"/>
      <c r="S18" s="193" t="s">
        <v>232</v>
      </c>
      <c r="T18" s="194" t="s">
        <v>233</v>
      </c>
      <c r="U18" s="160">
        <v>0</v>
      </c>
      <c r="V18" s="160">
        <f t="shared" si="6"/>
        <v>0</v>
      </c>
      <c r="W18" s="160"/>
      <c r="X18" s="160" t="s">
        <v>250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1053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8">
        <v>11</v>
      </c>
      <c r="B19" s="189" t="s">
        <v>1070</v>
      </c>
      <c r="C19" s="196" t="s">
        <v>1071</v>
      </c>
      <c r="D19" s="190" t="s">
        <v>1052</v>
      </c>
      <c r="E19" s="191">
        <v>1</v>
      </c>
      <c r="F19" s="192"/>
      <c r="G19" s="193">
        <f t="shared" si="0"/>
        <v>0</v>
      </c>
      <c r="H19" s="192"/>
      <c r="I19" s="193">
        <f t="shared" si="1"/>
        <v>0</v>
      </c>
      <c r="J19" s="192"/>
      <c r="K19" s="193">
        <f t="shared" si="2"/>
        <v>0</v>
      </c>
      <c r="L19" s="193">
        <v>21</v>
      </c>
      <c r="M19" s="193">
        <f t="shared" si="3"/>
        <v>0</v>
      </c>
      <c r="N19" s="193">
        <v>0</v>
      </c>
      <c r="O19" s="193">
        <f t="shared" si="4"/>
        <v>0</v>
      </c>
      <c r="P19" s="193">
        <v>0</v>
      </c>
      <c r="Q19" s="193">
        <f t="shared" si="5"/>
        <v>0</v>
      </c>
      <c r="R19" s="193"/>
      <c r="S19" s="193" t="s">
        <v>232</v>
      </c>
      <c r="T19" s="194" t="s">
        <v>233</v>
      </c>
      <c r="U19" s="160">
        <v>0</v>
      </c>
      <c r="V19" s="160">
        <f t="shared" si="6"/>
        <v>0</v>
      </c>
      <c r="W19" s="160"/>
      <c r="X19" s="160" t="s">
        <v>173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864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88">
        <v>12</v>
      </c>
      <c r="B20" s="189" t="s">
        <v>1072</v>
      </c>
      <c r="C20" s="196" t="s">
        <v>1073</v>
      </c>
      <c r="D20" s="190" t="s">
        <v>1074</v>
      </c>
      <c r="E20" s="191">
        <v>1</v>
      </c>
      <c r="F20" s="192"/>
      <c r="G20" s="193">
        <f t="shared" si="0"/>
        <v>0</v>
      </c>
      <c r="H20" s="192"/>
      <c r="I20" s="193">
        <f t="shared" si="1"/>
        <v>0</v>
      </c>
      <c r="J20" s="192"/>
      <c r="K20" s="193">
        <f t="shared" si="2"/>
        <v>0</v>
      </c>
      <c r="L20" s="193">
        <v>21</v>
      </c>
      <c r="M20" s="193">
        <f t="shared" si="3"/>
        <v>0</v>
      </c>
      <c r="N20" s="193">
        <v>0</v>
      </c>
      <c r="O20" s="193">
        <f t="shared" si="4"/>
        <v>0</v>
      </c>
      <c r="P20" s="193">
        <v>0</v>
      </c>
      <c r="Q20" s="193">
        <f t="shared" si="5"/>
        <v>0</v>
      </c>
      <c r="R20" s="193"/>
      <c r="S20" s="193" t="s">
        <v>232</v>
      </c>
      <c r="T20" s="194" t="s">
        <v>233</v>
      </c>
      <c r="U20" s="160">
        <v>0</v>
      </c>
      <c r="V20" s="160">
        <f t="shared" si="6"/>
        <v>0</v>
      </c>
      <c r="W20" s="160"/>
      <c r="X20" s="160" t="s">
        <v>250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1053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8">
        <v>13</v>
      </c>
      <c r="B21" s="189" t="s">
        <v>1075</v>
      </c>
      <c r="C21" s="196" t="s">
        <v>1076</v>
      </c>
      <c r="D21" s="190" t="s">
        <v>1052</v>
      </c>
      <c r="E21" s="191">
        <v>1</v>
      </c>
      <c r="F21" s="192"/>
      <c r="G21" s="193">
        <f t="shared" si="0"/>
        <v>0</v>
      </c>
      <c r="H21" s="192"/>
      <c r="I21" s="193">
        <f t="shared" si="1"/>
        <v>0</v>
      </c>
      <c r="J21" s="192"/>
      <c r="K21" s="193">
        <f t="shared" si="2"/>
        <v>0</v>
      </c>
      <c r="L21" s="193">
        <v>21</v>
      </c>
      <c r="M21" s="193">
        <f t="shared" si="3"/>
        <v>0</v>
      </c>
      <c r="N21" s="193">
        <v>0</v>
      </c>
      <c r="O21" s="193">
        <f t="shared" si="4"/>
        <v>0</v>
      </c>
      <c r="P21" s="193">
        <v>0</v>
      </c>
      <c r="Q21" s="193">
        <f t="shared" si="5"/>
        <v>0</v>
      </c>
      <c r="R21" s="193"/>
      <c r="S21" s="193" t="s">
        <v>172</v>
      </c>
      <c r="T21" s="194" t="s">
        <v>172</v>
      </c>
      <c r="U21" s="160">
        <v>0.98</v>
      </c>
      <c r="V21" s="160">
        <f t="shared" si="6"/>
        <v>0.98</v>
      </c>
      <c r="W21" s="160"/>
      <c r="X21" s="160" t="s">
        <v>173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864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8">
        <v>14</v>
      </c>
      <c r="B22" s="189" t="s">
        <v>1075</v>
      </c>
      <c r="C22" s="196" t="s">
        <v>1076</v>
      </c>
      <c r="D22" s="190" t="s">
        <v>1052</v>
      </c>
      <c r="E22" s="191">
        <v>6</v>
      </c>
      <c r="F22" s="192"/>
      <c r="G22" s="193">
        <f t="shared" si="0"/>
        <v>0</v>
      </c>
      <c r="H22" s="192"/>
      <c r="I22" s="193">
        <f t="shared" si="1"/>
        <v>0</v>
      </c>
      <c r="J22" s="192"/>
      <c r="K22" s="193">
        <f t="shared" si="2"/>
        <v>0</v>
      </c>
      <c r="L22" s="193">
        <v>21</v>
      </c>
      <c r="M22" s="193">
        <f t="shared" si="3"/>
        <v>0</v>
      </c>
      <c r="N22" s="193">
        <v>0</v>
      </c>
      <c r="O22" s="193">
        <f t="shared" si="4"/>
        <v>0</v>
      </c>
      <c r="P22" s="193">
        <v>0</v>
      </c>
      <c r="Q22" s="193">
        <f t="shared" si="5"/>
        <v>0</v>
      </c>
      <c r="R22" s="193"/>
      <c r="S22" s="193" t="s">
        <v>172</v>
      </c>
      <c r="T22" s="194" t="s">
        <v>172</v>
      </c>
      <c r="U22" s="160">
        <v>0.98</v>
      </c>
      <c r="V22" s="160">
        <f t="shared" si="6"/>
        <v>5.88</v>
      </c>
      <c r="W22" s="160"/>
      <c r="X22" s="160" t="s">
        <v>173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174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7" t="s">
        <v>166</v>
      </c>
      <c r="B23" s="168" t="s">
        <v>134</v>
      </c>
      <c r="C23" s="182" t="s">
        <v>135</v>
      </c>
      <c r="D23" s="169"/>
      <c r="E23" s="170"/>
      <c r="F23" s="171"/>
      <c r="G23" s="171">
        <f>SUMIF(AG24:AG28,"&lt;&gt;NOR",G24:G28)</f>
        <v>0</v>
      </c>
      <c r="H23" s="171"/>
      <c r="I23" s="171">
        <f>SUM(I24:I28)</f>
        <v>0</v>
      </c>
      <c r="J23" s="171"/>
      <c r="K23" s="171">
        <f>SUM(K24:K28)</f>
        <v>0</v>
      </c>
      <c r="L23" s="171"/>
      <c r="M23" s="171">
        <f>SUM(M24:M28)</f>
        <v>0</v>
      </c>
      <c r="N23" s="171"/>
      <c r="O23" s="171">
        <f>SUM(O24:O28)</f>
        <v>0</v>
      </c>
      <c r="P23" s="171"/>
      <c r="Q23" s="171">
        <f>SUM(Q24:Q28)</f>
        <v>0</v>
      </c>
      <c r="R23" s="171"/>
      <c r="S23" s="171"/>
      <c r="T23" s="172"/>
      <c r="U23" s="166"/>
      <c r="V23" s="166">
        <f>SUM(V24:V28)</f>
        <v>4.4800000000000004</v>
      </c>
      <c r="W23" s="166"/>
      <c r="X23" s="166"/>
      <c r="AG23" t="s">
        <v>167</v>
      </c>
    </row>
    <row r="24" spans="1:60" outlineLevel="1" x14ac:dyDescent="0.2">
      <c r="A24" s="188">
        <v>15</v>
      </c>
      <c r="B24" s="189" t="s">
        <v>1077</v>
      </c>
      <c r="C24" s="196" t="s">
        <v>1078</v>
      </c>
      <c r="D24" s="190" t="s">
        <v>1052</v>
      </c>
      <c r="E24" s="191">
        <v>1</v>
      </c>
      <c r="F24" s="192"/>
      <c r="G24" s="193">
        <f>ROUND(E24*F24,2)</f>
        <v>0</v>
      </c>
      <c r="H24" s="192"/>
      <c r="I24" s="193">
        <f>ROUND(E24*H24,2)</f>
        <v>0</v>
      </c>
      <c r="J24" s="192"/>
      <c r="K24" s="193">
        <f>ROUND(E24*J24,2)</f>
        <v>0</v>
      </c>
      <c r="L24" s="193">
        <v>21</v>
      </c>
      <c r="M24" s="193">
        <f>G24*(1+L24/100)</f>
        <v>0</v>
      </c>
      <c r="N24" s="193">
        <v>0</v>
      </c>
      <c r="O24" s="193">
        <f>ROUND(E24*N24,2)</f>
        <v>0</v>
      </c>
      <c r="P24" s="193">
        <v>0</v>
      </c>
      <c r="Q24" s="193">
        <f>ROUND(E24*P24,2)</f>
        <v>0</v>
      </c>
      <c r="R24" s="193"/>
      <c r="S24" s="193" t="s">
        <v>232</v>
      </c>
      <c r="T24" s="194" t="s">
        <v>233</v>
      </c>
      <c r="U24" s="160">
        <v>0</v>
      </c>
      <c r="V24" s="160">
        <f>ROUND(E24*U24,2)</f>
        <v>0</v>
      </c>
      <c r="W24" s="160"/>
      <c r="X24" s="160" t="s">
        <v>250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1053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8">
        <v>16</v>
      </c>
      <c r="B25" s="189" t="s">
        <v>1079</v>
      </c>
      <c r="C25" s="196" t="s">
        <v>1080</v>
      </c>
      <c r="D25" s="190" t="s">
        <v>1052</v>
      </c>
      <c r="E25" s="191">
        <v>1</v>
      </c>
      <c r="F25" s="192"/>
      <c r="G25" s="193">
        <f>ROUND(E25*F25,2)</f>
        <v>0</v>
      </c>
      <c r="H25" s="192"/>
      <c r="I25" s="193">
        <f>ROUND(E25*H25,2)</f>
        <v>0</v>
      </c>
      <c r="J25" s="192"/>
      <c r="K25" s="193">
        <f>ROUND(E25*J25,2)</f>
        <v>0</v>
      </c>
      <c r="L25" s="193">
        <v>21</v>
      </c>
      <c r="M25" s="193">
        <f>G25*(1+L25/100)</f>
        <v>0</v>
      </c>
      <c r="N25" s="193">
        <v>0</v>
      </c>
      <c r="O25" s="193">
        <f>ROUND(E25*N25,2)</f>
        <v>0</v>
      </c>
      <c r="P25" s="193">
        <v>0</v>
      </c>
      <c r="Q25" s="193">
        <f>ROUND(E25*P25,2)</f>
        <v>0</v>
      </c>
      <c r="R25" s="193"/>
      <c r="S25" s="193" t="s">
        <v>232</v>
      </c>
      <c r="T25" s="194" t="s">
        <v>233</v>
      </c>
      <c r="U25" s="160">
        <v>0</v>
      </c>
      <c r="V25" s="160">
        <f>ROUND(E25*U25,2)</f>
        <v>0</v>
      </c>
      <c r="W25" s="160"/>
      <c r="X25" s="160" t="s">
        <v>250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1053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8">
        <v>17</v>
      </c>
      <c r="B26" s="189" t="s">
        <v>1081</v>
      </c>
      <c r="C26" s="196" t="s">
        <v>1082</v>
      </c>
      <c r="D26" s="190" t="s">
        <v>1052</v>
      </c>
      <c r="E26" s="191">
        <v>1</v>
      </c>
      <c r="F26" s="192"/>
      <c r="G26" s="193">
        <f>ROUND(E26*F26,2)</f>
        <v>0</v>
      </c>
      <c r="H26" s="192"/>
      <c r="I26" s="193">
        <f>ROUND(E26*H26,2)</f>
        <v>0</v>
      </c>
      <c r="J26" s="192"/>
      <c r="K26" s="193">
        <f>ROUND(E26*J26,2)</f>
        <v>0</v>
      </c>
      <c r="L26" s="193">
        <v>21</v>
      </c>
      <c r="M26" s="193">
        <f>G26*(1+L26/100)</f>
        <v>0</v>
      </c>
      <c r="N26" s="193">
        <v>0</v>
      </c>
      <c r="O26" s="193">
        <f>ROUND(E26*N26,2)</f>
        <v>0</v>
      </c>
      <c r="P26" s="193">
        <v>0</v>
      </c>
      <c r="Q26" s="193">
        <f>ROUND(E26*P26,2)</f>
        <v>0</v>
      </c>
      <c r="R26" s="193"/>
      <c r="S26" s="193" t="s">
        <v>232</v>
      </c>
      <c r="T26" s="194" t="s">
        <v>233</v>
      </c>
      <c r="U26" s="160">
        <v>0</v>
      </c>
      <c r="V26" s="160">
        <f>ROUND(E26*U26,2)</f>
        <v>0</v>
      </c>
      <c r="W26" s="160"/>
      <c r="X26" s="160" t="s">
        <v>250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1053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8">
        <v>18</v>
      </c>
      <c r="B27" s="189" t="s">
        <v>1083</v>
      </c>
      <c r="C27" s="196" t="s">
        <v>1084</v>
      </c>
      <c r="D27" s="190" t="s">
        <v>1052</v>
      </c>
      <c r="E27" s="191">
        <v>3</v>
      </c>
      <c r="F27" s="192"/>
      <c r="G27" s="193">
        <f>ROUND(E27*F27,2)</f>
        <v>0</v>
      </c>
      <c r="H27" s="192"/>
      <c r="I27" s="193">
        <f>ROUND(E27*H27,2)</f>
        <v>0</v>
      </c>
      <c r="J27" s="192"/>
      <c r="K27" s="193">
        <f>ROUND(E27*J27,2)</f>
        <v>0</v>
      </c>
      <c r="L27" s="193">
        <v>21</v>
      </c>
      <c r="M27" s="193">
        <f>G27*(1+L27/100)</f>
        <v>0</v>
      </c>
      <c r="N27" s="193">
        <v>0</v>
      </c>
      <c r="O27" s="193">
        <f>ROUND(E27*N27,2)</f>
        <v>0</v>
      </c>
      <c r="P27" s="193">
        <v>0</v>
      </c>
      <c r="Q27" s="193">
        <f>ROUND(E27*P27,2)</f>
        <v>0</v>
      </c>
      <c r="R27" s="193"/>
      <c r="S27" s="193" t="s">
        <v>232</v>
      </c>
      <c r="T27" s="194" t="s">
        <v>233</v>
      </c>
      <c r="U27" s="160">
        <v>0</v>
      </c>
      <c r="V27" s="160">
        <f>ROUND(E27*U27,2)</f>
        <v>0</v>
      </c>
      <c r="W27" s="160"/>
      <c r="X27" s="160" t="s">
        <v>250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1053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8">
        <v>19</v>
      </c>
      <c r="B28" s="189" t="s">
        <v>1085</v>
      </c>
      <c r="C28" s="196" t="s">
        <v>1086</v>
      </c>
      <c r="D28" s="190" t="s">
        <v>1052</v>
      </c>
      <c r="E28" s="191">
        <v>4</v>
      </c>
      <c r="F28" s="192"/>
      <c r="G28" s="193">
        <f>ROUND(E28*F28,2)</f>
        <v>0</v>
      </c>
      <c r="H28" s="192"/>
      <c r="I28" s="193">
        <f>ROUND(E28*H28,2)</f>
        <v>0</v>
      </c>
      <c r="J28" s="192"/>
      <c r="K28" s="193">
        <f>ROUND(E28*J28,2)</f>
        <v>0</v>
      </c>
      <c r="L28" s="193">
        <v>21</v>
      </c>
      <c r="M28" s="193">
        <f>G28*(1+L28/100)</f>
        <v>0</v>
      </c>
      <c r="N28" s="193">
        <v>0</v>
      </c>
      <c r="O28" s="193">
        <f>ROUND(E28*N28,2)</f>
        <v>0</v>
      </c>
      <c r="P28" s="193">
        <v>0</v>
      </c>
      <c r="Q28" s="193">
        <f>ROUND(E28*P28,2)</f>
        <v>0</v>
      </c>
      <c r="R28" s="193"/>
      <c r="S28" s="193" t="s">
        <v>172</v>
      </c>
      <c r="T28" s="194" t="s">
        <v>172</v>
      </c>
      <c r="U28" s="160">
        <v>1.1200000000000001</v>
      </c>
      <c r="V28" s="160">
        <f>ROUND(E28*U28,2)</f>
        <v>4.4800000000000004</v>
      </c>
      <c r="W28" s="160"/>
      <c r="X28" s="160" t="s">
        <v>173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864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7" t="s">
        <v>166</v>
      </c>
      <c r="B29" s="168" t="s">
        <v>126</v>
      </c>
      <c r="C29" s="182" t="s">
        <v>127</v>
      </c>
      <c r="D29" s="169"/>
      <c r="E29" s="170"/>
      <c r="F29" s="171"/>
      <c r="G29" s="171">
        <f>SUMIF(AG30:AG40,"&lt;&gt;NOR",G30:G40)</f>
        <v>0</v>
      </c>
      <c r="H29" s="171"/>
      <c r="I29" s="171">
        <f>SUM(I30:I40)</f>
        <v>0</v>
      </c>
      <c r="J29" s="171"/>
      <c r="K29" s="171">
        <f>SUM(K30:K40)</f>
        <v>0</v>
      </c>
      <c r="L29" s="171"/>
      <c r="M29" s="171">
        <f>SUM(M30:M40)</f>
        <v>0</v>
      </c>
      <c r="N29" s="171"/>
      <c r="O29" s="171">
        <f>SUM(O30:O40)</f>
        <v>0</v>
      </c>
      <c r="P29" s="171"/>
      <c r="Q29" s="171">
        <f>SUM(Q30:Q40)</f>
        <v>0</v>
      </c>
      <c r="R29" s="171"/>
      <c r="S29" s="171"/>
      <c r="T29" s="172"/>
      <c r="U29" s="166"/>
      <c r="V29" s="166">
        <f>SUM(V30:V40)</f>
        <v>0</v>
      </c>
      <c r="W29" s="166"/>
      <c r="X29" s="166"/>
      <c r="AG29" t="s">
        <v>167</v>
      </c>
    </row>
    <row r="30" spans="1:60" outlineLevel="1" x14ac:dyDescent="0.2">
      <c r="A30" s="188">
        <v>20</v>
      </c>
      <c r="B30" s="189" t="s">
        <v>1087</v>
      </c>
      <c r="C30" s="196" t="s">
        <v>1088</v>
      </c>
      <c r="D30" s="190" t="s">
        <v>1052</v>
      </c>
      <c r="E30" s="191">
        <v>1</v>
      </c>
      <c r="F30" s="192"/>
      <c r="G30" s="193">
        <f t="shared" ref="G30:G40" si="7">ROUND(E30*F30,2)</f>
        <v>0</v>
      </c>
      <c r="H30" s="192"/>
      <c r="I30" s="193">
        <f t="shared" ref="I30:I40" si="8">ROUND(E30*H30,2)</f>
        <v>0</v>
      </c>
      <c r="J30" s="192"/>
      <c r="K30" s="193">
        <f t="shared" ref="K30:K40" si="9">ROUND(E30*J30,2)</f>
        <v>0</v>
      </c>
      <c r="L30" s="193">
        <v>21</v>
      </c>
      <c r="M30" s="193">
        <f t="shared" ref="M30:M40" si="10">G30*(1+L30/100)</f>
        <v>0</v>
      </c>
      <c r="N30" s="193">
        <v>0</v>
      </c>
      <c r="O30" s="193">
        <f t="shared" ref="O30:O40" si="11">ROUND(E30*N30,2)</f>
        <v>0</v>
      </c>
      <c r="P30" s="193">
        <v>0</v>
      </c>
      <c r="Q30" s="193">
        <f t="shared" ref="Q30:Q40" si="12">ROUND(E30*P30,2)</f>
        <v>0</v>
      </c>
      <c r="R30" s="193"/>
      <c r="S30" s="193" t="s">
        <v>232</v>
      </c>
      <c r="T30" s="194" t="s">
        <v>233</v>
      </c>
      <c r="U30" s="160">
        <v>0</v>
      </c>
      <c r="V30" s="160">
        <f t="shared" ref="V30:V40" si="13">ROUND(E30*U30,2)</f>
        <v>0</v>
      </c>
      <c r="W30" s="160"/>
      <c r="X30" s="160" t="s">
        <v>250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1053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8">
        <v>21</v>
      </c>
      <c r="B31" s="189" t="s">
        <v>1089</v>
      </c>
      <c r="C31" s="196" t="s">
        <v>1090</v>
      </c>
      <c r="D31" s="190" t="s">
        <v>1052</v>
      </c>
      <c r="E31" s="191">
        <v>1</v>
      </c>
      <c r="F31" s="192"/>
      <c r="G31" s="193">
        <f t="shared" si="7"/>
        <v>0</v>
      </c>
      <c r="H31" s="192"/>
      <c r="I31" s="193">
        <f t="shared" si="8"/>
        <v>0</v>
      </c>
      <c r="J31" s="192"/>
      <c r="K31" s="193">
        <f t="shared" si="9"/>
        <v>0</v>
      </c>
      <c r="L31" s="193">
        <v>21</v>
      </c>
      <c r="M31" s="193">
        <f t="shared" si="10"/>
        <v>0</v>
      </c>
      <c r="N31" s="193">
        <v>0</v>
      </c>
      <c r="O31" s="193">
        <f t="shared" si="11"/>
        <v>0</v>
      </c>
      <c r="P31" s="193">
        <v>0</v>
      </c>
      <c r="Q31" s="193">
        <f t="shared" si="12"/>
        <v>0</v>
      </c>
      <c r="R31" s="193"/>
      <c r="S31" s="193" t="s">
        <v>232</v>
      </c>
      <c r="T31" s="194" t="s">
        <v>233</v>
      </c>
      <c r="U31" s="160">
        <v>0</v>
      </c>
      <c r="V31" s="160">
        <f t="shared" si="13"/>
        <v>0</v>
      </c>
      <c r="W31" s="160"/>
      <c r="X31" s="160" t="s">
        <v>173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864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8">
        <v>22</v>
      </c>
      <c r="B32" s="189" t="s">
        <v>1091</v>
      </c>
      <c r="C32" s="196" t="s">
        <v>1092</v>
      </c>
      <c r="D32" s="190" t="s">
        <v>1052</v>
      </c>
      <c r="E32" s="191">
        <v>1</v>
      </c>
      <c r="F32" s="192"/>
      <c r="G32" s="193">
        <f t="shared" si="7"/>
        <v>0</v>
      </c>
      <c r="H32" s="192"/>
      <c r="I32" s="193">
        <f t="shared" si="8"/>
        <v>0</v>
      </c>
      <c r="J32" s="192"/>
      <c r="K32" s="193">
        <f t="shared" si="9"/>
        <v>0</v>
      </c>
      <c r="L32" s="193">
        <v>21</v>
      </c>
      <c r="M32" s="193">
        <f t="shared" si="10"/>
        <v>0</v>
      </c>
      <c r="N32" s="193">
        <v>0</v>
      </c>
      <c r="O32" s="193">
        <f t="shared" si="11"/>
        <v>0</v>
      </c>
      <c r="P32" s="193">
        <v>0</v>
      </c>
      <c r="Q32" s="193">
        <f t="shared" si="12"/>
        <v>0</v>
      </c>
      <c r="R32" s="193"/>
      <c r="S32" s="193" t="s">
        <v>232</v>
      </c>
      <c r="T32" s="194" t="s">
        <v>233</v>
      </c>
      <c r="U32" s="160">
        <v>0</v>
      </c>
      <c r="V32" s="160">
        <f t="shared" si="13"/>
        <v>0</v>
      </c>
      <c r="W32" s="160"/>
      <c r="X32" s="160" t="s">
        <v>250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1053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8">
        <v>23</v>
      </c>
      <c r="B33" s="189" t="s">
        <v>1093</v>
      </c>
      <c r="C33" s="196" t="s">
        <v>1094</v>
      </c>
      <c r="D33" s="190" t="s">
        <v>1052</v>
      </c>
      <c r="E33" s="191">
        <v>1</v>
      </c>
      <c r="F33" s="192"/>
      <c r="G33" s="193">
        <f t="shared" si="7"/>
        <v>0</v>
      </c>
      <c r="H33" s="192"/>
      <c r="I33" s="193">
        <f t="shared" si="8"/>
        <v>0</v>
      </c>
      <c r="J33" s="192"/>
      <c r="K33" s="193">
        <f t="shared" si="9"/>
        <v>0</v>
      </c>
      <c r="L33" s="193">
        <v>21</v>
      </c>
      <c r="M33" s="193">
        <f t="shared" si="10"/>
        <v>0</v>
      </c>
      <c r="N33" s="193">
        <v>0</v>
      </c>
      <c r="O33" s="193">
        <f t="shared" si="11"/>
        <v>0</v>
      </c>
      <c r="P33" s="193">
        <v>0</v>
      </c>
      <c r="Q33" s="193">
        <f t="shared" si="12"/>
        <v>0</v>
      </c>
      <c r="R33" s="193"/>
      <c r="S33" s="193" t="s">
        <v>232</v>
      </c>
      <c r="T33" s="194" t="s">
        <v>233</v>
      </c>
      <c r="U33" s="160">
        <v>0</v>
      </c>
      <c r="V33" s="160">
        <f t="shared" si="13"/>
        <v>0</v>
      </c>
      <c r="W33" s="160"/>
      <c r="X33" s="160" t="s">
        <v>173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864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8">
        <v>24</v>
      </c>
      <c r="B34" s="189" t="s">
        <v>1095</v>
      </c>
      <c r="C34" s="196" t="s">
        <v>1096</v>
      </c>
      <c r="D34" s="190" t="s">
        <v>1052</v>
      </c>
      <c r="E34" s="191">
        <v>2</v>
      </c>
      <c r="F34" s="192"/>
      <c r="G34" s="193">
        <f t="shared" si="7"/>
        <v>0</v>
      </c>
      <c r="H34" s="192"/>
      <c r="I34" s="193">
        <f t="shared" si="8"/>
        <v>0</v>
      </c>
      <c r="J34" s="192"/>
      <c r="K34" s="193">
        <f t="shared" si="9"/>
        <v>0</v>
      </c>
      <c r="L34" s="193">
        <v>21</v>
      </c>
      <c r="M34" s="193">
        <f t="shared" si="10"/>
        <v>0</v>
      </c>
      <c r="N34" s="193">
        <v>0</v>
      </c>
      <c r="O34" s="193">
        <f t="shared" si="11"/>
        <v>0</v>
      </c>
      <c r="P34" s="193">
        <v>0</v>
      </c>
      <c r="Q34" s="193">
        <f t="shared" si="12"/>
        <v>0</v>
      </c>
      <c r="R34" s="193"/>
      <c r="S34" s="193" t="s">
        <v>232</v>
      </c>
      <c r="T34" s="194" t="s">
        <v>233</v>
      </c>
      <c r="U34" s="160">
        <v>0</v>
      </c>
      <c r="V34" s="160">
        <f t="shared" si="13"/>
        <v>0</v>
      </c>
      <c r="W34" s="160"/>
      <c r="X34" s="160" t="s">
        <v>173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864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88">
        <v>25</v>
      </c>
      <c r="B35" s="189" t="s">
        <v>1097</v>
      </c>
      <c r="C35" s="196" t="s">
        <v>1098</v>
      </c>
      <c r="D35" s="190" t="s">
        <v>1052</v>
      </c>
      <c r="E35" s="191">
        <v>4</v>
      </c>
      <c r="F35" s="192"/>
      <c r="G35" s="193">
        <f t="shared" si="7"/>
        <v>0</v>
      </c>
      <c r="H35" s="192"/>
      <c r="I35" s="193">
        <f t="shared" si="8"/>
        <v>0</v>
      </c>
      <c r="J35" s="192"/>
      <c r="K35" s="193">
        <f t="shared" si="9"/>
        <v>0</v>
      </c>
      <c r="L35" s="193">
        <v>21</v>
      </c>
      <c r="M35" s="193">
        <f t="shared" si="10"/>
        <v>0</v>
      </c>
      <c r="N35" s="193">
        <v>0</v>
      </c>
      <c r="O35" s="193">
        <f t="shared" si="11"/>
        <v>0</v>
      </c>
      <c r="P35" s="193">
        <v>0</v>
      </c>
      <c r="Q35" s="193">
        <f t="shared" si="12"/>
        <v>0</v>
      </c>
      <c r="R35" s="193"/>
      <c r="S35" s="193" t="s">
        <v>232</v>
      </c>
      <c r="T35" s="194" t="s">
        <v>233</v>
      </c>
      <c r="U35" s="160">
        <v>0</v>
      </c>
      <c r="V35" s="160">
        <f t="shared" si="13"/>
        <v>0</v>
      </c>
      <c r="W35" s="160"/>
      <c r="X35" s="160" t="s">
        <v>250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1053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8">
        <v>26</v>
      </c>
      <c r="B36" s="189" t="s">
        <v>1099</v>
      </c>
      <c r="C36" s="196" t="s">
        <v>1100</v>
      </c>
      <c r="D36" s="190" t="s">
        <v>1052</v>
      </c>
      <c r="E36" s="191">
        <v>4</v>
      </c>
      <c r="F36" s="192"/>
      <c r="G36" s="193">
        <f t="shared" si="7"/>
        <v>0</v>
      </c>
      <c r="H36" s="192"/>
      <c r="I36" s="193">
        <f t="shared" si="8"/>
        <v>0</v>
      </c>
      <c r="J36" s="192"/>
      <c r="K36" s="193">
        <f t="shared" si="9"/>
        <v>0</v>
      </c>
      <c r="L36" s="193">
        <v>21</v>
      </c>
      <c r="M36" s="193">
        <f t="shared" si="10"/>
        <v>0</v>
      </c>
      <c r="N36" s="193">
        <v>0</v>
      </c>
      <c r="O36" s="193">
        <f t="shared" si="11"/>
        <v>0</v>
      </c>
      <c r="P36" s="193">
        <v>0</v>
      </c>
      <c r="Q36" s="193">
        <f t="shared" si="12"/>
        <v>0</v>
      </c>
      <c r="R36" s="193"/>
      <c r="S36" s="193" t="s">
        <v>232</v>
      </c>
      <c r="T36" s="194" t="s">
        <v>233</v>
      </c>
      <c r="U36" s="160">
        <v>0</v>
      </c>
      <c r="V36" s="160">
        <f t="shared" si="13"/>
        <v>0</v>
      </c>
      <c r="W36" s="160"/>
      <c r="X36" s="160" t="s">
        <v>173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864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8">
        <v>27</v>
      </c>
      <c r="B37" s="189" t="s">
        <v>1101</v>
      </c>
      <c r="C37" s="196" t="s">
        <v>1102</v>
      </c>
      <c r="D37" s="190" t="s">
        <v>1052</v>
      </c>
      <c r="E37" s="191">
        <v>1</v>
      </c>
      <c r="F37" s="192"/>
      <c r="G37" s="193">
        <f t="shared" si="7"/>
        <v>0</v>
      </c>
      <c r="H37" s="192"/>
      <c r="I37" s="193">
        <f t="shared" si="8"/>
        <v>0</v>
      </c>
      <c r="J37" s="192"/>
      <c r="K37" s="193">
        <f t="shared" si="9"/>
        <v>0</v>
      </c>
      <c r="L37" s="193">
        <v>21</v>
      </c>
      <c r="M37" s="193">
        <f t="shared" si="10"/>
        <v>0</v>
      </c>
      <c r="N37" s="193">
        <v>0</v>
      </c>
      <c r="O37" s="193">
        <f t="shared" si="11"/>
        <v>0</v>
      </c>
      <c r="P37" s="193">
        <v>0</v>
      </c>
      <c r="Q37" s="193">
        <f t="shared" si="12"/>
        <v>0</v>
      </c>
      <c r="R37" s="193"/>
      <c r="S37" s="193" t="s">
        <v>232</v>
      </c>
      <c r="T37" s="194" t="s">
        <v>233</v>
      </c>
      <c r="U37" s="160">
        <v>0</v>
      </c>
      <c r="V37" s="160">
        <f t="shared" si="13"/>
        <v>0</v>
      </c>
      <c r="W37" s="160"/>
      <c r="X37" s="160" t="s">
        <v>250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1053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88">
        <v>28</v>
      </c>
      <c r="B38" s="189" t="s">
        <v>1103</v>
      </c>
      <c r="C38" s="196" t="s">
        <v>1104</v>
      </c>
      <c r="D38" s="190" t="s">
        <v>1052</v>
      </c>
      <c r="E38" s="191">
        <v>1</v>
      </c>
      <c r="F38" s="192"/>
      <c r="G38" s="193">
        <f t="shared" si="7"/>
        <v>0</v>
      </c>
      <c r="H38" s="192"/>
      <c r="I38" s="193">
        <f t="shared" si="8"/>
        <v>0</v>
      </c>
      <c r="J38" s="192"/>
      <c r="K38" s="193">
        <f t="shared" si="9"/>
        <v>0</v>
      </c>
      <c r="L38" s="193">
        <v>21</v>
      </c>
      <c r="M38" s="193">
        <f t="shared" si="10"/>
        <v>0</v>
      </c>
      <c r="N38" s="193">
        <v>0</v>
      </c>
      <c r="O38" s="193">
        <f t="shared" si="11"/>
        <v>0</v>
      </c>
      <c r="P38" s="193">
        <v>0</v>
      </c>
      <c r="Q38" s="193">
        <f t="shared" si="12"/>
        <v>0</v>
      </c>
      <c r="R38" s="193"/>
      <c r="S38" s="193" t="s">
        <v>232</v>
      </c>
      <c r="T38" s="194" t="s">
        <v>233</v>
      </c>
      <c r="U38" s="160">
        <v>0</v>
      </c>
      <c r="V38" s="160">
        <f t="shared" si="13"/>
        <v>0</v>
      </c>
      <c r="W38" s="160"/>
      <c r="X38" s="160" t="s">
        <v>173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864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8">
        <v>29</v>
      </c>
      <c r="B39" s="189" t="s">
        <v>1105</v>
      </c>
      <c r="C39" s="196" t="s">
        <v>1106</v>
      </c>
      <c r="D39" s="190" t="s">
        <v>1052</v>
      </c>
      <c r="E39" s="191">
        <v>1</v>
      </c>
      <c r="F39" s="192"/>
      <c r="G39" s="193">
        <f t="shared" si="7"/>
        <v>0</v>
      </c>
      <c r="H39" s="192"/>
      <c r="I39" s="193">
        <f t="shared" si="8"/>
        <v>0</v>
      </c>
      <c r="J39" s="192"/>
      <c r="K39" s="193">
        <f t="shared" si="9"/>
        <v>0</v>
      </c>
      <c r="L39" s="193">
        <v>21</v>
      </c>
      <c r="M39" s="193">
        <f t="shared" si="10"/>
        <v>0</v>
      </c>
      <c r="N39" s="193">
        <v>0</v>
      </c>
      <c r="O39" s="193">
        <f t="shared" si="11"/>
        <v>0</v>
      </c>
      <c r="P39" s="193">
        <v>0</v>
      </c>
      <c r="Q39" s="193">
        <f t="shared" si="12"/>
        <v>0</v>
      </c>
      <c r="R39" s="193"/>
      <c r="S39" s="193" t="s">
        <v>232</v>
      </c>
      <c r="T39" s="194" t="s">
        <v>233</v>
      </c>
      <c r="U39" s="160">
        <v>0</v>
      </c>
      <c r="V39" s="160">
        <f t="shared" si="13"/>
        <v>0</v>
      </c>
      <c r="W39" s="160"/>
      <c r="X39" s="160" t="s">
        <v>250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1053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8">
        <v>30</v>
      </c>
      <c r="B40" s="189" t="s">
        <v>1107</v>
      </c>
      <c r="C40" s="196" t="s">
        <v>1108</v>
      </c>
      <c r="D40" s="190" t="s">
        <v>1052</v>
      </c>
      <c r="E40" s="191">
        <v>1</v>
      </c>
      <c r="F40" s="192"/>
      <c r="G40" s="193">
        <f t="shared" si="7"/>
        <v>0</v>
      </c>
      <c r="H40" s="192"/>
      <c r="I40" s="193">
        <f t="shared" si="8"/>
        <v>0</v>
      </c>
      <c r="J40" s="192"/>
      <c r="K40" s="193">
        <f t="shared" si="9"/>
        <v>0</v>
      </c>
      <c r="L40" s="193">
        <v>21</v>
      </c>
      <c r="M40" s="193">
        <f t="shared" si="10"/>
        <v>0</v>
      </c>
      <c r="N40" s="193">
        <v>0</v>
      </c>
      <c r="O40" s="193">
        <f t="shared" si="11"/>
        <v>0</v>
      </c>
      <c r="P40" s="193">
        <v>0</v>
      </c>
      <c r="Q40" s="193">
        <f t="shared" si="12"/>
        <v>0</v>
      </c>
      <c r="R40" s="193"/>
      <c r="S40" s="193" t="s">
        <v>232</v>
      </c>
      <c r="T40" s="194" t="s">
        <v>233</v>
      </c>
      <c r="U40" s="160">
        <v>0</v>
      </c>
      <c r="V40" s="160">
        <f t="shared" si="13"/>
        <v>0</v>
      </c>
      <c r="W40" s="160"/>
      <c r="X40" s="160" t="s">
        <v>173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864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7" t="s">
        <v>166</v>
      </c>
      <c r="B41" s="168" t="s">
        <v>128</v>
      </c>
      <c r="C41" s="182" t="s">
        <v>129</v>
      </c>
      <c r="D41" s="169"/>
      <c r="E41" s="170"/>
      <c r="F41" s="171"/>
      <c r="G41" s="171">
        <f>SUMIF(AG42:AG59,"&lt;&gt;NOR",G42:G59)</f>
        <v>0</v>
      </c>
      <c r="H41" s="171"/>
      <c r="I41" s="171">
        <f>SUM(I42:I59)</f>
        <v>0</v>
      </c>
      <c r="J41" s="171"/>
      <c r="K41" s="171">
        <f>SUM(K42:K59)</f>
        <v>0</v>
      </c>
      <c r="L41" s="171"/>
      <c r="M41" s="171">
        <f>SUM(M42:M59)</f>
        <v>0</v>
      </c>
      <c r="N41" s="171"/>
      <c r="O41" s="171">
        <f>SUM(O42:O59)</f>
        <v>0</v>
      </c>
      <c r="P41" s="171"/>
      <c r="Q41" s="171">
        <f>SUM(Q42:Q59)</f>
        <v>0</v>
      </c>
      <c r="R41" s="171"/>
      <c r="S41" s="171"/>
      <c r="T41" s="172"/>
      <c r="U41" s="166"/>
      <c r="V41" s="166">
        <f>SUM(V42:V59)</f>
        <v>126.05999999999999</v>
      </c>
      <c r="W41" s="166"/>
      <c r="X41" s="166"/>
      <c r="AG41" t="s">
        <v>167</v>
      </c>
    </row>
    <row r="42" spans="1:60" outlineLevel="1" x14ac:dyDescent="0.2">
      <c r="A42" s="188">
        <v>31</v>
      </c>
      <c r="B42" s="189" t="s">
        <v>1109</v>
      </c>
      <c r="C42" s="196" t="s">
        <v>1110</v>
      </c>
      <c r="D42" s="190" t="s">
        <v>189</v>
      </c>
      <c r="E42" s="191">
        <v>120</v>
      </c>
      <c r="F42" s="192"/>
      <c r="G42" s="193">
        <f t="shared" ref="G42:G59" si="14">ROUND(E42*F42,2)</f>
        <v>0</v>
      </c>
      <c r="H42" s="192"/>
      <c r="I42" s="193">
        <f t="shared" ref="I42:I59" si="15">ROUND(E42*H42,2)</f>
        <v>0</v>
      </c>
      <c r="J42" s="192"/>
      <c r="K42" s="193">
        <f t="shared" ref="K42:K59" si="16">ROUND(E42*J42,2)</f>
        <v>0</v>
      </c>
      <c r="L42" s="193">
        <v>21</v>
      </c>
      <c r="M42" s="193">
        <f t="shared" ref="M42:M59" si="17">G42*(1+L42/100)</f>
        <v>0</v>
      </c>
      <c r="N42" s="193">
        <v>0</v>
      </c>
      <c r="O42" s="193">
        <f t="shared" ref="O42:O59" si="18">ROUND(E42*N42,2)</f>
        <v>0</v>
      </c>
      <c r="P42" s="193">
        <v>0</v>
      </c>
      <c r="Q42" s="193">
        <f t="shared" ref="Q42:Q59" si="19">ROUND(E42*P42,2)</f>
        <v>0</v>
      </c>
      <c r="R42" s="193"/>
      <c r="S42" s="193" t="s">
        <v>232</v>
      </c>
      <c r="T42" s="194" t="s">
        <v>233</v>
      </c>
      <c r="U42" s="160">
        <v>0</v>
      </c>
      <c r="V42" s="160">
        <f t="shared" ref="V42:V59" si="20">ROUND(E42*U42,2)</f>
        <v>0</v>
      </c>
      <c r="W42" s="160"/>
      <c r="X42" s="160" t="s">
        <v>250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1053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8">
        <v>32</v>
      </c>
      <c r="B43" s="189" t="s">
        <v>1111</v>
      </c>
      <c r="C43" s="196" t="s">
        <v>1112</v>
      </c>
      <c r="D43" s="190" t="s">
        <v>189</v>
      </c>
      <c r="E43" s="191">
        <v>20</v>
      </c>
      <c r="F43" s="192"/>
      <c r="G43" s="193">
        <f t="shared" si="14"/>
        <v>0</v>
      </c>
      <c r="H43" s="192"/>
      <c r="I43" s="193">
        <f t="shared" si="15"/>
        <v>0</v>
      </c>
      <c r="J43" s="192"/>
      <c r="K43" s="193">
        <f t="shared" si="16"/>
        <v>0</v>
      </c>
      <c r="L43" s="193">
        <v>21</v>
      </c>
      <c r="M43" s="193">
        <f t="shared" si="17"/>
        <v>0</v>
      </c>
      <c r="N43" s="193">
        <v>0</v>
      </c>
      <c r="O43" s="193">
        <f t="shared" si="18"/>
        <v>0</v>
      </c>
      <c r="P43" s="193">
        <v>0</v>
      </c>
      <c r="Q43" s="193">
        <f t="shared" si="19"/>
        <v>0</v>
      </c>
      <c r="R43" s="193"/>
      <c r="S43" s="193" t="s">
        <v>232</v>
      </c>
      <c r="T43" s="194" t="s">
        <v>233</v>
      </c>
      <c r="U43" s="160">
        <v>0</v>
      </c>
      <c r="V43" s="160">
        <f t="shared" si="20"/>
        <v>0</v>
      </c>
      <c r="W43" s="160"/>
      <c r="X43" s="160" t="s">
        <v>250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1053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88">
        <v>33</v>
      </c>
      <c r="B44" s="189" t="s">
        <v>1113</v>
      </c>
      <c r="C44" s="196" t="s">
        <v>1114</v>
      </c>
      <c r="D44" s="190" t="s">
        <v>189</v>
      </c>
      <c r="E44" s="191">
        <v>265</v>
      </c>
      <c r="F44" s="192"/>
      <c r="G44" s="193">
        <f t="shared" si="14"/>
        <v>0</v>
      </c>
      <c r="H44" s="192"/>
      <c r="I44" s="193">
        <f t="shared" si="15"/>
        <v>0</v>
      </c>
      <c r="J44" s="192"/>
      <c r="K44" s="193">
        <f t="shared" si="16"/>
        <v>0</v>
      </c>
      <c r="L44" s="193">
        <v>21</v>
      </c>
      <c r="M44" s="193">
        <f t="shared" si="17"/>
        <v>0</v>
      </c>
      <c r="N44" s="193">
        <v>0</v>
      </c>
      <c r="O44" s="193">
        <f t="shared" si="18"/>
        <v>0</v>
      </c>
      <c r="P44" s="193">
        <v>0</v>
      </c>
      <c r="Q44" s="193">
        <f t="shared" si="19"/>
        <v>0</v>
      </c>
      <c r="R44" s="193"/>
      <c r="S44" s="193" t="s">
        <v>232</v>
      </c>
      <c r="T44" s="194" t="s">
        <v>233</v>
      </c>
      <c r="U44" s="160">
        <v>0</v>
      </c>
      <c r="V44" s="160">
        <f t="shared" si="20"/>
        <v>0</v>
      </c>
      <c r="W44" s="160"/>
      <c r="X44" s="160" t="s">
        <v>250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1053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56.25" outlineLevel="1" x14ac:dyDescent="0.2">
      <c r="A45" s="188">
        <v>34</v>
      </c>
      <c r="B45" s="189" t="s">
        <v>1115</v>
      </c>
      <c r="C45" s="196" t="s">
        <v>1116</v>
      </c>
      <c r="D45" s="190" t="s">
        <v>189</v>
      </c>
      <c r="E45" s="191">
        <v>5</v>
      </c>
      <c r="F45" s="192"/>
      <c r="G45" s="193">
        <f t="shared" si="14"/>
        <v>0</v>
      </c>
      <c r="H45" s="192"/>
      <c r="I45" s="193">
        <f t="shared" si="15"/>
        <v>0</v>
      </c>
      <c r="J45" s="192"/>
      <c r="K45" s="193">
        <f t="shared" si="16"/>
        <v>0</v>
      </c>
      <c r="L45" s="193">
        <v>21</v>
      </c>
      <c r="M45" s="193">
        <f t="shared" si="17"/>
        <v>0</v>
      </c>
      <c r="N45" s="193">
        <v>0</v>
      </c>
      <c r="O45" s="193">
        <f t="shared" si="18"/>
        <v>0</v>
      </c>
      <c r="P45" s="193">
        <v>0</v>
      </c>
      <c r="Q45" s="193">
        <f t="shared" si="19"/>
        <v>0</v>
      </c>
      <c r="R45" s="193" t="s">
        <v>249</v>
      </c>
      <c r="S45" s="193" t="s">
        <v>172</v>
      </c>
      <c r="T45" s="194" t="s">
        <v>172</v>
      </c>
      <c r="U45" s="160">
        <v>0</v>
      </c>
      <c r="V45" s="160">
        <f t="shared" si="20"/>
        <v>0</v>
      </c>
      <c r="W45" s="160"/>
      <c r="X45" s="160" t="s">
        <v>250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1053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56.25" outlineLevel="1" x14ac:dyDescent="0.2">
      <c r="A46" s="188">
        <v>35</v>
      </c>
      <c r="B46" s="189" t="s">
        <v>1117</v>
      </c>
      <c r="C46" s="196" t="s">
        <v>1118</v>
      </c>
      <c r="D46" s="190" t="s">
        <v>189</v>
      </c>
      <c r="E46" s="191">
        <v>35</v>
      </c>
      <c r="F46" s="192"/>
      <c r="G46" s="193">
        <f t="shared" si="14"/>
        <v>0</v>
      </c>
      <c r="H46" s="192"/>
      <c r="I46" s="193">
        <f t="shared" si="15"/>
        <v>0</v>
      </c>
      <c r="J46" s="192"/>
      <c r="K46" s="193">
        <f t="shared" si="16"/>
        <v>0</v>
      </c>
      <c r="L46" s="193">
        <v>21</v>
      </c>
      <c r="M46" s="193">
        <f t="shared" si="17"/>
        <v>0</v>
      </c>
      <c r="N46" s="193">
        <v>0</v>
      </c>
      <c r="O46" s="193">
        <f t="shared" si="18"/>
        <v>0</v>
      </c>
      <c r="P46" s="193">
        <v>0</v>
      </c>
      <c r="Q46" s="193">
        <f t="shared" si="19"/>
        <v>0</v>
      </c>
      <c r="R46" s="193" t="s">
        <v>249</v>
      </c>
      <c r="S46" s="193" t="s">
        <v>172</v>
      </c>
      <c r="T46" s="194" t="s">
        <v>172</v>
      </c>
      <c r="U46" s="160">
        <v>0</v>
      </c>
      <c r="V46" s="160">
        <f t="shared" si="20"/>
        <v>0</v>
      </c>
      <c r="W46" s="160"/>
      <c r="X46" s="160" t="s">
        <v>250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1053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56.25" outlineLevel="1" x14ac:dyDescent="0.2">
      <c r="A47" s="188">
        <v>36</v>
      </c>
      <c r="B47" s="189" t="s">
        <v>1119</v>
      </c>
      <c r="C47" s="196" t="s">
        <v>1120</v>
      </c>
      <c r="D47" s="190" t="s">
        <v>189</v>
      </c>
      <c r="E47" s="191">
        <v>20</v>
      </c>
      <c r="F47" s="192"/>
      <c r="G47" s="193">
        <f t="shared" si="14"/>
        <v>0</v>
      </c>
      <c r="H47" s="192"/>
      <c r="I47" s="193">
        <f t="shared" si="15"/>
        <v>0</v>
      </c>
      <c r="J47" s="192"/>
      <c r="K47" s="193">
        <f t="shared" si="16"/>
        <v>0</v>
      </c>
      <c r="L47" s="193">
        <v>21</v>
      </c>
      <c r="M47" s="193">
        <f t="shared" si="17"/>
        <v>0</v>
      </c>
      <c r="N47" s="193">
        <v>0</v>
      </c>
      <c r="O47" s="193">
        <f t="shared" si="18"/>
        <v>0</v>
      </c>
      <c r="P47" s="193">
        <v>0</v>
      </c>
      <c r="Q47" s="193">
        <f t="shared" si="19"/>
        <v>0</v>
      </c>
      <c r="R47" s="193" t="s">
        <v>249</v>
      </c>
      <c r="S47" s="193" t="s">
        <v>172</v>
      </c>
      <c r="T47" s="194" t="s">
        <v>172</v>
      </c>
      <c r="U47" s="160">
        <v>0</v>
      </c>
      <c r="V47" s="160">
        <f t="shared" si="20"/>
        <v>0</v>
      </c>
      <c r="W47" s="160"/>
      <c r="X47" s="160" t="s">
        <v>250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1053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56.25" outlineLevel="1" x14ac:dyDescent="0.2">
      <c r="A48" s="188">
        <v>37</v>
      </c>
      <c r="B48" s="189" t="s">
        <v>1121</v>
      </c>
      <c r="C48" s="196" t="s">
        <v>1122</v>
      </c>
      <c r="D48" s="190" t="s">
        <v>189</v>
      </c>
      <c r="E48" s="191">
        <v>20</v>
      </c>
      <c r="F48" s="192"/>
      <c r="G48" s="193">
        <f t="shared" si="14"/>
        <v>0</v>
      </c>
      <c r="H48" s="192"/>
      <c r="I48" s="193">
        <f t="shared" si="15"/>
        <v>0</v>
      </c>
      <c r="J48" s="192"/>
      <c r="K48" s="193">
        <f t="shared" si="16"/>
        <v>0</v>
      </c>
      <c r="L48" s="193">
        <v>21</v>
      </c>
      <c r="M48" s="193">
        <f t="shared" si="17"/>
        <v>0</v>
      </c>
      <c r="N48" s="193">
        <v>0</v>
      </c>
      <c r="O48" s="193">
        <f t="shared" si="18"/>
        <v>0</v>
      </c>
      <c r="P48" s="193">
        <v>0</v>
      </c>
      <c r="Q48" s="193">
        <f t="shared" si="19"/>
        <v>0</v>
      </c>
      <c r="R48" s="193" t="s">
        <v>249</v>
      </c>
      <c r="S48" s="193" t="s">
        <v>172</v>
      </c>
      <c r="T48" s="194" t="s">
        <v>172</v>
      </c>
      <c r="U48" s="160">
        <v>0</v>
      </c>
      <c r="V48" s="160">
        <f t="shared" si="20"/>
        <v>0</v>
      </c>
      <c r="W48" s="160"/>
      <c r="X48" s="160" t="s">
        <v>250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1053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56.25" outlineLevel="1" x14ac:dyDescent="0.2">
      <c r="A49" s="188">
        <v>38</v>
      </c>
      <c r="B49" s="189" t="s">
        <v>1123</v>
      </c>
      <c r="C49" s="196" t="s">
        <v>1124</v>
      </c>
      <c r="D49" s="190" t="s">
        <v>189</v>
      </c>
      <c r="E49" s="191">
        <v>10</v>
      </c>
      <c r="F49" s="192"/>
      <c r="G49" s="193">
        <f t="shared" si="14"/>
        <v>0</v>
      </c>
      <c r="H49" s="192"/>
      <c r="I49" s="193">
        <f t="shared" si="15"/>
        <v>0</v>
      </c>
      <c r="J49" s="192"/>
      <c r="K49" s="193">
        <f t="shared" si="16"/>
        <v>0</v>
      </c>
      <c r="L49" s="193">
        <v>21</v>
      </c>
      <c r="M49" s="193">
        <f t="shared" si="17"/>
        <v>0</v>
      </c>
      <c r="N49" s="193">
        <v>0</v>
      </c>
      <c r="O49" s="193">
        <f t="shared" si="18"/>
        <v>0</v>
      </c>
      <c r="P49" s="193">
        <v>0</v>
      </c>
      <c r="Q49" s="193">
        <f t="shared" si="19"/>
        <v>0</v>
      </c>
      <c r="R49" s="193" t="s">
        <v>249</v>
      </c>
      <c r="S49" s="193" t="s">
        <v>172</v>
      </c>
      <c r="T49" s="194" t="s">
        <v>172</v>
      </c>
      <c r="U49" s="160">
        <v>0</v>
      </c>
      <c r="V49" s="160">
        <f t="shared" si="20"/>
        <v>0</v>
      </c>
      <c r="W49" s="160"/>
      <c r="X49" s="160" t="s">
        <v>250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1053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8">
        <v>39</v>
      </c>
      <c r="B50" s="189" t="s">
        <v>1125</v>
      </c>
      <c r="C50" s="196" t="s">
        <v>1126</v>
      </c>
      <c r="D50" s="190" t="s">
        <v>189</v>
      </c>
      <c r="E50" s="191">
        <v>100</v>
      </c>
      <c r="F50" s="192"/>
      <c r="G50" s="193">
        <f t="shared" si="14"/>
        <v>0</v>
      </c>
      <c r="H50" s="192"/>
      <c r="I50" s="193">
        <f t="shared" si="15"/>
        <v>0</v>
      </c>
      <c r="J50" s="192"/>
      <c r="K50" s="193">
        <f t="shared" si="16"/>
        <v>0</v>
      </c>
      <c r="L50" s="193">
        <v>21</v>
      </c>
      <c r="M50" s="193">
        <f t="shared" si="17"/>
        <v>0</v>
      </c>
      <c r="N50" s="193">
        <v>0</v>
      </c>
      <c r="O50" s="193">
        <f t="shared" si="18"/>
        <v>0</v>
      </c>
      <c r="P50" s="193">
        <v>0</v>
      </c>
      <c r="Q50" s="193">
        <f t="shared" si="19"/>
        <v>0</v>
      </c>
      <c r="R50" s="193"/>
      <c r="S50" s="193" t="s">
        <v>232</v>
      </c>
      <c r="T50" s="194" t="s">
        <v>233</v>
      </c>
      <c r="U50" s="160">
        <v>0</v>
      </c>
      <c r="V50" s="160">
        <f t="shared" si="20"/>
        <v>0</v>
      </c>
      <c r="W50" s="160"/>
      <c r="X50" s="160" t="s">
        <v>250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1053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8">
        <v>40</v>
      </c>
      <c r="B51" s="189" t="s">
        <v>1127</v>
      </c>
      <c r="C51" s="196" t="s">
        <v>1128</v>
      </c>
      <c r="D51" s="190" t="s">
        <v>189</v>
      </c>
      <c r="E51" s="191">
        <v>60</v>
      </c>
      <c r="F51" s="192"/>
      <c r="G51" s="193">
        <f t="shared" si="14"/>
        <v>0</v>
      </c>
      <c r="H51" s="192"/>
      <c r="I51" s="193">
        <f t="shared" si="15"/>
        <v>0</v>
      </c>
      <c r="J51" s="192"/>
      <c r="K51" s="193">
        <f t="shared" si="16"/>
        <v>0</v>
      </c>
      <c r="L51" s="193">
        <v>21</v>
      </c>
      <c r="M51" s="193">
        <f t="shared" si="17"/>
        <v>0</v>
      </c>
      <c r="N51" s="193">
        <v>0</v>
      </c>
      <c r="O51" s="193">
        <f t="shared" si="18"/>
        <v>0</v>
      </c>
      <c r="P51" s="193">
        <v>0</v>
      </c>
      <c r="Q51" s="193">
        <f t="shared" si="19"/>
        <v>0</v>
      </c>
      <c r="R51" s="193"/>
      <c r="S51" s="193" t="s">
        <v>232</v>
      </c>
      <c r="T51" s="194" t="s">
        <v>233</v>
      </c>
      <c r="U51" s="160">
        <v>0</v>
      </c>
      <c r="V51" s="160">
        <f t="shared" si="20"/>
        <v>0</v>
      </c>
      <c r="W51" s="160"/>
      <c r="X51" s="160" t="s">
        <v>250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1053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88">
        <v>41</v>
      </c>
      <c r="B52" s="189" t="s">
        <v>1129</v>
      </c>
      <c r="C52" s="196" t="s">
        <v>1130</v>
      </c>
      <c r="D52" s="190" t="s">
        <v>189</v>
      </c>
      <c r="E52" s="191">
        <v>25</v>
      </c>
      <c r="F52" s="192"/>
      <c r="G52" s="193">
        <f t="shared" si="14"/>
        <v>0</v>
      </c>
      <c r="H52" s="192"/>
      <c r="I52" s="193">
        <f t="shared" si="15"/>
        <v>0</v>
      </c>
      <c r="J52" s="192"/>
      <c r="K52" s="193">
        <f t="shared" si="16"/>
        <v>0</v>
      </c>
      <c r="L52" s="193">
        <v>21</v>
      </c>
      <c r="M52" s="193">
        <f t="shared" si="17"/>
        <v>0</v>
      </c>
      <c r="N52" s="193">
        <v>0</v>
      </c>
      <c r="O52" s="193">
        <f t="shared" si="18"/>
        <v>0</v>
      </c>
      <c r="P52" s="193">
        <v>0</v>
      </c>
      <c r="Q52" s="193">
        <f t="shared" si="19"/>
        <v>0</v>
      </c>
      <c r="R52" s="193"/>
      <c r="S52" s="193" t="s">
        <v>232</v>
      </c>
      <c r="T52" s="194" t="s">
        <v>233</v>
      </c>
      <c r="U52" s="160">
        <v>0</v>
      </c>
      <c r="V52" s="160">
        <f t="shared" si="20"/>
        <v>0</v>
      </c>
      <c r="W52" s="160"/>
      <c r="X52" s="160" t="s">
        <v>250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1053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8">
        <v>42</v>
      </c>
      <c r="B53" s="189" t="s">
        <v>1131</v>
      </c>
      <c r="C53" s="196" t="s">
        <v>1132</v>
      </c>
      <c r="D53" s="190" t="s">
        <v>1052</v>
      </c>
      <c r="E53" s="191">
        <v>1</v>
      </c>
      <c r="F53" s="192"/>
      <c r="G53" s="193">
        <f t="shared" si="14"/>
        <v>0</v>
      </c>
      <c r="H53" s="192"/>
      <c r="I53" s="193">
        <f t="shared" si="15"/>
        <v>0</v>
      </c>
      <c r="J53" s="192"/>
      <c r="K53" s="193">
        <f t="shared" si="16"/>
        <v>0</v>
      </c>
      <c r="L53" s="193">
        <v>21</v>
      </c>
      <c r="M53" s="193">
        <f t="shared" si="17"/>
        <v>0</v>
      </c>
      <c r="N53" s="193">
        <v>0</v>
      </c>
      <c r="O53" s="193">
        <f t="shared" si="18"/>
        <v>0</v>
      </c>
      <c r="P53" s="193">
        <v>0</v>
      </c>
      <c r="Q53" s="193">
        <f t="shared" si="19"/>
        <v>0</v>
      </c>
      <c r="R53" s="193"/>
      <c r="S53" s="193" t="s">
        <v>232</v>
      </c>
      <c r="T53" s="194" t="s">
        <v>233</v>
      </c>
      <c r="U53" s="160">
        <v>0</v>
      </c>
      <c r="V53" s="160">
        <f t="shared" si="20"/>
        <v>0</v>
      </c>
      <c r="W53" s="160"/>
      <c r="X53" s="160" t="s">
        <v>173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864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88">
        <v>43</v>
      </c>
      <c r="B54" s="189" t="s">
        <v>1133</v>
      </c>
      <c r="C54" s="196" t="s">
        <v>1134</v>
      </c>
      <c r="D54" s="190" t="s">
        <v>189</v>
      </c>
      <c r="E54" s="191">
        <v>17</v>
      </c>
      <c r="F54" s="192"/>
      <c r="G54" s="193">
        <f t="shared" si="14"/>
        <v>0</v>
      </c>
      <c r="H54" s="192"/>
      <c r="I54" s="193">
        <f t="shared" si="15"/>
        <v>0</v>
      </c>
      <c r="J54" s="192"/>
      <c r="K54" s="193">
        <f t="shared" si="16"/>
        <v>0</v>
      </c>
      <c r="L54" s="193">
        <v>21</v>
      </c>
      <c r="M54" s="193">
        <f t="shared" si="17"/>
        <v>0</v>
      </c>
      <c r="N54" s="193">
        <v>0</v>
      </c>
      <c r="O54" s="193">
        <f t="shared" si="18"/>
        <v>0</v>
      </c>
      <c r="P54" s="193">
        <v>0</v>
      </c>
      <c r="Q54" s="193">
        <f t="shared" si="19"/>
        <v>0</v>
      </c>
      <c r="R54" s="193" t="s">
        <v>1135</v>
      </c>
      <c r="S54" s="193" t="s">
        <v>172</v>
      </c>
      <c r="T54" s="194" t="s">
        <v>172</v>
      </c>
      <c r="U54" s="160">
        <v>0.35</v>
      </c>
      <c r="V54" s="160">
        <f t="shared" si="20"/>
        <v>5.95</v>
      </c>
      <c r="W54" s="160"/>
      <c r="X54" s="160" t="s">
        <v>173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864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8">
        <v>44</v>
      </c>
      <c r="B55" s="189" t="s">
        <v>1136</v>
      </c>
      <c r="C55" s="196" t="s">
        <v>1137</v>
      </c>
      <c r="D55" s="190" t="s">
        <v>189</v>
      </c>
      <c r="E55" s="191">
        <v>32</v>
      </c>
      <c r="F55" s="192"/>
      <c r="G55" s="193">
        <f t="shared" si="14"/>
        <v>0</v>
      </c>
      <c r="H55" s="192"/>
      <c r="I55" s="193">
        <f t="shared" si="15"/>
        <v>0</v>
      </c>
      <c r="J55" s="192"/>
      <c r="K55" s="193">
        <f t="shared" si="16"/>
        <v>0</v>
      </c>
      <c r="L55" s="193">
        <v>21</v>
      </c>
      <c r="M55" s="193">
        <f t="shared" si="17"/>
        <v>0</v>
      </c>
      <c r="N55" s="193">
        <v>0</v>
      </c>
      <c r="O55" s="193">
        <f t="shared" si="18"/>
        <v>0</v>
      </c>
      <c r="P55" s="193">
        <v>0</v>
      </c>
      <c r="Q55" s="193">
        <f t="shared" si="19"/>
        <v>0</v>
      </c>
      <c r="R55" s="193"/>
      <c r="S55" s="193" t="s">
        <v>172</v>
      </c>
      <c r="T55" s="194" t="s">
        <v>172</v>
      </c>
      <c r="U55" s="160">
        <v>9.5670000000000005E-2</v>
      </c>
      <c r="V55" s="160">
        <f t="shared" si="20"/>
        <v>3.06</v>
      </c>
      <c r="W55" s="160"/>
      <c r="X55" s="160" t="s">
        <v>173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864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8">
        <v>45</v>
      </c>
      <c r="B56" s="189" t="s">
        <v>1138</v>
      </c>
      <c r="C56" s="196" t="s">
        <v>1139</v>
      </c>
      <c r="D56" s="190" t="s">
        <v>189</v>
      </c>
      <c r="E56" s="191">
        <v>128</v>
      </c>
      <c r="F56" s="192"/>
      <c r="G56" s="193">
        <f t="shared" si="14"/>
        <v>0</v>
      </c>
      <c r="H56" s="192"/>
      <c r="I56" s="193">
        <f t="shared" si="15"/>
        <v>0</v>
      </c>
      <c r="J56" s="192"/>
      <c r="K56" s="193">
        <f t="shared" si="16"/>
        <v>0</v>
      </c>
      <c r="L56" s="193">
        <v>21</v>
      </c>
      <c r="M56" s="193">
        <f t="shared" si="17"/>
        <v>0</v>
      </c>
      <c r="N56" s="193">
        <v>0</v>
      </c>
      <c r="O56" s="193">
        <f t="shared" si="18"/>
        <v>0</v>
      </c>
      <c r="P56" s="193">
        <v>0</v>
      </c>
      <c r="Q56" s="193">
        <f t="shared" si="19"/>
        <v>0</v>
      </c>
      <c r="R56" s="193"/>
      <c r="S56" s="193" t="s">
        <v>172</v>
      </c>
      <c r="T56" s="194" t="s">
        <v>172</v>
      </c>
      <c r="U56" s="160">
        <v>0.11233</v>
      </c>
      <c r="V56" s="160">
        <f t="shared" si="20"/>
        <v>14.38</v>
      </c>
      <c r="W56" s="160"/>
      <c r="X56" s="160" t="s">
        <v>173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864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8">
        <v>46</v>
      </c>
      <c r="B57" s="189" t="s">
        <v>1140</v>
      </c>
      <c r="C57" s="196" t="s">
        <v>1141</v>
      </c>
      <c r="D57" s="190" t="s">
        <v>189</v>
      </c>
      <c r="E57" s="191">
        <v>655</v>
      </c>
      <c r="F57" s="192"/>
      <c r="G57" s="193">
        <f t="shared" si="14"/>
        <v>0</v>
      </c>
      <c r="H57" s="192"/>
      <c r="I57" s="193">
        <f t="shared" si="15"/>
        <v>0</v>
      </c>
      <c r="J57" s="192"/>
      <c r="K57" s="193">
        <f t="shared" si="16"/>
        <v>0</v>
      </c>
      <c r="L57" s="193">
        <v>21</v>
      </c>
      <c r="M57" s="193">
        <f t="shared" si="17"/>
        <v>0</v>
      </c>
      <c r="N57" s="193">
        <v>0</v>
      </c>
      <c r="O57" s="193">
        <f t="shared" si="18"/>
        <v>0</v>
      </c>
      <c r="P57" s="193">
        <v>0</v>
      </c>
      <c r="Q57" s="193">
        <f t="shared" si="19"/>
        <v>0</v>
      </c>
      <c r="R57" s="193"/>
      <c r="S57" s="193" t="s">
        <v>172</v>
      </c>
      <c r="T57" s="194" t="s">
        <v>172</v>
      </c>
      <c r="U57" s="160">
        <v>0.14632999999999999</v>
      </c>
      <c r="V57" s="160">
        <f t="shared" si="20"/>
        <v>95.85</v>
      </c>
      <c r="W57" s="160"/>
      <c r="X57" s="160" t="s">
        <v>173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864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88">
        <v>47</v>
      </c>
      <c r="B58" s="189" t="s">
        <v>1142</v>
      </c>
      <c r="C58" s="196" t="s">
        <v>1143</v>
      </c>
      <c r="D58" s="190" t="s">
        <v>189</v>
      </c>
      <c r="E58" s="191">
        <v>25</v>
      </c>
      <c r="F58" s="192"/>
      <c r="G58" s="193">
        <f t="shared" si="14"/>
        <v>0</v>
      </c>
      <c r="H58" s="192"/>
      <c r="I58" s="193">
        <f t="shared" si="15"/>
        <v>0</v>
      </c>
      <c r="J58" s="192"/>
      <c r="K58" s="193">
        <f t="shared" si="16"/>
        <v>0</v>
      </c>
      <c r="L58" s="193">
        <v>21</v>
      </c>
      <c r="M58" s="193">
        <f t="shared" si="17"/>
        <v>0</v>
      </c>
      <c r="N58" s="193">
        <v>0</v>
      </c>
      <c r="O58" s="193">
        <f t="shared" si="18"/>
        <v>0</v>
      </c>
      <c r="P58" s="193">
        <v>0</v>
      </c>
      <c r="Q58" s="193">
        <f t="shared" si="19"/>
        <v>0</v>
      </c>
      <c r="R58" s="193" t="s">
        <v>1144</v>
      </c>
      <c r="S58" s="193" t="s">
        <v>172</v>
      </c>
      <c r="T58" s="194" t="s">
        <v>172</v>
      </c>
      <c r="U58" s="160">
        <v>4.6330000000000003E-2</v>
      </c>
      <c r="V58" s="160">
        <f t="shared" si="20"/>
        <v>1.1599999999999999</v>
      </c>
      <c r="W58" s="160"/>
      <c r="X58" s="160" t="s">
        <v>173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864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88">
        <v>48</v>
      </c>
      <c r="B59" s="189" t="s">
        <v>1145</v>
      </c>
      <c r="C59" s="196" t="s">
        <v>1146</v>
      </c>
      <c r="D59" s="190" t="s">
        <v>1052</v>
      </c>
      <c r="E59" s="191">
        <v>112</v>
      </c>
      <c r="F59" s="192"/>
      <c r="G59" s="193">
        <f t="shared" si="14"/>
        <v>0</v>
      </c>
      <c r="H59" s="192"/>
      <c r="I59" s="193">
        <f t="shared" si="15"/>
        <v>0</v>
      </c>
      <c r="J59" s="192"/>
      <c r="K59" s="193">
        <f t="shared" si="16"/>
        <v>0</v>
      </c>
      <c r="L59" s="193">
        <v>21</v>
      </c>
      <c r="M59" s="193">
        <f t="shared" si="17"/>
        <v>0</v>
      </c>
      <c r="N59" s="193">
        <v>0</v>
      </c>
      <c r="O59" s="193">
        <f t="shared" si="18"/>
        <v>0</v>
      </c>
      <c r="P59" s="193">
        <v>0</v>
      </c>
      <c r="Q59" s="193">
        <f t="shared" si="19"/>
        <v>0</v>
      </c>
      <c r="R59" s="193" t="s">
        <v>1144</v>
      </c>
      <c r="S59" s="193" t="s">
        <v>172</v>
      </c>
      <c r="T59" s="194" t="s">
        <v>172</v>
      </c>
      <c r="U59" s="160">
        <v>5.0500000000000003E-2</v>
      </c>
      <c r="V59" s="160">
        <f t="shared" si="20"/>
        <v>5.66</v>
      </c>
      <c r="W59" s="160"/>
      <c r="X59" s="160" t="s">
        <v>173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864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67" t="s">
        <v>166</v>
      </c>
      <c r="B60" s="168" t="s">
        <v>132</v>
      </c>
      <c r="C60" s="182" t="s">
        <v>133</v>
      </c>
      <c r="D60" s="169"/>
      <c r="E60" s="170"/>
      <c r="F60" s="171"/>
      <c r="G60" s="171">
        <f>SUMIF(AG61:AG61,"&lt;&gt;NOR",G61:G61)</f>
        <v>0</v>
      </c>
      <c r="H60" s="171"/>
      <c r="I60" s="171">
        <f>SUM(I61:I61)</f>
        <v>0</v>
      </c>
      <c r="J60" s="171"/>
      <c r="K60" s="171">
        <f>SUM(K61:K61)</f>
        <v>0</v>
      </c>
      <c r="L60" s="171"/>
      <c r="M60" s="171">
        <f>SUM(M61:M61)</f>
        <v>0</v>
      </c>
      <c r="N60" s="171"/>
      <c r="O60" s="171">
        <f>SUM(O61:O61)</f>
        <v>0</v>
      </c>
      <c r="P60" s="171"/>
      <c r="Q60" s="171">
        <f>SUM(Q61:Q61)</f>
        <v>0</v>
      </c>
      <c r="R60" s="171"/>
      <c r="S60" s="171"/>
      <c r="T60" s="172"/>
      <c r="U60" s="166"/>
      <c r="V60" s="166">
        <f>SUM(V61:V61)</f>
        <v>0</v>
      </c>
      <c r="W60" s="166"/>
      <c r="X60" s="166"/>
      <c r="AG60" t="s">
        <v>167</v>
      </c>
    </row>
    <row r="61" spans="1:60" outlineLevel="1" x14ac:dyDescent="0.2">
      <c r="A61" s="188">
        <v>49</v>
      </c>
      <c r="B61" s="189" t="s">
        <v>1147</v>
      </c>
      <c r="C61" s="196" t="s">
        <v>1148</v>
      </c>
      <c r="D61" s="190" t="s">
        <v>1149</v>
      </c>
      <c r="E61" s="191">
        <v>0</v>
      </c>
      <c r="F61" s="192"/>
      <c r="G61" s="193">
        <f>ROUND(E61*F61,2)</f>
        <v>0</v>
      </c>
      <c r="H61" s="192"/>
      <c r="I61" s="193">
        <f>ROUND(E61*H61,2)</f>
        <v>0</v>
      </c>
      <c r="J61" s="192"/>
      <c r="K61" s="193">
        <f>ROUND(E61*J61,2)</f>
        <v>0</v>
      </c>
      <c r="L61" s="193">
        <v>21</v>
      </c>
      <c r="M61" s="193">
        <f>G61*(1+L61/100)</f>
        <v>0</v>
      </c>
      <c r="N61" s="193">
        <v>0</v>
      </c>
      <c r="O61" s="193">
        <f>ROUND(E61*N61,2)</f>
        <v>0</v>
      </c>
      <c r="P61" s="193">
        <v>0</v>
      </c>
      <c r="Q61" s="193">
        <f>ROUND(E61*P61,2)</f>
        <v>0</v>
      </c>
      <c r="R61" s="193"/>
      <c r="S61" s="193" t="s">
        <v>232</v>
      </c>
      <c r="T61" s="194" t="s">
        <v>233</v>
      </c>
      <c r="U61" s="160">
        <v>0</v>
      </c>
      <c r="V61" s="160">
        <f>ROUND(E61*U61,2)</f>
        <v>0</v>
      </c>
      <c r="W61" s="160"/>
      <c r="X61" s="160" t="s">
        <v>173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864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167" t="s">
        <v>166</v>
      </c>
      <c r="B62" s="168" t="s">
        <v>130</v>
      </c>
      <c r="C62" s="182" t="s">
        <v>131</v>
      </c>
      <c r="D62" s="169"/>
      <c r="E62" s="170"/>
      <c r="F62" s="171"/>
      <c r="G62" s="171">
        <f>SUMIF(AG63:AG80,"&lt;&gt;NOR",G63:G80)</f>
        <v>0</v>
      </c>
      <c r="H62" s="171"/>
      <c r="I62" s="171">
        <f>SUM(I63:I80)</f>
        <v>0</v>
      </c>
      <c r="J62" s="171"/>
      <c r="K62" s="171">
        <f>SUM(K63:K80)</f>
        <v>0</v>
      </c>
      <c r="L62" s="171"/>
      <c r="M62" s="171">
        <f>SUM(M63:M80)</f>
        <v>0</v>
      </c>
      <c r="N62" s="171"/>
      <c r="O62" s="171">
        <f>SUM(O63:O80)</f>
        <v>0</v>
      </c>
      <c r="P62" s="171"/>
      <c r="Q62" s="171">
        <f>SUM(Q63:Q80)</f>
        <v>0</v>
      </c>
      <c r="R62" s="171"/>
      <c r="S62" s="171"/>
      <c r="T62" s="172"/>
      <c r="U62" s="166"/>
      <c r="V62" s="166">
        <f>SUM(V63:V80)</f>
        <v>4.01</v>
      </c>
      <c r="W62" s="166"/>
      <c r="X62" s="166"/>
      <c r="AG62" t="s">
        <v>167</v>
      </c>
    </row>
    <row r="63" spans="1:60" outlineLevel="1" x14ac:dyDescent="0.2">
      <c r="A63" s="188">
        <v>50</v>
      </c>
      <c r="B63" s="189" t="s">
        <v>1150</v>
      </c>
      <c r="C63" s="196" t="s">
        <v>1151</v>
      </c>
      <c r="D63" s="190" t="s">
        <v>1052</v>
      </c>
      <c r="E63" s="191">
        <v>1</v>
      </c>
      <c r="F63" s="192"/>
      <c r="G63" s="193">
        <f t="shared" ref="G63:G71" si="21">ROUND(E63*F63,2)</f>
        <v>0</v>
      </c>
      <c r="H63" s="192"/>
      <c r="I63" s="193">
        <f t="shared" ref="I63:I71" si="22">ROUND(E63*H63,2)</f>
        <v>0</v>
      </c>
      <c r="J63" s="192"/>
      <c r="K63" s="193">
        <f t="shared" ref="K63:K71" si="23">ROUND(E63*J63,2)</f>
        <v>0</v>
      </c>
      <c r="L63" s="193">
        <v>21</v>
      </c>
      <c r="M63" s="193">
        <f t="shared" ref="M63:M71" si="24">G63*(1+L63/100)</f>
        <v>0</v>
      </c>
      <c r="N63" s="193">
        <v>0</v>
      </c>
      <c r="O63" s="193">
        <f t="shared" ref="O63:O71" si="25">ROUND(E63*N63,2)</f>
        <v>0</v>
      </c>
      <c r="P63" s="193">
        <v>0</v>
      </c>
      <c r="Q63" s="193">
        <f t="shared" ref="Q63:Q71" si="26">ROUND(E63*P63,2)</f>
        <v>0</v>
      </c>
      <c r="R63" s="193"/>
      <c r="S63" s="193" t="s">
        <v>232</v>
      </c>
      <c r="T63" s="194" t="s">
        <v>233</v>
      </c>
      <c r="U63" s="160">
        <v>0</v>
      </c>
      <c r="V63" s="160">
        <f t="shared" ref="V63:V71" si="27">ROUND(E63*U63,2)</f>
        <v>0</v>
      </c>
      <c r="W63" s="160"/>
      <c r="X63" s="160" t="s">
        <v>250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1053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88">
        <v>51</v>
      </c>
      <c r="B64" s="189" t="s">
        <v>1152</v>
      </c>
      <c r="C64" s="196" t="s">
        <v>1153</v>
      </c>
      <c r="D64" s="190" t="s">
        <v>1052</v>
      </c>
      <c r="E64" s="191">
        <v>1</v>
      </c>
      <c r="F64" s="192"/>
      <c r="G64" s="193">
        <f t="shared" si="21"/>
        <v>0</v>
      </c>
      <c r="H64" s="192"/>
      <c r="I64" s="193">
        <f t="shared" si="22"/>
        <v>0</v>
      </c>
      <c r="J64" s="192"/>
      <c r="K64" s="193">
        <f t="shared" si="23"/>
        <v>0</v>
      </c>
      <c r="L64" s="193">
        <v>21</v>
      </c>
      <c r="M64" s="193">
        <f t="shared" si="24"/>
        <v>0</v>
      </c>
      <c r="N64" s="193">
        <v>0</v>
      </c>
      <c r="O64" s="193">
        <f t="shared" si="25"/>
        <v>0</v>
      </c>
      <c r="P64" s="193">
        <v>0</v>
      </c>
      <c r="Q64" s="193">
        <f t="shared" si="26"/>
        <v>0</v>
      </c>
      <c r="R64" s="193"/>
      <c r="S64" s="193" t="s">
        <v>232</v>
      </c>
      <c r="T64" s="194" t="s">
        <v>233</v>
      </c>
      <c r="U64" s="160">
        <v>0</v>
      </c>
      <c r="V64" s="160">
        <f t="shared" si="27"/>
        <v>0</v>
      </c>
      <c r="W64" s="160"/>
      <c r="X64" s="160" t="s">
        <v>173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864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88">
        <v>52</v>
      </c>
      <c r="B65" s="189" t="s">
        <v>1154</v>
      </c>
      <c r="C65" s="196" t="s">
        <v>1155</v>
      </c>
      <c r="D65" s="190" t="s">
        <v>1052</v>
      </c>
      <c r="E65" s="191">
        <v>1</v>
      </c>
      <c r="F65" s="192"/>
      <c r="G65" s="193">
        <f t="shared" si="21"/>
        <v>0</v>
      </c>
      <c r="H65" s="192"/>
      <c r="I65" s="193">
        <f t="shared" si="22"/>
        <v>0</v>
      </c>
      <c r="J65" s="192"/>
      <c r="K65" s="193">
        <f t="shared" si="23"/>
        <v>0</v>
      </c>
      <c r="L65" s="193">
        <v>21</v>
      </c>
      <c r="M65" s="193">
        <f t="shared" si="24"/>
        <v>0</v>
      </c>
      <c r="N65" s="193">
        <v>0</v>
      </c>
      <c r="O65" s="193">
        <f t="shared" si="25"/>
        <v>0</v>
      </c>
      <c r="P65" s="193">
        <v>0</v>
      </c>
      <c r="Q65" s="193">
        <f t="shared" si="26"/>
        <v>0</v>
      </c>
      <c r="R65" s="193"/>
      <c r="S65" s="193" t="s">
        <v>232</v>
      </c>
      <c r="T65" s="194" t="s">
        <v>233</v>
      </c>
      <c r="U65" s="160">
        <v>0</v>
      </c>
      <c r="V65" s="160">
        <f t="shared" si="27"/>
        <v>0</v>
      </c>
      <c r="W65" s="160"/>
      <c r="X65" s="160" t="s">
        <v>250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1053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88">
        <v>53</v>
      </c>
      <c r="B66" s="189" t="s">
        <v>1156</v>
      </c>
      <c r="C66" s="196" t="s">
        <v>1157</v>
      </c>
      <c r="D66" s="190" t="s">
        <v>1052</v>
      </c>
      <c r="E66" s="191">
        <v>1</v>
      </c>
      <c r="F66" s="192"/>
      <c r="G66" s="193">
        <f t="shared" si="21"/>
        <v>0</v>
      </c>
      <c r="H66" s="192"/>
      <c r="I66" s="193">
        <f t="shared" si="22"/>
        <v>0</v>
      </c>
      <c r="J66" s="192"/>
      <c r="K66" s="193">
        <f t="shared" si="23"/>
        <v>0</v>
      </c>
      <c r="L66" s="193">
        <v>21</v>
      </c>
      <c r="M66" s="193">
        <f t="shared" si="24"/>
        <v>0</v>
      </c>
      <c r="N66" s="193">
        <v>0</v>
      </c>
      <c r="O66" s="193">
        <f t="shared" si="25"/>
        <v>0</v>
      </c>
      <c r="P66" s="193">
        <v>0</v>
      </c>
      <c r="Q66" s="193">
        <f t="shared" si="26"/>
        <v>0</v>
      </c>
      <c r="R66" s="193" t="s">
        <v>1144</v>
      </c>
      <c r="S66" s="193" t="s">
        <v>172</v>
      </c>
      <c r="T66" s="194" t="s">
        <v>172</v>
      </c>
      <c r="U66" s="160">
        <v>0.30567</v>
      </c>
      <c r="V66" s="160">
        <f t="shared" si="27"/>
        <v>0.31</v>
      </c>
      <c r="W66" s="160"/>
      <c r="X66" s="160" t="s">
        <v>173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864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88">
        <v>54</v>
      </c>
      <c r="B67" s="189" t="s">
        <v>1158</v>
      </c>
      <c r="C67" s="196" t="s">
        <v>1159</v>
      </c>
      <c r="D67" s="190" t="s">
        <v>1052</v>
      </c>
      <c r="E67" s="191">
        <v>2</v>
      </c>
      <c r="F67" s="192"/>
      <c r="G67" s="193">
        <f t="shared" si="21"/>
        <v>0</v>
      </c>
      <c r="H67" s="192"/>
      <c r="I67" s="193">
        <f t="shared" si="22"/>
        <v>0</v>
      </c>
      <c r="J67" s="192"/>
      <c r="K67" s="193">
        <f t="shared" si="23"/>
        <v>0</v>
      </c>
      <c r="L67" s="193">
        <v>21</v>
      </c>
      <c r="M67" s="193">
        <f t="shared" si="24"/>
        <v>0</v>
      </c>
      <c r="N67" s="193">
        <v>0</v>
      </c>
      <c r="O67" s="193">
        <f t="shared" si="25"/>
        <v>0</v>
      </c>
      <c r="P67" s="193">
        <v>0</v>
      </c>
      <c r="Q67" s="193">
        <f t="shared" si="26"/>
        <v>0</v>
      </c>
      <c r="R67" s="193" t="s">
        <v>249</v>
      </c>
      <c r="S67" s="193" t="s">
        <v>172</v>
      </c>
      <c r="T67" s="194" t="s">
        <v>172</v>
      </c>
      <c r="U67" s="160">
        <v>0</v>
      </c>
      <c r="V67" s="160">
        <f t="shared" si="27"/>
        <v>0</v>
      </c>
      <c r="W67" s="160"/>
      <c r="X67" s="160" t="s">
        <v>250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1053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8">
        <v>55</v>
      </c>
      <c r="B68" s="189" t="s">
        <v>1160</v>
      </c>
      <c r="C68" s="196" t="s">
        <v>1161</v>
      </c>
      <c r="D68" s="190" t="s">
        <v>1052</v>
      </c>
      <c r="E68" s="191">
        <v>1</v>
      </c>
      <c r="F68" s="192"/>
      <c r="G68" s="193">
        <f t="shared" si="21"/>
        <v>0</v>
      </c>
      <c r="H68" s="192"/>
      <c r="I68" s="193">
        <f t="shared" si="22"/>
        <v>0</v>
      </c>
      <c r="J68" s="192"/>
      <c r="K68" s="193">
        <f t="shared" si="23"/>
        <v>0</v>
      </c>
      <c r="L68" s="193">
        <v>21</v>
      </c>
      <c r="M68" s="193">
        <f t="shared" si="24"/>
        <v>0</v>
      </c>
      <c r="N68" s="193">
        <v>0</v>
      </c>
      <c r="O68" s="193">
        <f t="shared" si="25"/>
        <v>0</v>
      </c>
      <c r="P68" s="193">
        <v>0</v>
      </c>
      <c r="Q68" s="193">
        <f t="shared" si="26"/>
        <v>0</v>
      </c>
      <c r="R68" s="193" t="s">
        <v>1162</v>
      </c>
      <c r="S68" s="193" t="s">
        <v>172</v>
      </c>
      <c r="T68" s="194" t="s">
        <v>172</v>
      </c>
      <c r="U68" s="160">
        <v>0.42599999999999999</v>
      </c>
      <c r="V68" s="160">
        <f t="shared" si="27"/>
        <v>0.43</v>
      </c>
      <c r="W68" s="160"/>
      <c r="X68" s="160" t="s">
        <v>173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864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88">
        <v>56</v>
      </c>
      <c r="B69" s="189" t="s">
        <v>1152</v>
      </c>
      <c r="C69" s="196" t="s">
        <v>1163</v>
      </c>
      <c r="D69" s="190" t="s">
        <v>535</v>
      </c>
      <c r="E69" s="191">
        <v>1</v>
      </c>
      <c r="F69" s="192"/>
      <c r="G69" s="193">
        <f t="shared" si="21"/>
        <v>0</v>
      </c>
      <c r="H69" s="192"/>
      <c r="I69" s="193">
        <f t="shared" si="22"/>
        <v>0</v>
      </c>
      <c r="J69" s="192"/>
      <c r="K69" s="193">
        <f t="shared" si="23"/>
        <v>0</v>
      </c>
      <c r="L69" s="193">
        <v>21</v>
      </c>
      <c r="M69" s="193">
        <f t="shared" si="24"/>
        <v>0</v>
      </c>
      <c r="N69" s="193">
        <v>0</v>
      </c>
      <c r="O69" s="193">
        <f t="shared" si="25"/>
        <v>0</v>
      </c>
      <c r="P69" s="193">
        <v>0</v>
      </c>
      <c r="Q69" s="193">
        <f t="shared" si="26"/>
        <v>0</v>
      </c>
      <c r="R69" s="193"/>
      <c r="S69" s="193" t="s">
        <v>232</v>
      </c>
      <c r="T69" s="194" t="s">
        <v>233</v>
      </c>
      <c r="U69" s="160">
        <v>0</v>
      </c>
      <c r="V69" s="160">
        <f t="shared" si="27"/>
        <v>0</v>
      </c>
      <c r="W69" s="160"/>
      <c r="X69" s="160" t="s">
        <v>250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1053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88">
        <v>57</v>
      </c>
      <c r="B70" s="189" t="s">
        <v>1164</v>
      </c>
      <c r="C70" s="196" t="s">
        <v>1165</v>
      </c>
      <c r="D70" s="190" t="s">
        <v>535</v>
      </c>
      <c r="E70" s="191">
        <v>1</v>
      </c>
      <c r="F70" s="192"/>
      <c r="G70" s="193">
        <f t="shared" si="21"/>
        <v>0</v>
      </c>
      <c r="H70" s="192"/>
      <c r="I70" s="193">
        <f t="shared" si="22"/>
        <v>0</v>
      </c>
      <c r="J70" s="192"/>
      <c r="K70" s="193">
        <f t="shared" si="23"/>
        <v>0</v>
      </c>
      <c r="L70" s="193">
        <v>21</v>
      </c>
      <c r="M70" s="193">
        <f t="shared" si="24"/>
        <v>0</v>
      </c>
      <c r="N70" s="193">
        <v>0</v>
      </c>
      <c r="O70" s="193">
        <f t="shared" si="25"/>
        <v>0</v>
      </c>
      <c r="P70" s="193">
        <v>0</v>
      </c>
      <c r="Q70" s="193">
        <f t="shared" si="26"/>
        <v>0</v>
      </c>
      <c r="R70" s="193"/>
      <c r="S70" s="193" t="s">
        <v>232</v>
      </c>
      <c r="T70" s="194" t="s">
        <v>233</v>
      </c>
      <c r="U70" s="160">
        <v>0</v>
      </c>
      <c r="V70" s="160">
        <f t="shared" si="27"/>
        <v>0</v>
      </c>
      <c r="W70" s="160"/>
      <c r="X70" s="160" t="s">
        <v>250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1053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33.75" outlineLevel="1" x14ac:dyDescent="0.2">
      <c r="A71" s="173">
        <v>58</v>
      </c>
      <c r="B71" s="174" t="s">
        <v>1166</v>
      </c>
      <c r="C71" s="183" t="s">
        <v>1167</v>
      </c>
      <c r="D71" s="175" t="s">
        <v>1052</v>
      </c>
      <c r="E71" s="176">
        <v>1</v>
      </c>
      <c r="F71" s="177"/>
      <c r="G71" s="178">
        <f t="shared" si="21"/>
        <v>0</v>
      </c>
      <c r="H71" s="177"/>
      <c r="I71" s="178">
        <f t="shared" si="22"/>
        <v>0</v>
      </c>
      <c r="J71" s="177"/>
      <c r="K71" s="178">
        <f t="shared" si="23"/>
        <v>0</v>
      </c>
      <c r="L71" s="178">
        <v>21</v>
      </c>
      <c r="M71" s="178">
        <f t="shared" si="24"/>
        <v>0</v>
      </c>
      <c r="N71" s="178">
        <v>0</v>
      </c>
      <c r="O71" s="178">
        <f t="shared" si="25"/>
        <v>0</v>
      </c>
      <c r="P71" s="178">
        <v>0</v>
      </c>
      <c r="Q71" s="178">
        <f t="shared" si="26"/>
        <v>0</v>
      </c>
      <c r="R71" s="178"/>
      <c r="S71" s="178" t="s">
        <v>232</v>
      </c>
      <c r="T71" s="179" t="s">
        <v>233</v>
      </c>
      <c r="U71" s="160">
        <v>0</v>
      </c>
      <c r="V71" s="160">
        <f t="shared" si="27"/>
        <v>0</v>
      </c>
      <c r="W71" s="160"/>
      <c r="X71" s="160" t="s">
        <v>250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1053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58"/>
      <c r="B72" s="159"/>
      <c r="C72" s="253" t="s">
        <v>1168</v>
      </c>
      <c r="D72" s="254"/>
      <c r="E72" s="254"/>
      <c r="F72" s="254"/>
      <c r="G72" s="254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80" t="str">
        <f>C72</f>
        <v>osvětlením rozvaděče a se zásuvkou 230V, svýzbrojí pro silové napojení všech připojených zařízení a jejich ovládání a jejich příslušenstvím a s výstrojí pro připojení všech periferií.</v>
      </c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3">
        <v>59</v>
      </c>
      <c r="B73" s="174" t="s">
        <v>1169</v>
      </c>
      <c r="C73" s="183" t="s">
        <v>1170</v>
      </c>
      <c r="D73" s="175" t="s">
        <v>1052</v>
      </c>
      <c r="E73" s="176">
        <v>1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8">
        <v>0</v>
      </c>
      <c r="O73" s="178">
        <f>ROUND(E73*N73,2)</f>
        <v>0</v>
      </c>
      <c r="P73" s="178">
        <v>0</v>
      </c>
      <c r="Q73" s="178">
        <f>ROUND(E73*P73,2)</f>
        <v>0</v>
      </c>
      <c r="R73" s="178" t="s">
        <v>1144</v>
      </c>
      <c r="S73" s="178" t="s">
        <v>172</v>
      </c>
      <c r="T73" s="179" t="s">
        <v>172</v>
      </c>
      <c r="U73" s="160">
        <v>2.65</v>
      </c>
      <c r="V73" s="160">
        <f>ROUND(E73*U73,2)</f>
        <v>2.65</v>
      </c>
      <c r="W73" s="160"/>
      <c r="X73" s="160" t="s">
        <v>173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864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58"/>
      <c r="B74" s="159"/>
      <c r="C74" s="264" t="s">
        <v>1171</v>
      </c>
      <c r="D74" s="265"/>
      <c r="E74" s="265"/>
      <c r="F74" s="265"/>
      <c r="G74" s="265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286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80" t="str">
        <f>C74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88">
        <v>60</v>
      </c>
      <c r="B75" s="189" t="s">
        <v>1172</v>
      </c>
      <c r="C75" s="196" t="s">
        <v>1173</v>
      </c>
      <c r="D75" s="190" t="s">
        <v>246</v>
      </c>
      <c r="E75" s="191">
        <v>34</v>
      </c>
      <c r="F75" s="192"/>
      <c r="G75" s="193">
        <f t="shared" ref="G75:G80" si="28">ROUND(E75*F75,2)</f>
        <v>0</v>
      </c>
      <c r="H75" s="192"/>
      <c r="I75" s="193">
        <f t="shared" ref="I75:I80" si="29">ROUND(E75*H75,2)</f>
        <v>0</v>
      </c>
      <c r="J75" s="192"/>
      <c r="K75" s="193">
        <f t="shared" ref="K75:K80" si="30">ROUND(E75*J75,2)</f>
        <v>0</v>
      </c>
      <c r="L75" s="193">
        <v>21</v>
      </c>
      <c r="M75" s="193">
        <f t="shared" ref="M75:M80" si="31">G75*(1+L75/100)</f>
        <v>0</v>
      </c>
      <c r="N75" s="193">
        <v>0</v>
      </c>
      <c r="O75" s="193">
        <f t="shared" ref="O75:O80" si="32">ROUND(E75*N75,2)</f>
        <v>0</v>
      </c>
      <c r="P75" s="193">
        <v>0</v>
      </c>
      <c r="Q75" s="193">
        <f t="shared" ref="Q75:Q80" si="33">ROUND(E75*P75,2)</f>
        <v>0</v>
      </c>
      <c r="R75" s="193"/>
      <c r="S75" s="193" t="s">
        <v>232</v>
      </c>
      <c r="T75" s="194" t="s">
        <v>233</v>
      </c>
      <c r="U75" s="160">
        <v>0</v>
      </c>
      <c r="V75" s="160">
        <f t="shared" ref="V75:V80" si="34">ROUND(E75*U75,2)</f>
        <v>0</v>
      </c>
      <c r="W75" s="160"/>
      <c r="X75" s="160" t="s">
        <v>173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864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88">
        <v>61</v>
      </c>
      <c r="B76" s="189" t="s">
        <v>1174</v>
      </c>
      <c r="C76" s="196" t="s">
        <v>1175</v>
      </c>
      <c r="D76" s="190" t="s">
        <v>535</v>
      </c>
      <c r="E76" s="191">
        <v>1</v>
      </c>
      <c r="F76" s="192"/>
      <c r="G76" s="193">
        <f t="shared" si="28"/>
        <v>0</v>
      </c>
      <c r="H76" s="192"/>
      <c r="I76" s="193">
        <f t="shared" si="29"/>
        <v>0</v>
      </c>
      <c r="J76" s="192"/>
      <c r="K76" s="193">
        <f t="shared" si="30"/>
        <v>0</v>
      </c>
      <c r="L76" s="193">
        <v>21</v>
      </c>
      <c r="M76" s="193">
        <f t="shared" si="31"/>
        <v>0</v>
      </c>
      <c r="N76" s="193">
        <v>0</v>
      </c>
      <c r="O76" s="193">
        <f t="shared" si="32"/>
        <v>0</v>
      </c>
      <c r="P76" s="193">
        <v>0</v>
      </c>
      <c r="Q76" s="193">
        <f t="shared" si="33"/>
        <v>0</v>
      </c>
      <c r="R76" s="193"/>
      <c r="S76" s="193" t="s">
        <v>232</v>
      </c>
      <c r="T76" s="194" t="s">
        <v>233</v>
      </c>
      <c r="U76" s="160">
        <v>0</v>
      </c>
      <c r="V76" s="160">
        <f t="shared" si="34"/>
        <v>0</v>
      </c>
      <c r="W76" s="160"/>
      <c r="X76" s="160" t="s">
        <v>173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864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8">
        <v>62</v>
      </c>
      <c r="B77" s="189" t="s">
        <v>1176</v>
      </c>
      <c r="C77" s="196" t="s">
        <v>1177</v>
      </c>
      <c r="D77" s="190" t="s">
        <v>535</v>
      </c>
      <c r="E77" s="191">
        <v>1</v>
      </c>
      <c r="F77" s="192"/>
      <c r="G77" s="193">
        <f t="shared" si="28"/>
        <v>0</v>
      </c>
      <c r="H77" s="192"/>
      <c r="I77" s="193">
        <f t="shared" si="29"/>
        <v>0</v>
      </c>
      <c r="J77" s="192"/>
      <c r="K77" s="193">
        <f t="shared" si="30"/>
        <v>0</v>
      </c>
      <c r="L77" s="193">
        <v>21</v>
      </c>
      <c r="M77" s="193">
        <f t="shared" si="31"/>
        <v>0</v>
      </c>
      <c r="N77" s="193">
        <v>0</v>
      </c>
      <c r="O77" s="193">
        <f t="shared" si="32"/>
        <v>0</v>
      </c>
      <c r="P77" s="193">
        <v>0</v>
      </c>
      <c r="Q77" s="193">
        <f t="shared" si="33"/>
        <v>0</v>
      </c>
      <c r="R77" s="193"/>
      <c r="S77" s="193" t="s">
        <v>232</v>
      </c>
      <c r="T77" s="194" t="s">
        <v>233</v>
      </c>
      <c r="U77" s="160">
        <v>0</v>
      </c>
      <c r="V77" s="160">
        <f t="shared" si="34"/>
        <v>0</v>
      </c>
      <c r="W77" s="160"/>
      <c r="X77" s="160" t="s">
        <v>173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864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88">
        <v>63</v>
      </c>
      <c r="B78" s="189" t="s">
        <v>1178</v>
      </c>
      <c r="C78" s="196" t="s">
        <v>1179</v>
      </c>
      <c r="D78" s="190" t="s">
        <v>535</v>
      </c>
      <c r="E78" s="191">
        <v>1</v>
      </c>
      <c r="F78" s="192"/>
      <c r="G78" s="193">
        <f t="shared" si="28"/>
        <v>0</v>
      </c>
      <c r="H78" s="192"/>
      <c r="I78" s="193">
        <f t="shared" si="29"/>
        <v>0</v>
      </c>
      <c r="J78" s="192"/>
      <c r="K78" s="193">
        <f t="shared" si="30"/>
        <v>0</v>
      </c>
      <c r="L78" s="193">
        <v>21</v>
      </c>
      <c r="M78" s="193">
        <f t="shared" si="31"/>
        <v>0</v>
      </c>
      <c r="N78" s="193">
        <v>0</v>
      </c>
      <c r="O78" s="193">
        <f t="shared" si="32"/>
        <v>0</v>
      </c>
      <c r="P78" s="193">
        <v>0</v>
      </c>
      <c r="Q78" s="193">
        <f t="shared" si="33"/>
        <v>0</v>
      </c>
      <c r="R78" s="193"/>
      <c r="S78" s="193" t="s">
        <v>172</v>
      </c>
      <c r="T78" s="194" t="s">
        <v>233</v>
      </c>
      <c r="U78" s="160">
        <v>0.62</v>
      </c>
      <c r="V78" s="160">
        <f t="shared" si="34"/>
        <v>0.62</v>
      </c>
      <c r="W78" s="160"/>
      <c r="X78" s="160" t="s">
        <v>173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864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88">
        <v>64</v>
      </c>
      <c r="B79" s="189" t="s">
        <v>1180</v>
      </c>
      <c r="C79" s="196" t="s">
        <v>1181</v>
      </c>
      <c r="D79" s="190" t="s">
        <v>535</v>
      </c>
      <c r="E79" s="191">
        <v>1</v>
      </c>
      <c r="F79" s="192"/>
      <c r="G79" s="193">
        <f t="shared" si="28"/>
        <v>0</v>
      </c>
      <c r="H79" s="192"/>
      <c r="I79" s="193">
        <f t="shared" si="29"/>
        <v>0</v>
      </c>
      <c r="J79" s="192"/>
      <c r="K79" s="193">
        <f t="shared" si="30"/>
        <v>0</v>
      </c>
      <c r="L79" s="193">
        <v>21</v>
      </c>
      <c r="M79" s="193">
        <f t="shared" si="31"/>
        <v>0</v>
      </c>
      <c r="N79" s="193">
        <v>0</v>
      </c>
      <c r="O79" s="193">
        <f t="shared" si="32"/>
        <v>0</v>
      </c>
      <c r="P79" s="193">
        <v>0</v>
      </c>
      <c r="Q79" s="193">
        <f t="shared" si="33"/>
        <v>0</v>
      </c>
      <c r="R79" s="193"/>
      <c r="S79" s="193" t="s">
        <v>232</v>
      </c>
      <c r="T79" s="194" t="s">
        <v>233</v>
      </c>
      <c r="U79" s="160">
        <v>0</v>
      </c>
      <c r="V79" s="160">
        <f t="shared" si="34"/>
        <v>0</v>
      </c>
      <c r="W79" s="160"/>
      <c r="X79" s="160" t="s">
        <v>173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864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3">
        <v>65</v>
      </c>
      <c r="B80" s="174" t="s">
        <v>1182</v>
      </c>
      <c r="C80" s="183" t="s">
        <v>1183</v>
      </c>
      <c r="D80" s="175" t="s">
        <v>535</v>
      </c>
      <c r="E80" s="176">
        <v>1</v>
      </c>
      <c r="F80" s="177"/>
      <c r="G80" s="178">
        <f t="shared" si="28"/>
        <v>0</v>
      </c>
      <c r="H80" s="177"/>
      <c r="I80" s="178">
        <f t="shared" si="29"/>
        <v>0</v>
      </c>
      <c r="J80" s="177"/>
      <c r="K80" s="178">
        <f t="shared" si="30"/>
        <v>0</v>
      </c>
      <c r="L80" s="178">
        <v>21</v>
      </c>
      <c r="M80" s="178">
        <f t="shared" si="31"/>
        <v>0</v>
      </c>
      <c r="N80" s="178">
        <v>0</v>
      </c>
      <c r="O80" s="178">
        <f t="shared" si="32"/>
        <v>0</v>
      </c>
      <c r="P80" s="178">
        <v>0</v>
      </c>
      <c r="Q80" s="178">
        <f t="shared" si="33"/>
        <v>0</v>
      </c>
      <c r="R80" s="178"/>
      <c r="S80" s="178" t="s">
        <v>232</v>
      </c>
      <c r="T80" s="179" t="s">
        <v>233</v>
      </c>
      <c r="U80" s="160">
        <v>0</v>
      </c>
      <c r="V80" s="160">
        <f t="shared" si="34"/>
        <v>0</v>
      </c>
      <c r="W80" s="160"/>
      <c r="X80" s="160" t="s">
        <v>173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864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33" x14ac:dyDescent="0.2">
      <c r="A81" s="3"/>
      <c r="B81" s="4"/>
      <c r="C81" s="185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v>15</v>
      </c>
      <c r="AF81">
        <v>21</v>
      </c>
      <c r="AG81" t="s">
        <v>153</v>
      </c>
    </row>
    <row r="82" spans="1:33" x14ac:dyDescent="0.2">
      <c r="A82" s="154"/>
      <c r="B82" s="155" t="s">
        <v>29</v>
      </c>
      <c r="C82" s="186"/>
      <c r="D82" s="156"/>
      <c r="E82" s="157"/>
      <c r="F82" s="157"/>
      <c r="G82" s="181">
        <f>G8+G23+G29+G41+G60+G62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f>SUMIF(L7:L80,AE81,G7:G80)</f>
        <v>0</v>
      </c>
      <c r="AF82">
        <f>SUMIF(L7:L80,AF81,G7:G80)</f>
        <v>0</v>
      </c>
      <c r="AG82" t="s">
        <v>322</v>
      </c>
    </row>
    <row r="83" spans="1:33" x14ac:dyDescent="0.2">
      <c r="C83" s="187"/>
      <c r="D83" s="10"/>
      <c r="AG83" t="s">
        <v>323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ys/2H1b+ThVuWSnol+T9kgz+912geD7x8hXIoLyz7rIPJtxFJmSD9mb9BisdfBN1r0u+WE2FhhiX42t6rrTlA==" saltValue="HRExvgMD6+csRZy6EhVMIg==" spinCount="100000" sheet="1"/>
  <mergeCells count="6">
    <mergeCell ref="C74:G74"/>
    <mergeCell ref="A1:G1"/>
    <mergeCell ref="C2:G2"/>
    <mergeCell ref="C3:G3"/>
    <mergeCell ref="C4:G4"/>
    <mergeCell ref="C72:G7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4EB6D-424B-49E1-B3E7-C0165E601A7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140</v>
      </c>
      <c r="B1" s="255"/>
      <c r="C1" s="255"/>
      <c r="D1" s="255"/>
      <c r="E1" s="255"/>
      <c r="F1" s="255"/>
      <c r="G1" s="255"/>
      <c r="AG1" t="s">
        <v>141</v>
      </c>
    </row>
    <row r="2" spans="1:60" ht="24.95" customHeight="1" x14ac:dyDescent="0.2">
      <c r="A2" s="143" t="s">
        <v>7</v>
      </c>
      <c r="B2" s="49" t="s">
        <v>42</v>
      </c>
      <c r="C2" s="256" t="s">
        <v>43</v>
      </c>
      <c r="D2" s="257"/>
      <c r="E2" s="257"/>
      <c r="F2" s="257"/>
      <c r="G2" s="258"/>
      <c r="AG2" t="s">
        <v>142</v>
      </c>
    </row>
    <row r="3" spans="1:60" ht="24.95" customHeight="1" x14ac:dyDescent="0.2">
      <c r="A3" s="143" t="s">
        <v>8</v>
      </c>
      <c r="B3" s="49" t="s">
        <v>46</v>
      </c>
      <c r="C3" s="256" t="s">
        <v>47</v>
      </c>
      <c r="D3" s="257"/>
      <c r="E3" s="257"/>
      <c r="F3" s="257"/>
      <c r="G3" s="258"/>
      <c r="AC3" s="125" t="s">
        <v>142</v>
      </c>
      <c r="AG3" t="s">
        <v>143</v>
      </c>
    </row>
    <row r="4" spans="1:60" ht="24.95" customHeight="1" x14ac:dyDescent="0.2">
      <c r="A4" s="144" t="s">
        <v>9</v>
      </c>
      <c r="B4" s="145" t="s">
        <v>56</v>
      </c>
      <c r="C4" s="259" t="s">
        <v>57</v>
      </c>
      <c r="D4" s="260"/>
      <c r="E4" s="260"/>
      <c r="F4" s="260"/>
      <c r="G4" s="261"/>
      <c r="AG4" t="s">
        <v>144</v>
      </c>
    </row>
    <row r="5" spans="1:60" x14ac:dyDescent="0.2">
      <c r="D5" s="10"/>
    </row>
    <row r="6" spans="1:60" ht="38.25" x14ac:dyDescent="0.2">
      <c r="A6" s="147" t="s">
        <v>145</v>
      </c>
      <c r="B6" s="149" t="s">
        <v>146</v>
      </c>
      <c r="C6" s="149" t="s">
        <v>147</v>
      </c>
      <c r="D6" s="148" t="s">
        <v>148</v>
      </c>
      <c r="E6" s="147" t="s">
        <v>149</v>
      </c>
      <c r="F6" s="146" t="s">
        <v>150</v>
      </c>
      <c r="G6" s="147" t="s">
        <v>29</v>
      </c>
      <c r="H6" s="150" t="s">
        <v>30</v>
      </c>
      <c r="I6" s="150" t="s">
        <v>151</v>
      </c>
      <c r="J6" s="150" t="s">
        <v>31</v>
      </c>
      <c r="K6" s="150" t="s">
        <v>152</v>
      </c>
      <c r="L6" s="150" t="s">
        <v>153</v>
      </c>
      <c r="M6" s="150" t="s">
        <v>154</v>
      </c>
      <c r="N6" s="150" t="s">
        <v>155</v>
      </c>
      <c r="O6" s="150" t="s">
        <v>156</v>
      </c>
      <c r="P6" s="150" t="s">
        <v>157</v>
      </c>
      <c r="Q6" s="150" t="s">
        <v>158</v>
      </c>
      <c r="R6" s="150" t="s">
        <v>159</v>
      </c>
      <c r="S6" s="150" t="s">
        <v>160</v>
      </c>
      <c r="T6" s="150" t="s">
        <v>161</v>
      </c>
      <c r="U6" s="150" t="s">
        <v>162</v>
      </c>
      <c r="V6" s="150" t="s">
        <v>163</v>
      </c>
      <c r="W6" s="150" t="s">
        <v>164</v>
      </c>
      <c r="X6" s="150" t="s">
        <v>165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7" t="s">
        <v>166</v>
      </c>
      <c r="B8" s="168" t="s">
        <v>138</v>
      </c>
      <c r="C8" s="182" t="s">
        <v>27</v>
      </c>
      <c r="D8" s="169"/>
      <c r="E8" s="170"/>
      <c r="F8" s="171"/>
      <c r="G8" s="171">
        <f>SUMIF(AG9:AG45,"&lt;&gt;NOR",G9:G45)</f>
        <v>0</v>
      </c>
      <c r="H8" s="171"/>
      <c r="I8" s="171">
        <f>SUM(I9:I45)</f>
        <v>0</v>
      </c>
      <c r="J8" s="171"/>
      <c r="K8" s="171">
        <f>SUM(K9:K45)</f>
        <v>0</v>
      </c>
      <c r="L8" s="171"/>
      <c r="M8" s="171">
        <f>SUM(M9:M45)</f>
        <v>0</v>
      </c>
      <c r="N8" s="171"/>
      <c r="O8" s="171">
        <f>SUM(O9:O45)</f>
        <v>0</v>
      </c>
      <c r="P8" s="171"/>
      <c r="Q8" s="171">
        <f>SUM(Q9:Q45)</f>
        <v>0</v>
      </c>
      <c r="R8" s="171"/>
      <c r="S8" s="171"/>
      <c r="T8" s="172"/>
      <c r="U8" s="166"/>
      <c r="V8" s="166">
        <f>SUM(V9:V45)</f>
        <v>1</v>
      </c>
      <c r="W8" s="166"/>
      <c r="X8" s="166"/>
      <c r="AG8" t="s">
        <v>167</v>
      </c>
    </row>
    <row r="9" spans="1:60" outlineLevel="1" x14ac:dyDescent="0.2">
      <c r="A9" s="188">
        <v>1</v>
      </c>
      <c r="B9" s="189" t="s">
        <v>1184</v>
      </c>
      <c r="C9" s="196" t="s">
        <v>1185</v>
      </c>
      <c r="D9" s="190" t="s">
        <v>211</v>
      </c>
      <c r="E9" s="191">
        <v>1</v>
      </c>
      <c r="F9" s="192"/>
      <c r="G9" s="193">
        <f t="shared" ref="G9:G22" si="0">ROUND(E9*F9,2)</f>
        <v>0</v>
      </c>
      <c r="H9" s="192"/>
      <c r="I9" s="193">
        <f t="shared" ref="I9:I22" si="1">ROUND(E9*H9,2)</f>
        <v>0</v>
      </c>
      <c r="J9" s="192"/>
      <c r="K9" s="193">
        <f t="shared" ref="K9:K22" si="2">ROUND(E9*J9,2)</f>
        <v>0</v>
      </c>
      <c r="L9" s="193">
        <v>21</v>
      </c>
      <c r="M9" s="193">
        <f t="shared" ref="M9:M22" si="3">G9*(1+L9/100)</f>
        <v>0</v>
      </c>
      <c r="N9" s="193">
        <v>0</v>
      </c>
      <c r="O9" s="193">
        <f t="shared" ref="O9:O22" si="4">ROUND(E9*N9,2)</f>
        <v>0</v>
      </c>
      <c r="P9" s="193">
        <v>0</v>
      </c>
      <c r="Q9" s="193">
        <f t="shared" ref="Q9:Q22" si="5">ROUND(E9*P9,2)</f>
        <v>0</v>
      </c>
      <c r="R9" s="193"/>
      <c r="S9" s="193" t="s">
        <v>232</v>
      </c>
      <c r="T9" s="194" t="s">
        <v>233</v>
      </c>
      <c r="U9" s="160">
        <v>0</v>
      </c>
      <c r="V9" s="160">
        <f t="shared" ref="V9:V22" si="6">ROUND(E9*U9,2)</f>
        <v>0</v>
      </c>
      <c r="W9" s="160"/>
      <c r="X9" s="160" t="s">
        <v>173</v>
      </c>
      <c r="Y9" s="151"/>
      <c r="Z9" s="151"/>
      <c r="AA9" s="151"/>
      <c r="AB9" s="151"/>
      <c r="AC9" s="151"/>
      <c r="AD9" s="151"/>
      <c r="AE9" s="151"/>
      <c r="AF9" s="151"/>
      <c r="AG9" s="151" t="s">
        <v>174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8">
        <v>2</v>
      </c>
      <c r="B10" s="189" t="s">
        <v>1186</v>
      </c>
      <c r="C10" s="196" t="s">
        <v>1187</v>
      </c>
      <c r="D10" s="190" t="s">
        <v>1188</v>
      </c>
      <c r="E10" s="191">
        <v>2</v>
      </c>
      <c r="F10" s="192"/>
      <c r="G10" s="193">
        <f t="shared" si="0"/>
        <v>0</v>
      </c>
      <c r="H10" s="192"/>
      <c r="I10" s="193">
        <f t="shared" si="1"/>
        <v>0</v>
      </c>
      <c r="J10" s="192"/>
      <c r="K10" s="193">
        <f t="shared" si="2"/>
        <v>0</v>
      </c>
      <c r="L10" s="193">
        <v>21</v>
      </c>
      <c r="M10" s="193">
        <f t="shared" si="3"/>
        <v>0</v>
      </c>
      <c r="N10" s="193">
        <v>0</v>
      </c>
      <c r="O10" s="193">
        <f t="shared" si="4"/>
        <v>0</v>
      </c>
      <c r="P10" s="193">
        <v>0</v>
      </c>
      <c r="Q10" s="193">
        <f t="shared" si="5"/>
        <v>0</v>
      </c>
      <c r="R10" s="193"/>
      <c r="S10" s="193" t="s">
        <v>232</v>
      </c>
      <c r="T10" s="194" t="s">
        <v>233</v>
      </c>
      <c r="U10" s="160">
        <v>0</v>
      </c>
      <c r="V10" s="160">
        <f t="shared" si="6"/>
        <v>0</v>
      </c>
      <c r="W10" s="160"/>
      <c r="X10" s="160" t="s">
        <v>173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174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8">
        <v>3</v>
      </c>
      <c r="B11" s="189" t="s">
        <v>1189</v>
      </c>
      <c r="C11" s="196" t="s">
        <v>1190</v>
      </c>
      <c r="D11" s="190" t="s">
        <v>211</v>
      </c>
      <c r="E11" s="191">
        <v>2</v>
      </c>
      <c r="F11" s="192"/>
      <c r="G11" s="193">
        <f t="shared" si="0"/>
        <v>0</v>
      </c>
      <c r="H11" s="192"/>
      <c r="I11" s="193">
        <f t="shared" si="1"/>
        <v>0</v>
      </c>
      <c r="J11" s="192"/>
      <c r="K11" s="193">
        <f t="shared" si="2"/>
        <v>0</v>
      </c>
      <c r="L11" s="193">
        <v>21</v>
      </c>
      <c r="M11" s="193">
        <f t="shared" si="3"/>
        <v>0</v>
      </c>
      <c r="N11" s="193">
        <v>0</v>
      </c>
      <c r="O11" s="193">
        <f t="shared" si="4"/>
        <v>0</v>
      </c>
      <c r="P11" s="193">
        <v>0</v>
      </c>
      <c r="Q11" s="193">
        <f t="shared" si="5"/>
        <v>0</v>
      </c>
      <c r="R11" s="193"/>
      <c r="S11" s="193" t="s">
        <v>232</v>
      </c>
      <c r="T11" s="194" t="s">
        <v>233</v>
      </c>
      <c r="U11" s="160">
        <v>0</v>
      </c>
      <c r="V11" s="160">
        <f t="shared" si="6"/>
        <v>0</v>
      </c>
      <c r="W11" s="160"/>
      <c r="X11" s="160" t="s">
        <v>173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174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8">
        <v>4</v>
      </c>
      <c r="B12" s="189" t="s">
        <v>1191</v>
      </c>
      <c r="C12" s="196" t="s">
        <v>1192</v>
      </c>
      <c r="D12" s="190" t="s">
        <v>535</v>
      </c>
      <c r="E12" s="191">
        <v>1</v>
      </c>
      <c r="F12" s="192"/>
      <c r="G12" s="193">
        <f t="shared" si="0"/>
        <v>0</v>
      </c>
      <c r="H12" s="192"/>
      <c r="I12" s="193">
        <f t="shared" si="1"/>
        <v>0</v>
      </c>
      <c r="J12" s="192"/>
      <c r="K12" s="193">
        <f t="shared" si="2"/>
        <v>0</v>
      </c>
      <c r="L12" s="193">
        <v>21</v>
      </c>
      <c r="M12" s="193">
        <f t="shared" si="3"/>
        <v>0</v>
      </c>
      <c r="N12" s="193">
        <v>0</v>
      </c>
      <c r="O12" s="193">
        <f t="shared" si="4"/>
        <v>0</v>
      </c>
      <c r="P12" s="193">
        <v>0</v>
      </c>
      <c r="Q12" s="193">
        <f t="shared" si="5"/>
        <v>0</v>
      </c>
      <c r="R12" s="193"/>
      <c r="S12" s="193" t="s">
        <v>232</v>
      </c>
      <c r="T12" s="194" t="s">
        <v>233</v>
      </c>
      <c r="U12" s="160">
        <v>0</v>
      </c>
      <c r="V12" s="160">
        <f t="shared" si="6"/>
        <v>0</v>
      </c>
      <c r="W12" s="160"/>
      <c r="X12" s="160" t="s">
        <v>173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174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8">
        <v>5</v>
      </c>
      <c r="B13" s="189" t="s">
        <v>1193</v>
      </c>
      <c r="C13" s="196" t="s">
        <v>1194</v>
      </c>
      <c r="D13" s="190" t="s">
        <v>231</v>
      </c>
      <c r="E13" s="191">
        <v>1</v>
      </c>
      <c r="F13" s="192"/>
      <c r="G13" s="193">
        <f t="shared" si="0"/>
        <v>0</v>
      </c>
      <c r="H13" s="192"/>
      <c r="I13" s="193">
        <f t="shared" si="1"/>
        <v>0</v>
      </c>
      <c r="J13" s="192"/>
      <c r="K13" s="193">
        <f t="shared" si="2"/>
        <v>0</v>
      </c>
      <c r="L13" s="193">
        <v>21</v>
      </c>
      <c r="M13" s="193">
        <f t="shared" si="3"/>
        <v>0</v>
      </c>
      <c r="N13" s="193">
        <v>0</v>
      </c>
      <c r="O13" s="193">
        <f t="shared" si="4"/>
        <v>0</v>
      </c>
      <c r="P13" s="193">
        <v>0</v>
      </c>
      <c r="Q13" s="193">
        <f t="shared" si="5"/>
        <v>0</v>
      </c>
      <c r="R13" s="193"/>
      <c r="S13" s="193" t="s">
        <v>232</v>
      </c>
      <c r="T13" s="194" t="s">
        <v>233</v>
      </c>
      <c r="U13" s="160">
        <v>0</v>
      </c>
      <c r="V13" s="160">
        <f t="shared" si="6"/>
        <v>0</v>
      </c>
      <c r="W13" s="160"/>
      <c r="X13" s="160" t="s">
        <v>173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174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8">
        <v>6</v>
      </c>
      <c r="B14" s="189" t="s">
        <v>1195</v>
      </c>
      <c r="C14" s="196" t="s">
        <v>1196</v>
      </c>
      <c r="D14" s="190" t="s">
        <v>231</v>
      </c>
      <c r="E14" s="191">
        <v>1</v>
      </c>
      <c r="F14" s="192"/>
      <c r="G14" s="193">
        <f t="shared" si="0"/>
        <v>0</v>
      </c>
      <c r="H14" s="192"/>
      <c r="I14" s="193">
        <f t="shared" si="1"/>
        <v>0</v>
      </c>
      <c r="J14" s="192"/>
      <c r="K14" s="193">
        <f t="shared" si="2"/>
        <v>0</v>
      </c>
      <c r="L14" s="193">
        <v>21</v>
      </c>
      <c r="M14" s="193">
        <f t="shared" si="3"/>
        <v>0</v>
      </c>
      <c r="N14" s="193">
        <v>0</v>
      </c>
      <c r="O14" s="193">
        <f t="shared" si="4"/>
        <v>0</v>
      </c>
      <c r="P14" s="193">
        <v>0</v>
      </c>
      <c r="Q14" s="193">
        <f t="shared" si="5"/>
        <v>0</v>
      </c>
      <c r="R14" s="193"/>
      <c r="S14" s="193" t="s">
        <v>232</v>
      </c>
      <c r="T14" s="194" t="s">
        <v>233</v>
      </c>
      <c r="U14" s="160">
        <v>0</v>
      </c>
      <c r="V14" s="160">
        <f t="shared" si="6"/>
        <v>0</v>
      </c>
      <c r="W14" s="160"/>
      <c r="X14" s="160" t="s">
        <v>173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174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8">
        <v>7</v>
      </c>
      <c r="B15" s="189" t="s">
        <v>1197</v>
      </c>
      <c r="C15" s="196" t="s">
        <v>1198</v>
      </c>
      <c r="D15" s="190" t="s">
        <v>231</v>
      </c>
      <c r="E15" s="191">
        <v>1</v>
      </c>
      <c r="F15" s="192"/>
      <c r="G15" s="193">
        <f t="shared" si="0"/>
        <v>0</v>
      </c>
      <c r="H15" s="192"/>
      <c r="I15" s="193">
        <f t="shared" si="1"/>
        <v>0</v>
      </c>
      <c r="J15" s="192"/>
      <c r="K15" s="193">
        <f t="shared" si="2"/>
        <v>0</v>
      </c>
      <c r="L15" s="193">
        <v>21</v>
      </c>
      <c r="M15" s="193">
        <f t="shared" si="3"/>
        <v>0</v>
      </c>
      <c r="N15" s="193">
        <v>0</v>
      </c>
      <c r="O15" s="193">
        <f t="shared" si="4"/>
        <v>0</v>
      </c>
      <c r="P15" s="193">
        <v>0</v>
      </c>
      <c r="Q15" s="193">
        <f t="shared" si="5"/>
        <v>0</v>
      </c>
      <c r="R15" s="193"/>
      <c r="S15" s="193" t="s">
        <v>232</v>
      </c>
      <c r="T15" s="194" t="s">
        <v>233</v>
      </c>
      <c r="U15" s="160">
        <v>0</v>
      </c>
      <c r="V15" s="160">
        <f t="shared" si="6"/>
        <v>0</v>
      </c>
      <c r="W15" s="160"/>
      <c r="X15" s="160" t="s">
        <v>173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174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8">
        <v>8</v>
      </c>
      <c r="B16" s="189" t="s">
        <v>1199</v>
      </c>
      <c r="C16" s="196" t="s">
        <v>1200</v>
      </c>
      <c r="D16" s="190" t="s">
        <v>231</v>
      </c>
      <c r="E16" s="191">
        <v>1</v>
      </c>
      <c r="F16" s="192"/>
      <c r="G16" s="193">
        <f t="shared" si="0"/>
        <v>0</v>
      </c>
      <c r="H16" s="192"/>
      <c r="I16" s="193">
        <f t="shared" si="1"/>
        <v>0</v>
      </c>
      <c r="J16" s="192"/>
      <c r="K16" s="193">
        <f t="shared" si="2"/>
        <v>0</v>
      </c>
      <c r="L16" s="193">
        <v>21</v>
      </c>
      <c r="M16" s="193">
        <f t="shared" si="3"/>
        <v>0</v>
      </c>
      <c r="N16" s="193">
        <v>0</v>
      </c>
      <c r="O16" s="193">
        <f t="shared" si="4"/>
        <v>0</v>
      </c>
      <c r="P16" s="193">
        <v>0</v>
      </c>
      <c r="Q16" s="193">
        <f t="shared" si="5"/>
        <v>0</v>
      </c>
      <c r="R16" s="193" t="s">
        <v>1201</v>
      </c>
      <c r="S16" s="193" t="s">
        <v>172</v>
      </c>
      <c r="T16" s="194" t="s">
        <v>233</v>
      </c>
      <c r="U16" s="160">
        <v>1</v>
      </c>
      <c r="V16" s="160">
        <f t="shared" si="6"/>
        <v>1</v>
      </c>
      <c r="W16" s="160"/>
      <c r="X16" s="160" t="s">
        <v>241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242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8">
        <v>9</v>
      </c>
      <c r="B17" s="189" t="s">
        <v>1202</v>
      </c>
      <c r="C17" s="196" t="s">
        <v>1203</v>
      </c>
      <c r="D17" s="190" t="s">
        <v>231</v>
      </c>
      <c r="E17" s="191">
        <v>1</v>
      </c>
      <c r="F17" s="192"/>
      <c r="G17" s="193">
        <f t="shared" si="0"/>
        <v>0</v>
      </c>
      <c r="H17" s="192"/>
      <c r="I17" s="193">
        <f t="shared" si="1"/>
        <v>0</v>
      </c>
      <c r="J17" s="192"/>
      <c r="K17" s="193">
        <f t="shared" si="2"/>
        <v>0</v>
      </c>
      <c r="L17" s="193">
        <v>21</v>
      </c>
      <c r="M17" s="193">
        <f t="shared" si="3"/>
        <v>0</v>
      </c>
      <c r="N17" s="193">
        <v>0</v>
      </c>
      <c r="O17" s="193">
        <f t="shared" si="4"/>
        <v>0</v>
      </c>
      <c r="P17" s="193">
        <v>0</v>
      </c>
      <c r="Q17" s="193">
        <f t="shared" si="5"/>
        <v>0</v>
      </c>
      <c r="R17" s="193"/>
      <c r="S17" s="193" t="s">
        <v>232</v>
      </c>
      <c r="T17" s="194" t="s">
        <v>233</v>
      </c>
      <c r="U17" s="160">
        <v>0</v>
      </c>
      <c r="V17" s="160">
        <f t="shared" si="6"/>
        <v>0</v>
      </c>
      <c r="W17" s="160"/>
      <c r="X17" s="160" t="s">
        <v>241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242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8">
        <v>10</v>
      </c>
      <c r="B18" s="189" t="s">
        <v>1204</v>
      </c>
      <c r="C18" s="196" t="s">
        <v>1205</v>
      </c>
      <c r="D18" s="190" t="s">
        <v>231</v>
      </c>
      <c r="E18" s="191">
        <v>1</v>
      </c>
      <c r="F18" s="192"/>
      <c r="G18" s="193">
        <f t="shared" si="0"/>
        <v>0</v>
      </c>
      <c r="H18" s="192"/>
      <c r="I18" s="193">
        <f t="shared" si="1"/>
        <v>0</v>
      </c>
      <c r="J18" s="192"/>
      <c r="K18" s="193">
        <f t="shared" si="2"/>
        <v>0</v>
      </c>
      <c r="L18" s="193">
        <v>21</v>
      </c>
      <c r="M18" s="193">
        <f t="shared" si="3"/>
        <v>0</v>
      </c>
      <c r="N18" s="193">
        <v>0</v>
      </c>
      <c r="O18" s="193">
        <f t="shared" si="4"/>
        <v>0</v>
      </c>
      <c r="P18" s="193">
        <v>0</v>
      </c>
      <c r="Q18" s="193">
        <f t="shared" si="5"/>
        <v>0</v>
      </c>
      <c r="R18" s="193"/>
      <c r="S18" s="193" t="s">
        <v>232</v>
      </c>
      <c r="T18" s="194" t="s">
        <v>233</v>
      </c>
      <c r="U18" s="160">
        <v>0</v>
      </c>
      <c r="V18" s="160">
        <f t="shared" si="6"/>
        <v>0</v>
      </c>
      <c r="W18" s="160"/>
      <c r="X18" s="160" t="s">
        <v>241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242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8">
        <v>11</v>
      </c>
      <c r="B19" s="189" t="s">
        <v>1206</v>
      </c>
      <c r="C19" s="196" t="s">
        <v>1207</v>
      </c>
      <c r="D19" s="190" t="s">
        <v>231</v>
      </c>
      <c r="E19" s="191">
        <v>1</v>
      </c>
      <c r="F19" s="192"/>
      <c r="G19" s="193">
        <f t="shared" si="0"/>
        <v>0</v>
      </c>
      <c r="H19" s="192"/>
      <c r="I19" s="193">
        <f t="shared" si="1"/>
        <v>0</v>
      </c>
      <c r="J19" s="192"/>
      <c r="K19" s="193">
        <f t="shared" si="2"/>
        <v>0</v>
      </c>
      <c r="L19" s="193">
        <v>21</v>
      </c>
      <c r="M19" s="193">
        <f t="shared" si="3"/>
        <v>0</v>
      </c>
      <c r="N19" s="193">
        <v>0</v>
      </c>
      <c r="O19" s="193">
        <f t="shared" si="4"/>
        <v>0</v>
      </c>
      <c r="P19" s="193">
        <v>0</v>
      </c>
      <c r="Q19" s="193">
        <f t="shared" si="5"/>
        <v>0</v>
      </c>
      <c r="R19" s="193"/>
      <c r="S19" s="193" t="s">
        <v>232</v>
      </c>
      <c r="T19" s="194" t="s">
        <v>233</v>
      </c>
      <c r="U19" s="160">
        <v>0</v>
      </c>
      <c r="V19" s="160">
        <f t="shared" si="6"/>
        <v>0</v>
      </c>
      <c r="W19" s="160"/>
      <c r="X19" s="160" t="s">
        <v>241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242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88">
        <v>12</v>
      </c>
      <c r="B20" s="189" t="s">
        <v>1208</v>
      </c>
      <c r="C20" s="196" t="s">
        <v>1209</v>
      </c>
      <c r="D20" s="190" t="s">
        <v>231</v>
      </c>
      <c r="E20" s="191">
        <v>1</v>
      </c>
      <c r="F20" s="192"/>
      <c r="G20" s="193">
        <f t="shared" si="0"/>
        <v>0</v>
      </c>
      <c r="H20" s="192"/>
      <c r="I20" s="193">
        <f t="shared" si="1"/>
        <v>0</v>
      </c>
      <c r="J20" s="192"/>
      <c r="K20" s="193">
        <f t="shared" si="2"/>
        <v>0</v>
      </c>
      <c r="L20" s="193">
        <v>21</v>
      </c>
      <c r="M20" s="193">
        <f t="shared" si="3"/>
        <v>0</v>
      </c>
      <c r="N20" s="193">
        <v>0</v>
      </c>
      <c r="O20" s="193">
        <f t="shared" si="4"/>
        <v>0</v>
      </c>
      <c r="P20" s="193">
        <v>0</v>
      </c>
      <c r="Q20" s="193">
        <f t="shared" si="5"/>
        <v>0</v>
      </c>
      <c r="R20" s="193"/>
      <c r="S20" s="193" t="s">
        <v>232</v>
      </c>
      <c r="T20" s="194" t="s">
        <v>233</v>
      </c>
      <c r="U20" s="160">
        <v>0</v>
      </c>
      <c r="V20" s="160">
        <f t="shared" si="6"/>
        <v>0</v>
      </c>
      <c r="W20" s="160"/>
      <c r="X20" s="160" t="s">
        <v>241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242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88">
        <v>13</v>
      </c>
      <c r="B21" s="189" t="s">
        <v>1210</v>
      </c>
      <c r="C21" s="196" t="s">
        <v>1211</v>
      </c>
      <c r="D21" s="190" t="s">
        <v>231</v>
      </c>
      <c r="E21" s="191">
        <v>1</v>
      </c>
      <c r="F21" s="192"/>
      <c r="G21" s="193">
        <f t="shared" si="0"/>
        <v>0</v>
      </c>
      <c r="H21" s="192"/>
      <c r="I21" s="193">
        <f t="shared" si="1"/>
        <v>0</v>
      </c>
      <c r="J21" s="192"/>
      <c r="K21" s="193">
        <f t="shared" si="2"/>
        <v>0</v>
      </c>
      <c r="L21" s="193">
        <v>21</v>
      </c>
      <c r="M21" s="193">
        <f t="shared" si="3"/>
        <v>0</v>
      </c>
      <c r="N21" s="193">
        <v>0</v>
      </c>
      <c r="O21" s="193">
        <f t="shared" si="4"/>
        <v>0</v>
      </c>
      <c r="P21" s="193">
        <v>0</v>
      </c>
      <c r="Q21" s="193">
        <f t="shared" si="5"/>
        <v>0</v>
      </c>
      <c r="R21" s="193"/>
      <c r="S21" s="193" t="s">
        <v>232</v>
      </c>
      <c r="T21" s="194" t="s">
        <v>233</v>
      </c>
      <c r="U21" s="160">
        <v>0</v>
      </c>
      <c r="V21" s="160">
        <f t="shared" si="6"/>
        <v>0</v>
      </c>
      <c r="W21" s="160"/>
      <c r="X21" s="160" t="s">
        <v>241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242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3">
        <v>14</v>
      </c>
      <c r="B22" s="174" t="s">
        <v>1212</v>
      </c>
      <c r="C22" s="183" t="s">
        <v>1213</v>
      </c>
      <c r="D22" s="175" t="s">
        <v>231</v>
      </c>
      <c r="E22" s="176">
        <v>1</v>
      </c>
      <c r="F22" s="177"/>
      <c r="G22" s="178">
        <f t="shared" si="0"/>
        <v>0</v>
      </c>
      <c r="H22" s="177"/>
      <c r="I22" s="178">
        <f t="shared" si="1"/>
        <v>0</v>
      </c>
      <c r="J22" s="177"/>
      <c r="K22" s="178">
        <f t="shared" si="2"/>
        <v>0</v>
      </c>
      <c r="L22" s="178">
        <v>21</v>
      </c>
      <c r="M22" s="178">
        <f t="shared" si="3"/>
        <v>0</v>
      </c>
      <c r="N22" s="178">
        <v>0</v>
      </c>
      <c r="O22" s="178">
        <f t="shared" si="4"/>
        <v>0</v>
      </c>
      <c r="P22" s="178">
        <v>0</v>
      </c>
      <c r="Q22" s="178">
        <f t="shared" si="5"/>
        <v>0</v>
      </c>
      <c r="R22" s="178" t="s">
        <v>1214</v>
      </c>
      <c r="S22" s="178" t="s">
        <v>172</v>
      </c>
      <c r="T22" s="179" t="s">
        <v>233</v>
      </c>
      <c r="U22" s="160">
        <v>0</v>
      </c>
      <c r="V22" s="160">
        <f t="shared" si="6"/>
        <v>0</v>
      </c>
      <c r="W22" s="160"/>
      <c r="X22" s="160" t="s">
        <v>1215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1216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53" t="s">
        <v>1217</v>
      </c>
      <c r="D23" s="254"/>
      <c r="E23" s="254"/>
      <c r="F23" s="254"/>
      <c r="G23" s="254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182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3">
        <v>15</v>
      </c>
      <c r="B24" s="174" t="s">
        <v>1218</v>
      </c>
      <c r="C24" s="183" t="s">
        <v>1219</v>
      </c>
      <c r="D24" s="175" t="s">
        <v>316</v>
      </c>
      <c r="E24" s="176">
        <v>1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8"/>
      <c r="S24" s="178" t="s">
        <v>172</v>
      </c>
      <c r="T24" s="179" t="s">
        <v>233</v>
      </c>
      <c r="U24" s="160">
        <v>0</v>
      </c>
      <c r="V24" s="160">
        <f>ROUND(E24*U24,2)</f>
        <v>0</v>
      </c>
      <c r="W24" s="160"/>
      <c r="X24" s="160" t="s">
        <v>317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318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53" t="s">
        <v>1220</v>
      </c>
      <c r="D25" s="254"/>
      <c r="E25" s="254"/>
      <c r="F25" s="254"/>
      <c r="G25" s="254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182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80" t="str">
        <f>C25</f>
        <v>Veškeré náklady spojené s vybudováním, provozem a odstraněním zařízení staveniště. Vybudování zpevněných ploch pro skladování</v>
      </c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58"/>
      <c r="B26" s="159"/>
      <c r="C26" s="262" t="s">
        <v>1221</v>
      </c>
      <c r="D26" s="263"/>
      <c r="E26" s="263"/>
      <c r="F26" s="263"/>
      <c r="G26" s="263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182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80" t="str">
        <f>C26</f>
        <v>materiálu, doprava a osazení kontejnerů pro skladování. Doprava a osazení mobilních buněk sociálního zařízení - umývárny, toalety, šatny.</v>
      </c>
      <c r="BB26" s="151"/>
      <c r="BC26" s="151"/>
      <c r="BD26" s="151"/>
      <c r="BE26" s="151"/>
      <c r="BF26" s="151"/>
      <c r="BG26" s="151"/>
      <c r="BH26" s="151"/>
    </row>
    <row r="27" spans="1:60" ht="33.75" outlineLevel="1" x14ac:dyDescent="0.2">
      <c r="A27" s="158"/>
      <c r="B27" s="159"/>
      <c r="C27" s="262" t="s">
        <v>1222</v>
      </c>
      <c r="D27" s="263"/>
      <c r="E27" s="263"/>
      <c r="F27" s="263"/>
      <c r="G27" s="263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182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80" t="str">
        <f>C27</f>
        <v>Doprava a osazení kanceláří stavby a technického dozoru. Zřízení přípojky elektrické energie a vody do vzdálenosti 1 km od obvodu staveniště. Náhradní zdroj elektrické energie. Náklady na vybavení objektů zařízení staveniště, náklady na energie spotřebované dodavatelem v rámci provozu zařízení staveniště,</v>
      </c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62" t="s">
        <v>1223</v>
      </c>
      <c r="D28" s="263"/>
      <c r="E28" s="263"/>
      <c r="F28" s="263"/>
      <c r="G28" s="263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182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80" t="str">
        <f>C28</f>
        <v>náklady na potřebný úklid v prostorách zařízení staveniště, náklady na nutnou údržbu a opravy na objektech zařízení staveniště a na</v>
      </c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62" t="s">
        <v>1224</v>
      </c>
      <c r="D29" s="263"/>
      <c r="E29" s="263"/>
      <c r="F29" s="263"/>
      <c r="G29" s="263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182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8">
        <v>16</v>
      </c>
      <c r="B30" s="189" t="s">
        <v>1225</v>
      </c>
      <c r="C30" s="196" t="s">
        <v>1226</v>
      </c>
      <c r="D30" s="190" t="s">
        <v>316</v>
      </c>
      <c r="E30" s="191">
        <v>1</v>
      </c>
      <c r="F30" s="192"/>
      <c r="G30" s="193">
        <f>ROUND(E30*F30,2)</f>
        <v>0</v>
      </c>
      <c r="H30" s="192"/>
      <c r="I30" s="193">
        <f>ROUND(E30*H30,2)</f>
        <v>0</v>
      </c>
      <c r="J30" s="192"/>
      <c r="K30" s="193">
        <f>ROUND(E30*J30,2)</f>
        <v>0</v>
      </c>
      <c r="L30" s="193">
        <v>21</v>
      </c>
      <c r="M30" s="193">
        <f>G30*(1+L30/100)</f>
        <v>0</v>
      </c>
      <c r="N30" s="193">
        <v>0</v>
      </c>
      <c r="O30" s="193">
        <f>ROUND(E30*N30,2)</f>
        <v>0</v>
      </c>
      <c r="P30" s="193">
        <v>0</v>
      </c>
      <c r="Q30" s="193">
        <f>ROUND(E30*P30,2)</f>
        <v>0</v>
      </c>
      <c r="R30" s="193"/>
      <c r="S30" s="193" t="s">
        <v>172</v>
      </c>
      <c r="T30" s="194" t="s">
        <v>233</v>
      </c>
      <c r="U30" s="160">
        <v>0</v>
      </c>
      <c r="V30" s="160">
        <f>ROUND(E30*U30,2)</f>
        <v>0</v>
      </c>
      <c r="W30" s="160"/>
      <c r="X30" s="160" t="s">
        <v>317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318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3">
        <v>17</v>
      </c>
      <c r="B31" s="174" t="s">
        <v>1227</v>
      </c>
      <c r="C31" s="183" t="s">
        <v>1228</v>
      </c>
      <c r="D31" s="175" t="s">
        <v>316</v>
      </c>
      <c r="E31" s="176">
        <v>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8">
        <v>0</v>
      </c>
      <c r="O31" s="178">
        <f>ROUND(E31*N31,2)</f>
        <v>0</v>
      </c>
      <c r="P31" s="178">
        <v>0</v>
      </c>
      <c r="Q31" s="178">
        <f>ROUND(E31*P31,2)</f>
        <v>0</v>
      </c>
      <c r="R31" s="178"/>
      <c r="S31" s="178" t="s">
        <v>172</v>
      </c>
      <c r="T31" s="179" t="s">
        <v>233</v>
      </c>
      <c r="U31" s="160">
        <v>0</v>
      </c>
      <c r="V31" s="160">
        <f>ROUND(E31*U31,2)</f>
        <v>0</v>
      </c>
      <c r="W31" s="160"/>
      <c r="X31" s="160" t="s">
        <v>317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318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53" t="s">
        <v>1229</v>
      </c>
      <c r="D32" s="254"/>
      <c r="E32" s="254"/>
      <c r="F32" s="254"/>
      <c r="G32" s="254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182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80" t="str">
        <f>C32</f>
        <v>Náklady na ztížené podmínky provádění tam, kde jsou stavební práce zcela nebo zčásti omezovány provozem jiných osob. Jde zejména o</v>
      </c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62" t="s">
        <v>1230</v>
      </c>
      <c r="D33" s="263"/>
      <c r="E33" s="263"/>
      <c r="F33" s="263"/>
      <c r="G33" s="263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182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80" t="str">
        <f>C33</f>
        <v>zvýšené náklady související s omezením provozem v areálu objednatele nebo o náklady v důsledku nezbytného respektování stávající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62" t="s">
        <v>1231</v>
      </c>
      <c r="D34" s="263"/>
      <c r="E34" s="263"/>
      <c r="F34" s="263"/>
      <c r="G34" s="263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182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3">
        <v>18</v>
      </c>
      <c r="B35" s="174" t="s">
        <v>1232</v>
      </c>
      <c r="C35" s="183" t="s">
        <v>1233</v>
      </c>
      <c r="D35" s="175" t="s">
        <v>316</v>
      </c>
      <c r="E35" s="176">
        <v>1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8">
        <v>0</v>
      </c>
      <c r="O35" s="178">
        <f>ROUND(E35*N35,2)</f>
        <v>0</v>
      </c>
      <c r="P35" s="178">
        <v>0</v>
      </c>
      <c r="Q35" s="178">
        <f>ROUND(E35*P35,2)</f>
        <v>0</v>
      </c>
      <c r="R35" s="178"/>
      <c r="S35" s="178" t="s">
        <v>172</v>
      </c>
      <c r="T35" s="179" t="s">
        <v>233</v>
      </c>
      <c r="U35" s="160">
        <v>0</v>
      </c>
      <c r="V35" s="160">
        <f>ROUND(E35*U35,2)</f>
        <v>0</v>
      </c>
      <c r="W35" s="160"/>
      <c r="X35" s="160" t="s">
        <v>317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318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53" t="s">
        <v>1234</v>
      </c>
      <c r="D36" s="254"/>
      <c r="E36" s="254"/>
      <c r="F36" s="254"/>
      <c r="G36" s="254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182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80" t="str">
        <f>C36</f>
        <v>Náklady na ztížené podmínky provádění tam, kde se vyskytují omezující vlivy konkrétního prostředí, které mají prokazatelný vliv na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62" t="s">
        <v>1235</v>
      </c>
      <c r="D37" s="263"/>
      <c r="E37" s="263"/>
      <c r="F37" s="263"/>
      <c r="G37" s="263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182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80" t="str">
        <f>C37</f>
        <v>provádění stavebních prací, Jedná se zejména o náklady související s extrémními podmínkami místa provádění.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3">
        <v>19</v>
      </c>
      <c r="B38" s="174" t="s">
        <v>1236</v>
      </c>
      <c r="C38" s="183" t="s">
        <v>1237</v>
      </c>
      <c r="D38" s="175" t="s">
        <v>316</v>
      </c>
      <c r="E38" s="176">
        <v>1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78"/>
      <c r="S38" s="178" t="s">
        <v>172</v>
      </c>
      <c r="T38" s="179" t="s">
        <v>233</v>
      </c>
      <c r="U38" s="160">
        <v>0</v>
      </c>
      <c r="V38" s="160">
        <f>ROUND(E38*U38,2)</f>
        <v>0</v>
      </c>
      <c r="W38" s="160"/>
      <c r="X38" s="160" t="s">
        <v>317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318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53" t="s">
        <v>1238</v>
      </c>
      <c r="D39" s="254"/>
      <c r="E39" s="254"/>
      <c r="F39" s="254"/>
      <c r="G39" s="254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182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80" t="str">
        <f>C39</f>
        <v>Náklady na provedení průzkumů nebo doplnění stávajících průzkumů, pokud je obchodní podmínky vyžadují a tyto průzkumy nejsou v</v>
      </c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62" t="s">
        <v>1239</v>
      </c>
      <c r="D40" s="263"/>
      <c r="E40" s="263"/>
      <c r="F40" s="263"/>
      <c r="G40" s="263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182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80" t="str">
        <f>C40</f>
        <v>dostatečném rozsahu součástí projektové dokumentace. Jedná se zejména o Geologický - inženýrsko-geologický / radonový /</v>
      </c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62" t="s">
        <v>1240</v>
      </c>
      <c r="D41" s="263"/>
      <c r="E41" s="263"/>
      <c r="F41" s="263"/>
      <c r="G41" s="263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182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80" t="str">
        <f>C41</f>
        <v>hydrogeologický / pedologický průzkum, botanický a zoologický průzkum, stavební průzkum - umělecko historický / stavebně statický a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62" t="s">
        <v>1241</v>
      </c>
      <c r="D42" s="263"/>
      <c r="E42" s="263"/>
      <c r="F42" s="263"/>
      <c r="G42" s="263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182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8">
        <v>20</v>
      </c>
      <c r="B43" s="189" t="s">
        <v>1242</v>
      </c>
      <c r="C43" s="196" t="s">
        <v>1243</v>
      </c>
      <c r="D43" s="190" t="s">
        <v>316</v>
      </c>
      <c r="E43" s="191">
        <v>1</v>
      </c>
      <c r="F43" s="192"/>
      <c r="G43" s="193">
        <f>ROUND(E43*F43,2)</f>
        <v>0</v>
      </c>
      <c r="H43" s="192"/>
      <c r="I43" s="193">
        <f>ROUND(E43*H43,2)</f>
        <v>0</v>
      </c>
      <c r="J43" s="192"/>
      <c r="K43" s="193">
        <f>ROUND(E43*J43,2)</f>
        <v>0</v>
      </c>
      <c r="L43" s="193">
        <v>21</v>
      </c>
      <c r="M43" s="193">
        <f>G43*(1+L43/100)</f>
        <v>0</v>
      </c>
      <c r="N43" s="193">
        <v>0</v>
      </c>
      <c r="O43" s="193">
        <f>ROUND(E43*N43,2)</f>
        <v>0</v>
      </c>
      <c r="P43" s="193">
        <v>0</v>
      </c>
      <c r="Q43" s="193">
        <f>ROUND(E43*P43,2)</f>
        <v>0</v>
      </c>
      <c r="R43" s="193"/>
      <c r="S43" s="193" t="s">
        <v>172</v>
      </c>
      <c r="T43" s="194" t="s">
        <v>233</v>
      </c>
      <c r="U43" s="160">
        <v>0</v>
      </c>
      <c r="V43" s="160">
        <f>ROUND(E43*U43,2)</f>
        <v>0</v>
      </c>
      <c r="W43" s="160"/>
      <c r="X43" s="160" t="s">
        <v>317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318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3">
        <v>21</v>
      </c>
      <c r="B44" s="174" t="s">
        <v>1244</v>
      </c>
      <c r="C44" s="183" t="s">
        <v>1245</v>
      </c>
      <c r="D44" s="175" t="s">
        <v>316</v>
      </c>
      <c r="E44" s="176">
        <v>1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8">
        <v>0</v>
      </c>
      <c r="O44" s="178">
        <f>ROUND(E44*N44,2)</f>
        <v>0</v>
      </c>
      <c r="P44" s="178">
        <v>0</v>
      </c>
      <c r="Q44" s="178">
        <f>ROUND(E44*P44,2)</f>
        <v>0</v>
      </c>
      <c r="R44" s="178"/>
      <c r="S44" s="178" t="s">
        <v>172</v>
      </c>
      <c r="T44" s="179" t="s">
        <v>233</v>
      </c>
      <c r="U44" s="160">
        <v>0</v>
      </c>
      <c r="V44" s="160">
        <f>ROUND(E44*U44,2)</f>
        <v>0</v>
      </c>
      <c r="W44" s="160"/>
      <c r="X44" s="160" t="s">
        <v>317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318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53" t="s">
        <v>1246</v>
      </c>
      <c r="D45" s="254"/>
      <c r="E45" s="254"/>
      <c r="F45" s="254"/>
      <c r="G45" s="254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2">
      <c r="A46" s="167" t="s">
        <v>166</v>
      </c>
      <c r="B46" s="168" t="s">
        <v>139</v>
      </c>
      <c r="C46" s="182" t="s">
        <v>28</v>
      </c>
      <c r="D46" s="169"/>
      <c r="E46" s="170"/>
      <c r="F46" s="171"/>
      <c r="G46" s="171">
        <f>SUMIF(AG47:AG64,"&lt;&gt;NOR",G47:G64)</f>
        <v>0</v>
      </c>
      <c r="H46" s="171"/>
      <c r="I46" s="171">
        <f>SUM(I47:I64)</f>
        <v>0</v>
      </c>
      <c r="J46" s="171"/>
      <c r="K46" s="171">
        <f>SUM(K47:K64)</f>
        <v>0</v>
      </c>
      <c r="L46" s="171"/>
      <c r="M46" s="171">
        <f>SUM(M47:M64)</f>
        <v>0</v>
      </c>
      <c r="N46" s="171"/>
      <c r="O46" s="171">
        <f>SUM(O47:O64)</f>
        <v>0</v>
      </c>
      <c r="P46" s="171"/>
      <c r="Q46" s="171">
        <f>SUM(Q47:Q64)</f>
        <v>0</v>
      </c>
      <c r="R46" s="171"/>
      <c r="S46" s="171"/>
      <c r="T46" s="172"/>
      <c r="U46" s="166"/>
      <c r="V46" s="166">
        <f>SUM(V47:V64)</f>
        <v>0</v>
      </c>
      <c r="W46" s="166"/>
      <c r="X46" s="166"/>
      <c r="AG46" t="s">
        <v>167</v>
      </c>
    </row>
    <row r="47" spans="1:60" outlineLevel="1" x14ac:dyDescent="0.2">
      <c r="A47" s="173">
        <v>22</v>
      </c>
      <c r="B47" s="174" t="s">
        <v>1247</v>
      </c>
      <c r="C47" s="183" t="s">
        <v>1248</v>
      </c>
      <c r="D47" s="175" t="s">
        <v>231</v>
      </c>
      <c r="E47" s="176">
        <v>1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8">
        <v>0</v>
      </c>
      <c r="O47" s="178">
        <f>ROUND(E47*N47,2)</f>
        <v>0</v>
      </c>
      <c r="P47" s="178">
        <v>0</v>
      </c>
      <c r="Q47" s="178">
        <f>ROUND(E47*P47,2)</f>
        <v>0</v>
      </c>
      <c r="R47" s="178"/>
      <c r="S47" s="178" t="s">
        <v>232</v>
      </c>
      <c r="T47" s="179" t="s">
        <v>233</v>
      </c>
      <c r="U47" s="160">
        <v>0</v>
      </c>
      <c r="V47" s="160">
        <f>ROUND(E47*U47,2)</f>
        <v>0</v>
      </c>
      <c r="W47" s="160"/>
      <c r="X47" s="160" t="s">
        <v>173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174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33.75" outlineLevel="1" x14ac:dyDescent="0.2">
      <c r="A48" s="158"/>
      <c r="B48" s="159"/>
      <c r="C48" s="253" t="s">
        <v>1249</v>
      </c>
      <c r="D48" s="254"/>
      <c r="E48" s="254"/>
      <c r="F48" s="254"/>
      <c r="G48" s="254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80" t="str">
        <f>C48</f>
        <v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TDS.</v>
      </c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88">
        <v>23</v>
      </c>
      <c r="B49" s="189" t="s">
        <v>1250</v>
      </c>
      <c r="C49" s="196" t="s">
        <v>1251</v>
      </c>
      <c r="D49" s="190" t="s">
        <v>246</v>
      </c>
      <c r="E49" s="191">
        <v>24</v>
      </c>
      <c r="F49" s="192"/>
      <c r="G49" s="193">
        <f>ROUND(E49*F49,2)</f>
        <v>0</v>
      </c>
      <c r="H49" s="192"/>
      <c r="I49" s="193">
        <f>ROUND(E49*H49,2)</f>
        <v>0</v>
      </c>
      <c r="J49" s="192"/>
      <c r="K49" s="193">
        <f>ROUND(E49*J49,2)</f>
        <v>0</v>
      </c>
      <c r="L49" s="193">
        <v>21</v>
      </c>
      <c r="M49" s="193">
        <f>G49*(1+L49/100)</f>
        <v>0</v>
      </c>
      <c r="N49" s="193">
        <v>0</v>
      </c>
      <c r="O49" s="193">
        <f>ROUND(E49*N49,2)</f>
        <v>0</v>
      </c>
      <c r="P49" s="193">
        <v>0</v>
      </c>
      <c r="Q49" s="193">
        <f>ROUND(E49*P49,2)</f>
        <v>0</v>
      </c>
      <c r="R49" s="193"/>
      <c r="S49" s="193" t="s">
        <v>232</v>
      </c>
      <c r="T49" s="194" t="s">
        <v>233</v>
      </c>
      <c r="U49" s="160">
        <v>0</v>
      </c>
      <c r="V49" s="160">
        <f>ROUND(E49*U49,2)</f>
        <v>0</v>
      </c>
      <c r="W49" s="160"/>
      <c r="X49" s="160" t="s">
        <v>241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242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8">
        <v>24</v>
      </c>
      <c r="B50" s="189" t="s">
        <v>1252</v>
      </c>
      <c r="C50" s="196" t="s">
        <v>1253</v>
      </c>
      <c r="D50" s="190" t="s">
        <v>316</v>
      </c>
      <c r="E50" s="191">
        <v>1</v>
      </c>
      <c r="F50" s="192"/>
      <c r="G50" s="193">
        <f>ROUND(E50*F50,2)</f>
        <v>0</v>
      </c>
      <c r="H50" s="192"/>
      <c r="I50" s="193">
        <f>ROUND(E50*H50,2)</f>
        <v>0</v>
      </c>
      <c r="J50" s="192"/>
      <c r="K50" s="193">
        <f>ROUND(E50*J50,2)</f>
        <v>0</v>
      </c>
      <c r="L50" s="193">
        <v>21</v>
      </c>
      <c r="M50" s="193">
        <f>G50*(1+L50/100)</f>
        <v>0</v>
      </c>
      <c r="N50" s="193">
        <v>0</v>
      </c>
      <c r="O50" s="193">
        <f>ROUND(E50*N50,2)</f>
        <v>0</v>
      </c>
      <c r="P50" s="193">
        <v>0</v>
      </c>
      <c r="Q50" s="193">
        <f>ROUND(E50*P50,2)</f>
        <v>0</v>
      </c>
      <c r="R50" s="193"/>
      <c r="S50" s="193" t="s">
        <v>172</v>
      </c>
      <c r="T50" s="194" t="s">
        <v>233</v>
      </c>
      <c r="U50" s="160">
        <v>0</v>
      </c>
      <c r="V50" s="160">
        <f>ROUND(E50*U50,2)</f>
        <v>0</v>
      </c>
      <c r="W50" s="160"/>
      <c r="X50" s="160" t="s">
        <v>317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318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3">
        <v>25</v>
      </c>
      <c r="B51" s="174" t="s">
        <v>1254</v>
      </c>
      <c r="C51" s="183" t="s">
        <v>1255</v>
      </c>
      <c r="D51" s="175" t="s">
        <v>316</v>
      </c>
      <c r="E51" s="176">
        <v>1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8">
        <v>0</v>
      </c>
      <c r="O51" s="178">
        <f>ROUND(E51*N51,2)</f>
        <v>0</v>
      </c>
      <c r="P51" s="178">
        <v>0</v>
      </c>
      <c r="Q51" s="178">
        <f>ROUND(E51*P51,2)</f>
        <v>0</v>
      </c>
      <c r="R51" s="178"/>
      <c r="S51" s="178" t="s">
        <v>172</v>
      </c>
      <c r="T51" s="179" t="s">
        <v>233</v>
      </c>
      <c r="U51" s="160">
        <v>0</v>
      </c>
      <c r="V51" s="160">
        <f>ROUND(E51*U51,2)</f>
        <v>0</v>
      </c>
      <c r="W51" s="160"/>
      <c r="X51" s="160" t="s">
        <v>317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318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53" t="s">
        <v>1256</v>
      </c>
      <c r="D52" s="254"/>
      <c r="E52" s="254"/>
      <c r="F52" s="254"/>
      <c r="G52" s="254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80" t="str">
        <f>C52</f>
        <v>Náklady na ztížené podmínky bezpečnostních a hygienických opatření z důvodu extrémního místa provádění.</v>
      </c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3">
        <v>26</v>
      </c>
      <c r="B53" s="174" t="s">
        <v>319</v>
      </c>
      <c r="C53" s="183" t="s">
        <v>320</v>
      </c>
      <c r="D53" s="175" t="s">
        <v>316</v>
      </c>
      <c r="E53" s="176">
        <v>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8">
        <v>0</v>
      </c>
      <c r="O53" s="178">
        <f>ROUND(E53*N53,2)</f>
        <v>0</v>
      </c>
      <c r="P53" s="178">
        <v>0</v>
      </c>
      <c r="Q53" s="178">
        <f>ROUND(E53*P53,2)</f>
        <v>0</v>
      </c>
      <c r="R53" s="178"/>
      <c r="S53" s="178" t="s">
        <v>172</v>
      </c>
      <c r="T53" s="179" t="s">
        <v>233</v>
      </c>
      <c r="U53" s="160">
        <v>0</v>
      </c>
      <c r="V53" s="160">
        <f>ROUND(E53*U53,2)</f>
        <v>0</v>
      </c>
      <c r="W53" s="160"/>
      <c r="X53" s="160" t="s">
        <v>317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318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58"/>
      <c r="B54" s="159"/>
      <c r="C54" s="253" t="s">
        <v>1257</v>
      </c>
      <c r="D54" s="254"/>
      <c r="E54" s="254"/>
      <c r="F54" s="254"/>
      <c r="G54" s="254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80" t="str">
        <f>C54</f>
        <v>Náklady na vyhotovení dokumentace skutečného provedení stavby a její předání objednateli v požadované formě a požadovaném počtu  - pouze kompletace</v>
      </c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3">
        <v>27</v>
      </c>
      <c r="B55" s="174" t="s">
        <v>314</v>
      </c>
      <c r="C55" s="183" t="s">
        <v>315</v>
      </c>
      <c r="D55" s="175" t="s">
        <v>316</v>
      </c>
      <c r="E55" s="176">
        <v>1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8">
        <v>0</v>
      </c>
      <c r="O55" s="178">
        <f>ROUND(E55*N55,2)</f>
        <v>0</v>
      </c>
      <c r="P55" s="178">
        <v>0</v>
      </c>
      <c r="Q55" s="178">
        <f>ROUND(E55*P55,2)</f>
        <v>0</v>
      </c>
      <c r="R55" s="178"/>
      <c r="S55" s="178" t="s">
        <v>172</v>
      </c>
      <c r="T55" s="179" t="s">
        <v>233</v>
      </c>
      <c r="U55" s="160">
        <v>0</v>
      </c>
      <c r="V55" s="160">
        <f>ROUND(E55*U55,2)</f>
        <v>0</v>
      </c>
      <c r="W55" s="160"/>
      <c r="X55" s="160" t="s">
        <v>317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318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53" t="s">
        <v>1258</v>
      </c>
      <c r="D56" s="254"/>
      <c r="E56" s="254"/>
      <c r="F56" s="254"/>
      <c r="G56" s="254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8">
        <v>28</v>
      </c>
      <c r="B57" s="189" t="s">
        <v>1259</v>
      </c>
      <c r="C57" s="196" t="s">
        <v>1260</v>
      </c>
      <c r="D57" s="190" t="s">
        <v>316</v>
      </c>
      <c r="E57" s="191">
        <v>1</v>
      </c>
      <c r="F57" s="192"/>
      <c r="G57" s="193">
        <f t="shared" ref="G57:G62" si="7">ROUND(E57*F57,2)</f>
        <v>0</v>
      </c>
      <c r="H57" s="192"/>
      <c r="I57" s="193">
        <f t="shared" ref="I57:I62" si="8">ROUND(E57*H57,2)</f>
        <v>0</v>
      </c>
      <c r="J57" s="192"/>
      <c r="K57" s="193">
        <f t="shared" ref="K57:K62" si="9">ROUND(E57*J57,2)</f>
        <v>0</v>
      </c>
      <c r="L57" s="193">
        <v>21</v>
      </c>
      <c r="M57" s="193">
        <f t="shared" ref="M57:M62" si="10">G57*(1+L57/100)</f>
        <v>0</v>
      </c>
      <c r="N57" s="193">
        <v>0</v>
      </c>
      <c r="O57" s="193">
        <f t="shared" ref="O57:O62" si="11">ROUND(E57*N57,2)</f>
        <v>0</v>
      </c>
      <c r="P57" s="193">
        <v>0</v>
      </c>
      <c r="Q57" s="193">
        <f t="shared" ref="Q57:Q62" si="12">ROUND(E57*P57,2)</f>
        <v>0</v>
      </c>
      <c r="R57" s="193"/>
      <c r="S57" s="193" t="s">
        <v>172</v>
      </c>
      <c r="T57" s="194" t="s">
        <v>233</v>
      </c>
      <c r="U57" s="160">
        <v>0</v>
      </c>
      <c r="V57" s="160">
        <f t="shared" ref="V57:V62" si="13">ROUND(E57*U57,2)</f>
        <v>0</v>
      </c>
      <c r="W57" s="160"/>
      <c r="X57" s="160" t="s">
        <v>317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318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88">
        <v>29</v>
      </c>
      <c r="B58" s="189" t="s">
        <v>1261</v>
      </c>
      <c r="C58" s="196" t="s">
        <v>1262</v>
      </c>
      <c r="D58" s="190" t="s">
        <v>231</v>
      </c>
      <c r="E58" s="191">
        <v>1</v>
      </c>
      <c r="F58" s="192"/>
      <c r="G58" s="193">
        <f t="shared" si="7"/>
        <v>0</v>
      </c>
      <c r="H58" s="192"/>
      <c r="I58" s="193">
        <f t="shared" si="8"/>
        <v>0</v>
      </c>
      <c r="J58" s="192"/>
      <c r="K58" s="193">
        <f t="shared" si="9"/>
        <v>0</v>
      </c>
      <c r="L58" s="193">
        <v>21</v>
      </c>
      <c r="M58" s="193">
        <f t="shared" si="10"/>
        <v>0</v>
      </c>
      <c r="N58" s="193">
        <v>0</v>
      </c>
      <c r="O58" s="193">
        <f t="shared" si="11"/>
        <v>0</v>
      </c>
      <c r="P58" s="193">
        <v>0</v>
      </c>
      <c r="Q58" s="193">
        <f t="shared" si="12"/>
        <v>0</v>
      </c>
      <c r="R58" s="193"/>
      <c r="S58" s="193" t="s">
        <v>232</v>
      </c>
      <c r="T58" s="194" t="s">
        <v>233</v>
      </c>
      <c r="U58" s="160">
        <v>0</v>
      </c>
      <c r="V58" s="160">
        <f t="shared" si="13"/>
        <v>0</v>
      </c>
      <c r="W58" s="160"/>
      <c r="X58" s="160" t="s">
        <v>317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318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8">
        <v>30</v>
      </c>
      <c r="B59" s="189" t="s">
        <v>1263</v>
      </c>
      <c r="C59" s="196" t="s">
        <v>1264</v>
      </c>
      <c r="D59" s="190" t="s">
        <v>231</v>
      </c>
      <c r="E59" s="191">
        <v>1</v>
      </c>
      <c r="F59" s="192"/>
      <c r="G59" s="193">
        <f t="shared" si="7"/>
        <v>0</v>
      </c>
      <c r="H59" s="192"/>
      <c r="I59" s="193">
        <f t="shared" si="8"/>
        <v>0</v>
      </c>
      <c r="J59" s="192"/>
      <c r="K59" s="193">
        <f t="shared" si="9"/>
        <v>0</v>
      </c>
      <c r="L59" s="193">
        <v>21</v>
      </c>
      <c r="M59" s="193">
        <f t="shared" si="10"/>
        <v>0</v>
      </c>
      <c r="N59" s="193">
        <v>0</v>
      </c>
      <c r="O59" s="193">
        <f t="shared" si="11"/>
        <v>0</v>
      </c>
      <c r="P59" s="193">
        <v>0</v>
      </c>
      <c r="Q59" s="193">
        <f t="shared" si="12"/>
        <v>0</v>
      </c>
      <c r="R59" s="193"/>
      <c r="S59" s="193" t="s">
        <v>232</v>
      </c>
      <c r="T59" s="194" t="s">
        <v>233</v>
      </c>
      <c r="U59" s="160">
        <v>0</v>
      </c>
      <c r="V59" s="160">
        <f t="shared" si="13"/>
        <v>0</v>
      </c>
      <c r="W59" s="160"/>
      <c r="X59" s="160" t="s">
        <v>317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318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88">
        <v>31</v>
      </c>
      <c r="B60" s="189" t="s">
        <v>1265</v>
      </c>
      <c r="C60" s="196" t="s">
        <v>1266</v>
      </c>
      <c r="D60" s="190" t="s">
        <v>231</v>
      </c>
      <c r="E60" s="191">
        <v>1</v>
      </c>
      <c r="F60" s="192"/>
      <c r="G60" s="193">
        <f t="shared" si="7"/>
        <v>0</v>
      </c>
      <c r="H60" s="192"/>
      <c r="I60" s="193">
        <f t="shared" si="8"/>
        <v>0</v>
      </c>
      <c r="J60" s="192"/>
      <c r="K60" s="193">
        <f t="shared" si="9"/>
        <v>0</v>
      </c>
      <c r="L60" s="193">
        <v>21</v>
      </c>
      <c r="M60" s="193">
        <f t="shared" si="10"/>
        <v>0</v>
      </c>
      <c r="N60" s="193">
        <v>0</v>
      </c>
      <c r="O60" s="193">
        <f t="shared" si="11"/>
        <v>0</v>
      </c>
      <c r="P60" s="193">
        <v>0</v>
      </c>
      <c r="Q60" s="193">
        <f t="shared" si="12"/>
        <v>0</v>
      </c>
      <c r="R60" s="193"/>
      <c r="S60" s="193" t="s">
        <v>232</v>
      </c>
      <c r="T60" s="194" t="s">
        <v>233</v>
      </c>
      <c r="U60" s="160">
        <v>0</v>
      </c>
      <c r="V60" s="160">
        <f t="shared" si="13"/>
        <v>0</v>
      </c>
      <c r="W60" s="160"/>
      <c r="X60" s="160" t="s">
        <v>317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318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88">
        <v>32</v>
      </c>
      <c r="B61" s="189" t="s">
        <v>1267</v>
      </c>
      <c r="C61" s="196" t="s">
        <v>1268</v>
      </c>
      <c r="D61" s="190" t="s">
        <v>211</v>
      </c>
      <c r="E61" s="191">
        <v>1</v>
      </c>
      <c r="F61" s="192"/>
      <c r="G61" s="193">
        <f t="shared" si="7"/>
        <v>0</v>
      </c>
      <c r="H61" s="192"/>
      <c r="I61" s="193">
        <f t="shared" si="8"/>
        <v>0</v>
      </c>
      <c r="J61" s="192"/>
      <c r="K61" s="193">
        <f t="shared" si="9"/>
        <v>0</v>
      </c>
      <c r="L61" s="193">
        <v>21</v>
      </c>
      <c r="M61" s="193">
        <f t="shared" si="10"/>
        <v>0</v>
      </c>
      <c r="N61" s="193">
        <v>0</v>
      </c>
      <c r="O61" s="193">
        <f t="shared" si="11"/>
        <v>0</v>
      </c>
      <c r="P61" s="193">
        <v>0</v>
      </c>
      <c r="Q61" s="193">
        <f t="shared" si="12"/>
        <v>0</v>
      </c>
      <c r="R61" s="193"/>
      <c r="S61" s="193" t="s">
        <v>232</v>
      </c>
      <c r="T61" s="194" t="s">
        <v>233</v>
      </c>
      <c r="U61" s="160">
        <v>0</v>
      </c>
      <c r="V61" s="160">
        <f t="shared" si="13"/>
        <v>0</v>
      </c>
      <c r="W61" s="160"/>
      <c r="X61" s="160" t="s">
        <v>317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318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3">
        <v>33</v>
      </c>
      <c r="B62" s="174" t="s">
        <v>1269</v>
      </c>
      <c r="C62" s="183" t="s">
        <v>1270</v>
      </c>
      <c r="D62" s="175" t="s">
        <v>231</v>
      </c>
      <c r="E62" s="176">
        <v>1</v>
      </c>
      <c r="F62" s="177"/>
      <c r="G62" s="178">
        <f t="shared" si="7"/>
        <v>0</v>
      </c>
      <c r="H62" s="177"/>
      <c r="I62" s="178">
        <f t="shared" si="8"/>
        <v>0</v>
      </c>
      <c r="J62" s="177"/>
      <c r="K62" s="178">
        <f t="shared" si="9"/>
        <v>0</v>
      </c>
      <c r="L62" s="178">
        <v>21</v>
      </c>
      <c r="M62" s="178">
        <f t="shared" si="10"/>
        <v>0</v>
      </c>
      <c r="N62" s="178">
        <v>0</v>
      </c>
      <c r="O62" s="178">
        <f t="shared" si="11"/>
        <v>0</v>
      </c>
      <c r="P62" s="178">
        <v>0</v>
      </c>
      <c r="Q62" s="178">
        <f t="shared" si="12"/>
        <v>0</v>
      </c>
      <c r="R62" s="178"/>
      <c r="S62" s="178" t="s">
        <v>232</v>
      </c>
      <c r="T62" s="179" t="s">
        <v>233</v>
      </c>
      <c r="U62" s="160">
        <v>0</v>
      </c>
      <c r="V62" s="160">
        <f t="shared" si="13"/>
        <v>0</v>
      </c>
      <c r="W62" s="160"/>
      <c r="X62" s="160" t="s">
        <v>317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318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53" t="s">
        <v>1271</v>
      </c>
      <c r="D63" s="254"/>
      <c r="E63" s="254"/>
      <c r="F63" s="254"/>
      <c r="G63" s="254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182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3">
        <v>34</v>
      </c>
      <c r="B64" s="174" t="s">
        <v>1272</v>
      </c>
      <c r="C64" s="183" t="s">
        <v>1273</v>
      </c>
      <c r="D64" s="175" t="s">
        <v>231</v>
      </c>
      <c r="E64" s="176">
        <v>1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8">
        <v>0</v>
      </c>
      <c r="O64" s="178">
        <f>ROUND(E64*N64,2)</f>
        <v>0</v>
      </c>
      <c r="P64" s="178">
        <v>0</v>
      </c>
      <c r="Q64" s="178">
        <f>ROUND(E64*P64,2)</f>
        <v>0</v>
      </c>
      <c r="R64" s="178"/>
      <c r="S64" s="178" t="s">
        <v>232</v>
      </c>
      <c r="T64" s="179" t="s">
        <v>233</v>
      </c>
      <c r="U64" s="160">
        <v>0</v>
      </c>
      <c r="V64" s="160">
        <f>ROUND(E64*U64,2)</f>
        <v>0</v>
      </c>
      <c r="W64" s="160"/>
      <c r="X64" s="160" t="s">
        <v>317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318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33" x14ac:dyDescent="0.2">
      <c r="A65" s="3"/>
      <c r="B65" s="4"/>
      <c r="C65" s="185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v>15</v>
      </c>
      <c r="AF65">
        <v>21</v>
      </c>
      <c r="AG65" t="s">
        <v>153</v>
      </c>
    </row>
    <row r="66" spans="1:33" x14ac:dyDescent="0.2">
      <c r="A66" s="154"/>
      <c r="B66" s="155" t="s">
        <v>29</v>
      </c>
      <c r="C66" s="186"/>
      <c r="D66" s="156"/>
      <c r="E66" s="157"/>
      <c r="F66" s="157"/>
      <c r="G66" s="181">
        <f>G8+G46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f>SUMIF(L7:L64,AE65,G7:G64)</f>
        <v>0</v>
      </c>
      <c r="AF66">
        <f>SUMIF(L7:L64,AF65,G7:G64)</f>
        <v>0</v>
      </c>
      <c r="AG66" t="s">
        <v>322</v>
      </c>
    </row>
    <row r="67" spans="1:33" x14ac:dyDescent="0.2">
      <c r="C67" s="187"/>
      <c r="D67" s="10"/>
      <c r="AG67" t="s">
        <v>323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c+BBO3wxj0Qo/zwy5DmgOhDvv89pf4gc2Vpjd6iNFJ7xa9Pl3CxnMmipnqvPpePCOCcqiEqgx9C+93puIuekw==" saltValue="9UZ7Ab7hWanoVPCfdGBXdA==" spinCount="100000" sheet="1"/>
  <mergeCells count="25">
    <mergeCell ref="C63:G63"/>
    <mergeCell ref="C42:G42"/>
    <mergeCell ref="C45:G45"/>
    <mergeCell ref="C48:G48"/>
    <mergeCell ref="C52:G52"/>
    <mergeCell ref="C54:G54"/>
    <mergeCell ref="C56:G56"/>
    <mergeCell ref="C41:G41"/>
    <mergeCell ref="C26:G26"/>
    <mergeCell ref="C27:G27"/>
    <mergeCell ref="C28:G28"/>
    <mergeCell ref="C29:G29"/>
    <mergeCell ref="C32:G32"/>
    <mergeCell ref="C33:G33"/>
    <mergeCell ref="C34:G34"/>
    <mergeCell ref="C36:G36"/>
    <mergeCell ref="C37:G37"/>
    <mergeCell ref="C39:G39"/>
    <mergeCell ref="C40:G40"/>
    <mergeCell ref="C25:G25"/>
    <mergeCell ref="A1:G1"/>
    <mergeCell ref="C2:G2"/>
    <mergeCell ref="C3:G3"/>
    <mergeCell ref="C4:G4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13" ma:contentTypeDescription="Vytvoří nový dokument" ma:contentTypeScope="" ma:versionID="dc9b73c36b7ab1a3bbe34e47faed7607">
  <xsd:schema xmlns:xsd="http://www.w3.org/2001/XMLSchema" xmlns:xs="http://www.w3.org/2001/XMLSchema" xmlns:p="http://schemas.microsoft.com/office/2006/metadata/properties" xmlns:ns2="299abc7f-d377-4404-be4d-881a1d984be2" xmlns:ns3="f330bf4c-7d0e-4728-ac38-8ec30312c613" targetNamespace="http://schemas.microsoft.com/office/2006/metadata/properties" ma:root="true" ma:fieldsID="3a3bcad208a9ce1779a151c36f48e327" ns2:_="" ns3:_="">
    <xsd:import namespace="299abc7f-d377-4404-be4d-881a1d984be2"/>
    <xsd:import namespace="f330bf4c-7d0e-4728-ac38-8ec30312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390ab5a-1228-4de9-8883-f9df055fb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0bf4c-7d0e-4728-ac38-8ec30312c61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cd18cf-024c-4c00-b5ae-735148c91c46}" ma:internalName="TaxCatchAll" ma:showField="CatchAllData" ma:web="f330bf4c-7d0e-4728-ac38-8ec30312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0bf4c-7d0e-4728-ac38-8ec30312c613" xsi:nil="true"/>
    <lcf76f155ced4ddcb4097134ff3c332f xmlns="299abc7f-d377-4404-be4d-881a1d984b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473B24-7840-417E-A749-A4C2029758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0DAF18-39B7-4D74-8BEA-F00307C2F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bc7f-d377-4404-be4d-881a1d984be2"/>
    <ds:schemaRef ds:uri="f330bf4c-7d0e-4728-ac38-8ec30312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23C194-CF22-44C8-B9F6-9D2B0544C60A}">
  <ds:schemaRefs>
    <ds:schemaRef ds:uri="http://schemas.microsoft.com/office/2006/metadata/properties"/>
    <ds:schemaRef ds:uri="http://schemas.microsoft.com/office/infopath/2007/PartnerControls"/>
    <ds:schemaRef ds:uri="f330bf4c-7d0e-4728-ac38-8ec30312c613"/>
    <ds:schemaRef ds:uri="299abc7f-d377-4404-be4d-881a1d984b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SO01 01 Pol</vt:lpstr>
      <vt:lpstr>SO01 02 Pol</vt:lpstr>
      <vt:lpstr>SO01 03 Pol</vt:lpstr>
      <vt:lpstr>SO01 04 Pol</vt:lpstr>
      <vt:lpstr>SO01 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'SO01 02 Pol'!Názvy_tisku</vt:lpstr>
      <vt:lpstr>'SO01 03 Pol'!Názvy_tisku</vt:lpstr>
      <vt:lpstr>'SO01 04 Pol'!Názvy_tisku</vt:lpstr>
      <vt:lpstr>'SO01 05 Pol'!Názvy_tisku</vt:lpstr>
      <vt:lpstr>oadresa</vt:lpstr>
      <vt:lpstr>Stavba!Objednatel</vt:lpstr>
      <vt:lpstr>Stavba!Objekt</vt:lpstr>
      <vt:lpstr>'SO01 01 Pol'!Oblast_tisku</vt:lpstr>
      <vt:lpstr>'SO01 02 Pol'!Oblast_tisku</vt:lpstr>
      <vt:lpstr>'SO01 03 Pol'!Oblast_tisku</vt:lpstr>
      <vt:lpstr>'SO01 04 Pol'!Oblast_tisku</vt:lpstr>
      <vt:lpstr>'SO01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Skorpik Matej</dc:creator>
  <cp:lastModifiedBy>Kudelová Jitka</cp:lastModifiedBy>
  <cp:lastPrinted>2023-05-09T08:05:09Z</cp:lastPrinted>
  <dcterms:created xsi:type="dcterms:W3CDTF">2009-04-08T07:15:50Z</dcterms:created>
  <dcterms:modified xsi:type="dcterms:W3CDTF">2024-12-03T12:48:28Z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0x0101009E80F5F6C5CE5F4782D8DC573FB786A0</vt:lpwstr>
  </property>
  <property fmtid="{D5CDD505-2E9C-101B-9397-08002B2CF9AE}" pid="3" name="Order">
    <vt:r8>3248800</vt:r8>
  </property>
  <property fmtid="{D5CDD505-2E9C-101B-9397-08002B2CF9AE}" pid="4" name="MSIP_Label_239d554d-d720-408f-a503-c83424d8e5d7_Enabled">
    <vt:lpwstr>true</vt:lpwstr>
  </property>
  <property fmtid="{D5CDD505-2E9C-101B-9397-08002B2CF9AE}" pid="5" name="MSIP_Label_239d554d-d720-408f-a503-c83424d8e5d7_SetDate">
    <vt:lpwstr>2024-12-03T12:48:24Z</vt:lpwstr>
  </property>
  <property fmtid="{D5CDD505-2E9C-101B-9397-08002B2CF9AE}" pid="6" name="MSIP_Label_239d554d-d720-408f-a503-c83424d8e5d7_Method">
    <vt:lpwstr>Privileged</vt:lpwstr>
  </property>
  <property fmtid="{D5CDD505-2E9C-101B-9397-08002B2CF9AE}" pid="7" name="MSIP_Label_239d554d-d720-408f-a503-c83424d8e5d7_Name">
    <vt:lpwstr>Interní</vt:lpwstr>
  </property>
  <property fmtid="{D5CDD505-2E9C-101B-9397-08002B2CF9AE}" pid="8" name="MSIP_Label_239d554d-d720-408f-a503-c83424d8e5d7_SiteId">
    <vt:lpwstr>e84ea0de-38e7-4864-b153-a909a7746ff0</vt:lpwstr>
  </property>
  <property fmtid="{D5CDD505-2E9C-101B-9397-08002B2CF9AE}" pid="9" name="MSIP_Label_239d554d-d720-408f-a503-c83424d8e5d7_ActionId">
    <vt:lpwstr>b587f217-f82b-4bbb-9437-55278814bfe8</vt:lpwstr>
  </property>
  <property fmtid="{D5CDD505-2E9C-101B-9397-08002B2CF9AE}" pid="10" name="MSIP_Label_239d554d-d720-408f-a503-c83424d8e5d7_ContentBits">
    <vt:lpwstr>0</vt:lpwstr>
  </property>
  <property fmtid="{D5CDD505-2E9C-101B-9397-08002B2CF9AE}" pid="11" name="MediaServiceImageTags">
    <vt:lpwstr/>
  </property>
</Properties>
</file>