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\\SRVB-FILES\Data\Projekty\Zakázky-Aktivni\ŘP\Zakázky_2025\323 673 STA_Hajská příkopa, km 0,000 – 0,900, Tlumačov – odstranění nánosu, oprava opevnění DVT VZMR Tu\PD_Hajská_prikopa_pro _VŘ\"/>
    </mc:Choice>
  </mc:AlternateContent>
  <xr:revisionPtr revIDLastSave="0" documentId="8_{5D6FBE51-3A20-4C75-AFB4-57AD9FFCE68D}" xr6:coauthVersionLast="36" xr6:coauthVersionMax="36" xr10:uidLastSave="{00000000-0000-0000-0000-000000000000}"/>
  <bookViews>
    <workbookView xWindow="0" yWindow="0" windowWidth="23016" windowHeight="7980" xr2:uid="{00000000-000D-0000-FFFF-FFFF00000000}"/>
  </bookViews>
  <sheets>
    <sheet name="Rekapitulace stavby" sheetId="1" r:id="rId1"/>
    <sheet name="Tok_21_67 - Hájská příkop..." sheetId="2" r:id="rId2"/>
    <sheet name="SO.01 - Vyčištění koryta" sheetId="3" r:id="rId3"/>
    <sheet name="SO.02 - Oprava stupně" sheetId="4" r:id="rId4"/>
    <sheet name="SO.031 - Výsadba" sheetId="5" r:id="rId5"/>
    <sheet name="SO.032 - Následná péče" sheetId="6" r:id="rId6"/>
    <sheet name="Seznam figur" sheetId="7" r:id="rId7"/>
  </sheets>
  <definedNames>
    <definedName name="_xlnm._FilterDatabase" localSheetId="2" hidden="1">'SO.01 - Vyčištění koryta'!$C$117:$K$188</definedName>
    <definedName name="_xlnm._FilterDatabase" localSheetId="3" hidden="1">'SO.02 - Oprava stupně'!$C$121:$K$169</definedName>
    <definedName name="_xlnm._FilterDatabase" localSheetId="4" hidden="1">'SO.031 - Výsadba'!$C$122:$K$142</definedName>
    <definedName name="_xlnm._FilterDatabase" localSheetId="5" hidden="1">'SO.032 - Následná péče'!$C$122:$K$147</definedName>
    <definedName name="_xlnm._FilterDatabase" localSheetId="1" hidden="1">'Tok_21_67 - Hájská příkop...'!$C$117:$K$143</definedName>
    <definedName name="_xlnm.Print_Titles" localSheetId="0">'Rekapitulace stavby'!$92:$92</definedName>
    <definedName name="_xlnm.Print_Titles" localSheetId="6">'Seznam figur'!$9:$9</definedName>
    <definedName name="_xlnm.Print_Titles" localSheetId="2">'SO.01 - Vyčištění koryta'!$117:$117</definedName>
    <definedName name="_xlnm.Print_Titles" localSheetId="3">'SO.02 - Oprava stupně'!$121:$121</definedName>
    <definedName name="_xlnm.Print_Titles" localSheetId="4">'SO.031 - Výsadba'!$122:$122</definedName>
    <definedName name="_xlnm.Print_Titles" localSheetId="5">'SO.032 - Následná péče'!$122:$122</definedName>
    <definedName name="_xlnm.Print_Titles" localSheetId="1">'Tok_21_67 - Hájská příkop...'!$117:$117</definedName>
    <definedName name="_xlnm.Print_Area" localSheetId="0">'Rekapitulace stavby'!$D$4:$AO$76,'Rekapitulace stavby'!$C$82:$AQ$101</definedName>
    <definedName name="_xlnm.Print_Area" localSheetId="6">'Seznam figur'!$C$4:$G$190</definedName>
    <definedName name="_xlnm.Print_Area" localSheetId="2">'SO.01 - Vyčištění koryta'!$C$4:$J$76,'SO.01 - Vyčištění koryta'!$C$105:$J$188</definedName>
    <definedName name="_xlnm.Print_Area" localSheetId="3">'SO.02 - Oprava stupně'!$C$4:$J$76,'SO.02 - Oprava stupně'!$C$109:$J$169</definedName>
    <definedName name="_xlnm.Print_Area" localSheetId="4">'SO.031 - Výsadba'!$C$4:$J$76,'SO.031 - Výsadba'!$C$108:$J$142</definedName>
    <definedName name="_xlnm.Print_Area" localSheetId="5">'SO.032 - Následná péče'!$C$4:$J$76,'SO.032 - Následná péče'!$C$108:$J$147</definedName>
    <definedName name="_xlnm.Print_Area" localSheetId="1">'Tok_21_67 - Hájská příkop...'!$C$4:$J$76,'Tok_21_67 - Hájská příkop...'!$C$107:$J$143</definedName>
  </definedNames>
  <calcPr calcId="191029"/>
</workbook>
</file>

<file path=xl/calcChain.xml><?xml version="1.0" encoding="utf-8"?>
<calcChain xmlns="http://schemas.openxmlformats.org/spreadsheetml/2006/main">
  <c r="D7" i="7" l="1"/>
  <c r="J39" i="6"/>
  <c r="J38" i="6"/>
  <c r="AY100" i="1" s="1"/>
  <c r="J37" i="6"/>
  <c r="AX100" i="1"/>
  <c r="BI147" i="6"/>
  <c r="BH147" i="6"/>
  <c r="BG147" i="6"/>
  <c r="BF147" i="6"/>
  <c r="T147" i="6"/>
  <c r="T146" i="6" s="1"/>
  <c r="R147" i="6"/>
  <c r="R146" i="6"/>
  <c r="P147" i="6"/>
  <c r="P146" i="6" s="1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4" i="6"/>
  <c r="J93" i="6"/>
  <c r="F93" i="6"/>
  <c r="F91" i="6"/>
  <c r="E89" i="6"/>
  <c r="J20" i="6"/>
  <c r="E20" i="6"/>
  <c r="F94" i="6"/>
  <c r="J19" i="6"/>
  <c r="J14" i="6"/>
  <c r="J91" i="6" s="1"/>
  <c r="E7" i="6"/>
  <c r="E85" i="6"/>
  <c r="J39" i="5"/>
  <c r="J38" i="5"/>
  <c r="AY99" i="1"/>
  <c r="J37" i="5"/>
  <c r="AX99" i="1" s="1"/>
  <c r="BI142" i="5"/>
  <c r="BH142" i="5"/>
  <c r="BG142" i="5"/>
  <c r="BF142" i="5"/>
  <c r="T142" i="5"/>
  <c r="T141" i="5"/>
  <c r="R142" i="5"/>
  <c r="R141" i="5" s="1"/>
  <c r="P142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F38" i="5" s="1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J120" i="5"/>
  <c r="J119" i="5"/>
  <c r="F119" i="5"/>
  <c r="F117" i="5"/>
  <c r="E115" i="5"/>
  <c r="J94" i="5"/>
  <c r="J93" i="5"/>
  <c r="F93" i="5"/>
  <c r="F91" i="5"/>
  <c r="E89" i="5"/>
  <c r="J20" i="5"/>
  <c r="E20" i="5"/>
  <c r="F120" i="5"/>
  <c r="J19" i="5"/>
  <c r="J14" i="5"/>
  <c r="J117" i="5"/>
  <c r="E7" i="5"/>
  <c r="E111" i="5" s="1"/>
  <c r="J37" i="4"/>
  <c r="J36" i="4"/>
  <c r="AY97" i="1" s="1"/>
  <c r="J35" i="4"/>
  <c r="AX97" i="1" s="1"/>
  <c r="BI169" i="4"/>
  <c r="BH169" i="4"/>
  <c r="BG169" i="4"/>
  <c r="BF169" i="4"/>
  <c r="T169" i="4"/>
  <c r="T168" i="4" s="1"/>
  <c r="R169" i="4"/>
  <c r="R168" i="4"/>
  <c r="P169" i="4"/>
  <c r="P168" i="4" s="1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89" i="4"/>
  <c r="E7" i="4"/>
  <c r="E112" i="4" s="1"/>
  <c r="J37" i="3"/>
  <c r="J36" i="3"/>
  <c r="AY96" i="1" s="1"/>
  <c r="J35" i="3"/>
  <c r="AX96" i="1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92" i="3"/>
  <c r="J17" i="3"/>
  <c r="J12" i="3"/>
  <c r="J112" i="3" s="1"/>
  <c r="E7" i="3"/>
  <c r="E85" i="3"/>
  <c r="J35" i="2"/>
  <c r="J34" i="2"/>
  <c r="AY95" i="1"/>
  <c r="J33" i="2"/>
  <c r="AX95" i="1" s="1"/>
  <c r="BI142" i="2"/>
  <c r="BH142" i="2"/>
  <c r="BG142" i="2"/>
  <c r="BF142" i="2"/>
  <c r="T142" i="2"/>
  <c r="T141" i="2"/>
  <c r="R142" i="2"/>
  <c r="R141" i="2" s="1"/>
  <c r="P142" i="2"/>
  <c r="P141" i="2"/>
  <c r="BI139" i="2"/>
  <c r="BH139" i="2"/>
  <c r="BG139" i="2"/>
  <c r="BF139" i="2"/>
  <c r="T139" i="2"/>
  <c r="T138" i="2"/>
  <c r="R139" i="2"/>
  <c r="R138" i="2"/>
  <c r="P139" i="2"/>
  <c r="P138" i="2" s="1"/>
  <c r="BI136" i="2"/>
  <c r="BH136" i="2"/>
  <c r="BG136" i="2"/>
  <c r="BF136" i="2"/>
  <c r="T136" i="2"/>
  <c r="T135" i="2"/>
  <c r="R136" i="2"/>
  <c r="R135" i="2"/>
  <c r="P136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0" i="2"/>
  <c r="J89" i="2"/>
  <c r="F89" i="2"/>
  <c r="F87" i="2"/>
  <c r="E85" i="2"/>
  <c r="J16" i="2"/>
  <c r="E16" i="2"/>
  <c r="F115" i="2" s="1"/>
  <c r="J15" i="2"/>
  <c r="J10" i="2"/>
  <c r="J112" i="2" s="1"/>
  <c r="L90" i="1"/>
  <c r="AM90" i="1"/>
  <c r="AM89" i="1"/>
  <c r="L89" i="1"/>
  <c r="AM87" i="1"/>
  <c r="L87" i="1"/>
  <c r="L85" i="1"/>
  <c r="L84" i="1"/>
  <c r="AS98" i="1"/>
  <c r="BK139" i="2"/>
  <c r="J136" i="2"/>
  <c r="BK127" i="2"/>
  <c r="J125" i="2"/>
  <c r="BK121" i="2"/>
  <c r="J183" i="3"/>
  <c r="BK173" i="3"/>
  <c r="BK128" i="4"/>
  <c r="BK134" i="5"/>
  <c r="J128" i="5"/>
  <c r="J139" i="5"/>
  <c r="J134" i="5"/>
  <c r="BK128" i="5"/>
  <c r="BK132" i="6"/>
  <c r="BK138" i="6"/>
  <c r="J128" i="6"/>
  <c r="J132" i="6"/>
  <c r="J128" i="2"/>
  <c r="BK142" i="2"/>
  <c r="J131" i="2"/>
  <c r="J139" i="2"/>
  <c r="BK133" i="2"/>
  <c r="BK125" i="2"/>
  <c r="J123" i="2"/>
  <c r="J187" i="3"/>
  <c r="J177" i="3"/>
  <c r="BK170" i="3"/>
  <c r="J145" i="3"/>
  <c r="J125" i="3"/>
  <c r="BK187" i="3"/>
  <c r="BK181" i="3"/>
  <c r="J173" i="3"/>
  <c r="J166" i="3"/>
  <c r="BK149" i="3"/>
  <c r="BK136" i="3"/>
  <c r="BK185" i="3"/>
  <c r="BK177" i="3"/>
  <c r="J151" i="3"/>
  <c r="J141" i="3"/>
  <c r="J127" i="3"/>
  <c r="BK186" i="3"/>
  <c r="J175" i="3"/>
  <c r="BK161" i="3"/>
  <c r="BK141" i="3"/>
  <c r="BK125" i="3"/>
  <c r="J166" i="4"/>
  <c r="BK157" i="4"/>
  <c r="BK150" i="4"/>
  <c r="BK146" i="4"/>
  <c r="J139" i="4"/>
  <c r="BK130" i="4"/>
  <c r="BK166" i="4"/>
  <c r="BK155" i="4"/>
  <c r="BK139" i="4"/>
  <c r="J125" i="4"/>
  <c r="BK161" i="4"/>
  <c r="BK136" i="4"/>
  <c r="J157" i="4"/>
  <c r="BK125" i="4"/>
  <c r="BK139" i="5"/>
  <c r="J135" i="5"/>
  <c r="BK130" i="5"/>
  <c r="BK142" i="5"/>
  <c r="BK135" i="5"/>
  <c r="J130" i="5"/>
  <c r="J36" i="5"/>
  <c r="J188" i="3"/>
  <c r="J161" i="3"/>
  <c r="BK139" i="3"/>
  <c r="J186" i="3"/>
  <c r="J179" i="3"/>
  <c r="BK156" i="3"/>
  <c r="BK145" i="3"/>
  <c r="BK133" i="3"/>
  <c r="J129" i="3"/>
  <c r="J121" i="3"/>
  <c r="BK179" i="3"/>
  <c r="J164" i="3"/>
  <c r="J156" i="3"/>
  <c r="J139" i="3"/>
  <c r="BK121" i="3"/>
  <c r="BK165" i="4"/>
  <c r="BK159" i="4"/>
  <c r="J152" i="4"/>
  <c r="BK144" i="4"/>
  <c r="J136" i="4"/>
  <c r="BK132" i="4"/>
  <c r="BK127" i="4"/>
  <c r="BK164" i="4"/>
  <c r="BK152" i="4"/>
  <c r="J130" i="4"/>
  <c r="BK169" i="4"/>
  <c r="J159" i="4"/>
  <c r="BK134" i="4"/>
  <c r="J150" i="4"/>
  <c r="J146" i="4"/>
  <c r="BK147" i="6"/>
  <c r="J135" i="6"/>
  <c r="BK126" i="6"/>
  <c r="J143" i="6"/>
  <c r="BK128" i="6"/>
  <c r="J140" i="6"/>
  <c r="BK128" i="2"/>
  <c r="BK131" i="2"/>
  <c r="J142" i="2"/>
  <c r="BK136" i="2"/>
  <c r="J133" i="2"/>
  <c r="J127" i="2"/>
  <c r="BK123" i="2"/>
  <c r="J121" i="2"/>
  <c r="J158" i="3"/>
  <c r="BK151" i="3"/>
  <c r="J149" i="3"/>
  <c r="BK147" i="3"/>
  <c r="J136" i="3"/>
  <c r="J133" i="3"/>
  <c r="BK129" i="3"/>
  <c r="BK127" i="3"/>
  <c r="J123" i="3"/>
  <c r="J185" i="3"/>
  <c r="BK175" i="3"/>
  <c r="BK164" i="3"/>
  <c r="BK143" i="3"/>
  <c r="BK188" i="3"/>
  <c r="J181" i="3"/>
  <c r="BK166" i="3"/>
  <c r="BK154" i="3"/>
  <c r="J147" i="3"/>
  <c r="J143" i="3"/>
  <c r="BK131" i="3"/>
  <c r="BK123" i="3"/>
  <c r="BK183" i="3"/>
  <c r="J170" i="3"/>
  <c r="BK158" i="3"/>
  <c r="J154" i="3"/>
  <c r="J131" i="3"/>
  <c r="J164" i="4"/>
  <c r="J155" i="4"/>
  <c r="J148" i="4"/>
  <c r="BK141" i="4"/>
  <c r="J134" i="4"/>
  <c r="J128" i="4"/>
  <c r="J169" i="4"/>
  <c r="J161" i="4"/>
  <c r="J144" i="4"/>
  <c r="J127" i="4"/>
  <c r="J165" i="4"/>
  <c r="J141" i="4"/>
  <c r="J132" i="4"/>
  <c r="BK148" i="4"/>
  <c r="J142" i="5"/>
  <c r="BK137" i="5"/>
  <c r="J132" i="5"/>
  <c r="BK126" i="5"/>
  <c r="J137" i="5"/>
  <c r="BK132" i="5"/>
  <c r="J126" i="5"/>
  <c r="BK140" i="6"/>
  <c r="J147" i="6"/>
  <c r="BK135" i="6"/>
  <c r="J126" i="6"/>
  <c r="BK143" i="6"/>
  <c r="J138" i="6"/>
  <c r="T120" i="2" l="1"/>
  <c r="T130" i="2"/>
  <c r="T119" i="2" s="1"/>
  <c r="T118" i="2" s="1"/>
  <c r="BK120" i="3"/>
  <c r="J120" i="3" s="1"/>
  <c r="J98" i="3" s="1"/>
  <c r="BK119" i="3"/>
  <c r="J119" i="3" s="1"/>
  <c r="J97" i="3" s="1"/>
  <c r="T124" i="4"/>
  <c r="R143" i="4"/>
  <c r="P154" i="4"/>
  <c r="R163" i="4"/>
  <c r="BK125" i="5"/>
  <c r="J125" i="5"/>
  <c r="J100" i="5" s="1"/>
  <c r="BK120" i="2"/>
  <c r="J120" i="2"/>
  <c r="J96" i="2" s="1"/>
  <c r="BK130" i="2"/>
  <c r="J130" i="2" s="1"/>
  <c r="J97" i="2" s="1"/>
  <c r="P120" i="3"/>
  <c r="P119" i="3"/>
  <c r="P118" i="3" s="1"/>
  <c r="AU96" i="1" s="1"/>
  <c r="P124" i="4"/>
  <c r="BK143" i="4"/>
  <c r="J143" i="4"/>
  <c r="J99" i="4"/>
  <c r="BK154" i="4"/>
  <c r="J154" i="4"/>
  <c r="J100" i="4" s="1"/>
  <c r="BK163" i="4"/>
  <c r="J163" i="4"/>
  <c r="J101" i="4"/>
  <c r="P125" i="5"/>
  <c r="P124" i="5"/>
  <c r="P123" i="5"/>
  <c r="AU99" i="1" s="1"/>
  <c r="P125" i="6"/>
  <c r="P124" i="6"/>
  <c r="P123" i="6" s="1"/>
  <c r="AU100" i="1" s="1"/>
  <c r="P120" i="2"/>
  <c r="P130" i="2"/>
  <c r="T120" i="3"/>
  <c r="T119" i="3"/>
  <c r="T118" i="3" s="1"/>
  <c r="R124" i="4"/>
  <c r="P143" i="4"/>
  <c r="T154" i="4"/>
  <c r="T163" i="4"/>
  <c r="T125" i="5"/>
  <c r="T124" i="5" s="1"/>
  <c r="T123" i="5" s="1"/>
  <c r="T125" i="6"/>
  <c r="T124" i="6"/>
  <c r="T123" i="6"/>
  <c r="R120" i="2"/>
  <c r="R130" i="2"/>
  <c r="R120" i="3"/>
  <c r="R119" i="3" s="1"/>
  <c r="R118" i="3" s="1"/>
  <c r="BK124" i="4"/>
  <c r="J124" i="4"/>
  <c r="J98" i="4" s="1"/>
  <c r="T143" i="4"/>
  <c r="R154" i="4"/>
  <c r="P163" i="4"/>
  <c r="R125" i="5"/>
  <c r="R124" i="5"/>
  <c r="R123" i="5" s="1"/>
  <c r="BK125" i="6"/>
  <c r="J125" i="6" s="1"/>
  <c r="J100" i="6" s="1"/>
  <c r="R125" i="6"/>
  <c r="R124" i="6"/>
  <c r="R123" i="6" s="1"/>
  <c r="BK141" i="5"/>
  <c r="J141" i="5"/>
  <c r="J101" i="5"/>
  <c r="BK135" i="2"/>
  <c r="J135" i="2"/>
  <c r="J98" i="2" s="1"/>
  <c r="BK138" i="2"/>
  <c r="J138" i="2" s="1"/>
  <c r="J99" i="2" s="1"/>
  <c r="BK141" i="2"/>
  <c r="J141" i="2"/>
  <c r="J100" i="2" s="1"/>
  <c r="BK168" i="4"/>
  <c r="J168" i="4"/>
  <c r="J102" i="4"/>
  <c r="BK146" i="6"/>
  <c r="J146" i="6"/>
  <c r="J101" i="6" s="1"/>
  <c r="E111" i="6"/>
  <c r="J117" i="6"/>
  <c r="BE128" i="6"/>
  <c r="BE147" i="6"/>
  <c r="BE135" i="6"/>
  <c r="BE138" i="6"/>
  <c r="BE143" i="6"/>
  <c r="F120" i="6"/>
  <c r="BE132" i="6"/>
  <c r="BE126" i="6"/>
  <c r="BE140" i="6"/>
  <c r="E85" i="5"/>
  <c r="BE126" i="5"/>
  <c r="BE130" i="5"/>
  <c r="BE134" i="5"/>
  <c r="BE139" i="5"/>
  <c r="AW99" i="1"/>
  <c r="J91" i="5"/>
  <c r="F94" i="5"/>
  <c r="BE128" i="5"/>
  <c r="BE132" i="5"/>
  <c r="BE135" i="5"/>
  <c r="BE137" i="5"/>
  <c r="BE142" i="5"/>
  <c r="BC99" i="1"/>
  <c r="J116" i="4"/>
  <c r="BE130" i="4"/>
  <c r="BE134" i="4"/>
  <c r="BE150" i="4"/>
  <c r="BE152" i="4"/>
  <c r="BE157" i="4"/>
  <c r="BE159" i="4"/>
  <c r="BE161" i="4"/>
  <c r="F92" i="4"/>
  <c r="BE125" i="4"/>
  <c r="BE155" i="4"/>
  <c r="BE128" i="4"/>
  <c r="BE132" i="4"/>
  <c r="BE136" i="4"/>
  <c r="BE141" i="4"/>
  <c r="BE144" i="4"/>
  <c r="BE146" i="4"/>
  <c r="BE148" i="4"/>
  <c r="BE164" i="4"/>
  <c r="BE165" i="4"/>
  <c r="BE169" i="4"/>
  <c r="E85" i="4"/>
  <c r="BE127" i="4"/>
  <c r="BE139" i="4"/>
  <c r="BE166" i="4"/>
  <c r="J89" i="3"/>
  <c r="E108" i="3"/>
  <c r="BE125" i="3"/>
  <c r="BE131" i="3"/>
  <c r="BE133" i="3"/>
  <c r="BE143" i="3"/>
  <c r="BE149" i="3"/>
  <c r="BE166" i="3"/>
  <c r="BE175" i="3"/>
  <c r="BE181" i="3"/>
  <c r="BE183" i="3"/>
  <c r="BE185" i="3"/>
  <c r="BE187" i="3"/>
  <c r="BE136" i="3"/>
  <c r="BE147" i="3"/>
  <c r="BE158" i="3"/>
  <c r="BE161" i="3"/>
  <c r="BE170" i="3"/>
  <c r="BE173" i="3"/>
  <c r="BE177" i="3"/>
  <c r="BE186" i="3"/>
  <c r="F115" i="3"/>
  <c r="BE123" i="3"/>
  <c r="BE129" i="3"/>
  <c r="BE145" i="3"/>
  <c r="BE151" i="3"/>
  <c r="BE156" i="3"/>
  <c r="BE121" i="3"/>
  <c r="BE127" i="3"/>
  <c r="BE139" i="3"/>
  <c r="BE141" i="3"/>
  <c r="BE154" i="3"/>
  <c r="BE164" i="3"/>
  <c r="BE179" i="3"/>
  <c r="BE188" i="3"/>
  <c r="J87" i="2"/>
  <c r="F90" i="2"/>
  <c r="BE121" i="2"/>
  <c r="BE123" i="2"/>
  <c r="BE125" i="2"/>
  <c r="BE127" i="2"/>
  <c r="BE131" i="2"/>
  <c r="BE133" i="2"/>
  <c r="BE136" i="2"/>
  <c r="BE139" i="2"/>
  <c r="BE142" i="2"/>
  <c r="BE128" i="2"/>
  <c r="F34" i="2"/>
  <c r="BC95" i="1" s="1"/>
  <c r="AS94" i="1"/>
  <c r="F36" i="3"/>
  <c r="BC96" i="1"/>
  <c r="F37" i="4"/>
  <c r="BD97" i="1" s="1"/>
  <c r="F36" i="5"/>
  <c r="BA99" i="1" s="1"/>
  <c r="F37" i="6"/>
  <c r="BB100" i="1"/>
  <c r="F36" i="6"/>
  <c r="BA100" i="1" s="1"/>
  <c r="F35" i="2"/>
  <c r="BD95" i="1"/>
  <c r="F34" i="3"/>
  <c r="BA96" i="1"/>
  <c r="F35" i="3"/>
  <c r="BB96" i="1" s="1"/>
  <c r="F36" i="4"/>
  <c r="BC97" i="1" s="1"/>
  <c r="F38" i="6"/>
  <c r="BC100" i="1"/>
  <c r="BC98" i="1"/>
  <c r="F32" i="2"/>
  <c r="BA95" i="1" s="1"/>
  <c r="F33" i="2"/>
  <c r="BB95" i="1"/>
  <c r="J34" i="3"/>
  <c r="AW96" i="1"/>
  <c r="F34" i="4"/>
  <c r="BA97" i="1"/>
  <c r="F35" i="4"/>
  <c r="BB97" i="1"/>
  <c r="F39" i="6"/>
  <c r="BD100" i="1"/>
  <c r="J32" i="2"/>
  <c r="AW95" i="1" s="1"/>
  <c r="F37" i="3"/>
  <c r="BD96" i="1"/>
  <c r="J34" i="4"/>
  <c r="AW97" i="1"/>
  <c r="F37" i="5"/>
  <c r="BB99" i="1" s="1"/>
  <c r="F39" i="5"/>
  <c r="BD99" i="1"/>
  <c r="J36" i="6"/>
  <c r="AW100" i="1" s="1"/>
  <c r="BK118" i="3" l="1"/>
  <c r="J118" i="3" s="1"/>
  <c r="P119" i="2"/>
  <c r="P118" i="2"/>
  <c r="AU95" i="1"/>
  <c r="T123" i="4"/>
  <c r="T122" i="4"/>
  <c r="R119" i="2"/>
  <c r="R118" i="2"/>
  <c r="R123" i="4"/>
  <c r="R122" i="4"/>
  <c r="P123" i="4"/>
  <c r="P122" i="4"/>
  <c r="AU97" i="1" s="1"/>
  <c r="BK124" i="6"/>
  <c r="BK123" i="6"/>
  <c r="J123" i="6"/>
  <c r="J98" i="6"/>
  <c r="BK123" i="4"/>
  <c r="J123" i="4" s="1"/>
  <c r="J97" i="4" s="1"/>
  <c r="BK124" i="5"/>
  <c r="J124" i="5"/>
  <c r="J99" i="5"/>
  <c r="BK119" i="2"/>
  <c r="BK118" i="2" s="1"/>
  <c r="J118" i="2" s="1"/>
  <c r="J28" i="2" s="1"/>
  <c r="AG95" i="1" s="1"/>
  <c r="AN95" i="1" s="1"/>
  <c r="F33" i="3"/>
  <c r="AZ96" i="1"/>
  <c r="BD98" i="1"/>
  <c r="F31" i="2"/>
  <c r="AZ95" i="1"/>
  <c r="F33" i="4"/>
  <c r="AZ97" i="1"/>
  <c r="BB98" i="1"/>
  <c r="AX98" i="1" s="1"/>
  <c r="J35" i="6"/>
  <c r="AV100" i="1"/>
  <c r="AT100" i="1"/>
  <c r="J31" i="2"/>
  <c r="AV95" i="1" s="1"/>
  <c r="AT95" i="1" s="1"/>
  <c r="J33" i="4"/>
  <c r="AV97" i="1"/>
  <c r="AT97" i="1"/>
  <c r="F35" i="5"/>
  <c r="AZ99" i="1" s="1"/>
  <c r="AY98" i="1"/>
  <c r="BC94" i="1"/>
  <c r="AY94" i="1"/>
  <c r="AU98" i="1"/>
  <c r="J33" i="3"/>
  <c r="AV96" i="1" s="1"/>
  <c r="AT96" i="1" s="1"/>
  <c r="J35" i="5"/>
  <c r="AV99" i="1"/>
  <c r="AT99" i="1" s="1"/>
  <c r="BA98" i="1"/>
  <c r="AW98" i="1"/>
  <c r="F35" i="6"/>
  <c r="AZ100" i="1"/>
  <c r="J30" i="3" l="1"/>
  <c r="AG96" i="1" s="1"/>
  <c r="AN96" i="1" s="1"/>
  <c r="J96" i="3"/>
  <c r="J119" i="2"/>
  <c r="J95" i="2"/>
  <c r="BK122" i="4"/>
  <c r="J122" i="4"/>
  <c r="J96" i="4"/>
  <c r="J94" i="2"/>
  <c r="BK123" i="5"/>
  <c r="J123" i="5"/>
  <c r="J98" i="5" s="1"/>
  <c r="J124" i="6"/>
  <c r="J99" i="6" s="1"/>
  <c r="J39" i="3"/>
  <c r="J37" i="2"/>
  <c r="AU94" i="1"/>
  <c r="J32" i="6"/>
  <c r="AG100" i="1"/>
  <c r="BD94" i="1"/>
  <c r="W33" i="1" s="1"/>
  <c r="AZ98" i="1"/>
  <c r="AV98" i="1"/>
  <c r="AT98" i="1" s="1"/>
  <c r="W32" i="1"/>
  <c r="BA94" i="1"/>
  <c r="AW94" i="1"/>
  <c r="AK30" i="1"/>
  <c r="BB94" i="1"/>
  <c r="AX94" i="1" s="1"/>
  <c r="J41" i="6" l="1"/>
  <c r="AN100" i="1"/>
  <c r="J30" i="4"/>
  <c r="AG97" i="1"/>
  <c r="J32" i="5"/>
  <c r="AG99" i="1" s="1"/>
  <c r="AG98" i="1" s="1"/>
  <c r="W31" i="1"/>
  <c r="W30" i="1"/>
  <c r="AZ94" i="1"/>
  <c r="AV94" i="1" s="1"/>
  <c r="AK29" i="1" s="1"/>
  <c r="J41" i="5" l="1"/>
  <c r="J39" i="4"/>
  <c r="AN97" i="1"/>
  <c r="AN99" i="1"/>
  <c r="AN98" i="1"/>
  <c r="AG94" i="1"/>
  <c r="AK26" i="1" s="1"/>
  <c r="AK35" i="1" s="1"/>
  <c r="W29" i="1"/>
  <c r="AT94" i="1"/>
  <c r="AN94" i="1" l="1"/>
</calcChain>
</file>

<file path=xl/sharedStrings.xml><?xml version="1.0" encoding="utf-8"?>
<sst xmlns="http://schemas.openxmlformats.org/spreadsheetml/2006/main" count="3292" uniqueCount="589">
  <si>
    <t>Export Komplet</t>
  </si>
  <si>
    <t/>
  </si>
  <si>
    <t>2.0</t>
  </si>
  <si>
    <t>ZAMOK</t>
  </si>
  <si>
    <t>False</t>
  </si>
  <si>
    <t>{7abeae7f-0381-435e-abc8-5560587d6aad}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</si>
  <si>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</si>
  <si>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</si>
  <si>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</si>
  <si>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</si>
  <si>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</si>
  <si>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</si>
  <si>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</si>
  <si>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</si>
  <si>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Tok_21_67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</si>
  <si>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</si>
  <si>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</si>
  <si>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Hájská příkopa, km 0,000 - 0,900, Tlumačov -  odstranění nánosu, oprava opevnění</t>
  </si>
  <si>
    <t>KSO:</t>
  </si>
  <si>
    <t>CC-CZ:</t>
  </si>
  <si>
    <t>Místo:</t>
  </si>
  <si>
    <t>Tlumačov</t>
  </si>
  <si>
    <t>Datum:</t>
  </si>
  <si>
    <t>7. 8. 2023</t>
  </si>
  <si>
    <t>Zadavatel:</t>
  </si>
  <si>
    <t>IČ:</t>
  </si>
  <si>
    <t>70890013</t>
  </si>
  <si>
    <t>Povodí Moravy, s.p.</t>
  </si>
  <si>
    <t>DIČ:</t>
  </si>
  <si>
    <t>CZ708 90 013</t>
  </si>
  <si>
    <t>Uchazeč:</t>
  </si>
  <si>
    <t>Vyplň údaj</t>
  </si>
  <si>
    <t>Projektant:</t>
  </si>
  <si>
    <t>18177018</t>
  </si>
  <si>
    <t>Ing. Karel Vaštík</t>
  </si>
  <si>
    <t>CZ6110220842</t>
  </si>
  <si>
    <t>True</t>
  </si>
  <si>
    <t>Zpracovatel:</t>
  </si>
  <si>
    <t>Ing. Karel Vaštík, Lideřovská 14, 696 61 Vnorovy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</si>
  <si>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</si>
  <si>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</si>
  <si>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</si>
  <si>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</si>
  <si>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</si>
  <si>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</si>
  <si>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</si>
  <si>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</si>
  <si>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</si>
  <si>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</si>
  <si>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</si>
  <si>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</si>
  <si>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</si>
  <si>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</si>
  <si>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</si>
  <si>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</si>
  <si>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</si>
  <si>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</si>
  <si>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</si>
  <si>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</si>
  <si>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</si>
  <si>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</si>
  <si>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</si>
  <si>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</si>
  <si>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</si>
  <si>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</si>
  <si>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</si>
  <si>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</si>
  <si>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</si>
  <si>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</si>
  <si>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</si>
  <si>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</si>
  <si>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</si>
  <si>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</si>
  <si>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</si>
  <si>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</si>
  <si>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</si>
  <si>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</si>
  <si>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</si>
  <si>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</si>
  <si>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</si>
  <si>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</si>
  <si>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</si>
  <si>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</si>
  <si>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</si>
  <si>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</si>
  <si>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</si>
  <si>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</si>
  <si>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SO.01</t>
  </si>
  <si>
    <t>Vyčištění koryta</t>
  </si>
  <si>
    <t>{2ceb97ac-c0ed-4499-9eca-f0e09d5a6596}</t>
  </si>
  <si>
    <t>2</t>
  </si>
  <si>
    <t>SO.02</t>
  </si>
  <si>
    <t>Oprava stupně</t>
  </si>
  <si>
    <t>{4ff9d05c-1c44-434e-baf9-939516cec880}</t>
  </si>
  <si>
    <t>SO.03</t>
  </si>
  <si>
    <t>Náhradní výsadba</t>
  </si>
  <si>
    <t>###NOIMPORT###</t>
  </si>
  <si>
    <t>{8f6c6764-e949-4417-b12e-12b0e11b3cd0}</t>
  </si>
  <si>
    <t>SO.031</t>
  </si>
  <si>
    <t>Výsadba</t>
  </si>
  <si>
    <t>Soupis</t>
  </si>
  <si>
    <t>{fac9d097-115b-481e-bde3-b16c1092e37f}</t>
  </si>
  <si>
    <t>SO.032</t>
  </si>
  <si>
    <t>Následná péče</t>
  </si>
  <si>
    <t>{907474b8-1fba-46db-ae6c-9671ed599e25}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</si>
  <si>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</si>
  <si>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</si>
  <si>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</si>
  <si>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</si>
  <si>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</si>
  <si>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</si>
  <si>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</si>
  <si>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</si>
  <si>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</si>
  <si>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</si>
  <si>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</si>
  <si>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</si>
  <si>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</si>
  <si>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</si>
  <si>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</si>
  <si>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</si>
  <si>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</si>
  <si>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</si>
  <si>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</si>
  <si>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</si>
  <si>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</si>
  <si>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</si>
  <si>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</si>
  <si>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</si>
  <si>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</si>
  <si>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</si>
  <si>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</si>
  <si>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</si>
  <si>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</si>
  <si>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</si>
  <si>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</si>
  <si>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</si>
  <si>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</si>
  <si>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</si>
  <si>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kplt</t>
  </si>
  <si>
    <t>1024</t>
  </si>
  <si>
    <t>1504623638</t>
  </si>
  <si>
    <t>P</t>
  </si>
  <si>
    <t>Poznámka k položce:_x000D_
vytyčení sítí technické infrastruktury a jejich ochrana před poškozením</t>
  </si>
  <si>
    <t>012103000</t>
  </si>
  <si>
    <t>Geodetické práce před výstavbou</t>
  </si>
  <si>
    <t>-1302416814</t>
  </si>
  <si>
    <t>Poznámka k položce:_x000D_
vytyčení stavby výškové, vytyčení hranic pozemků</t>
  </si>
  <si>
    <t>3</t>
  </si>
  <si>
    <t>012303000</t>
  </si>
  <si>
    <t>Geodetické práce po výstavbě</t>
  </si>
  <si>
    <t>-1572146511</t>
  </si>
  <si>
    <t>Poznámka k položce:_x000D_
zaměření skutečného stavu po realizaci</t>
  </si>
  <si>
    <t>4</t>
  </si>
  <si>
    <t>013254000</t>
  </si>
  <si>
    <t>Dokumentace skutečného provedení stavby</t>
  </si>
  <si>
    <t>soubor</t>
  </si>
  <si>
    <t>460127410</t>
  </si>
  <si>
    <t>013294000</t>
  </si>
  <si>
    <t>Ostatní dokumentace</t>
  </si>
  <si>
    <t>1918250194</t>
  </si>
  <si>
    <t xml:space="preserve">Poznámka k položce:_x000D_
zpracování povodňového a havarijního plánu a schválení úřady </t>
  </si>
  <si>
    <t>VRN3</t>
  </si>
  <si>
    <t>Zařízení staveniště</t>
  </si>
  <si>
    <t>6</t>
  </si>
  <si>
    <t>030001000</t>
  </si>
  <si>
    <t>1226478290</t>
  </si>
  <si>
    <t>Poznámka k položce:_x000D_
zřízení i odstranění zařízení staveniště</t>
  </si>
  <si>
    <t>7</t>
  </si>
  <si>
    <t>034303000</t>
  </si>
  <si>
    <t>Dopravní značení na staveništi</t>
  </si>
  <si>
    <t>53875486</t>
  </si>
  <si>
    <t>Poznámka k položce:_x000D_
Zajištění odpovídajícího dopravního značení včetně značení uzavírky a objízdné trasy cyklostezky a zajištění povolení od Policie ČR a silničního správního úřadu, včetně poplatků</t>
  </si>
  <si>
    <t>VRN4</t>
  </si>
  <si>
    <t>Inženýrská činnost</t>
  </si>
  <si>
    <t>8</t>
  </si>
  <si>
    <t>041903000</t>
  </si>
  <si>
    <t>Dozor jiné osoby</t>
  </si>
  <si>
    <t>-808965990</t>
  </si>
  <si>
    <t>Poznámka k položce:_x000D_
zajištění plnění povinností BOZP dle platných zákonů, vyhlášek a nařízení ( z. č. 309/2006 Sb., NV 591/2006 Sb., z. č. 251/2005 Sb., z. č. 88/2016 Sb. apod.)</t>
  </si>
  <si>
    <t>VRN6</t>
  </si>
  <si>
    <t>Územní vlivy</t>
  </si>
  <si>
    <t>9</t>
  </si>
  <si>
    <t>R3</t>
  </si>
  <si>
    <t>Opravy poškozených míst na příjezdových komunikacích</t>
  </si>
  <si>
    <t>m3</t>
  </si>
  <si>
    <t>-224637410</t>
  </si>
  <si>
    <t>Poznámka k položce:_x000D_
protokolární předání vlastníkům/správcům</t>
  </si>
  <si>
    <t>VRN9</t>
  </si>
  <si>
    <t>Ostatní náklady</t>
  </si>
  <si>
    <t>10</t>
  </si>
  <si>
    <t>091704000</t>
  </si>
  <si>
    <t>Náklady na údržbu</t>
  </si>
  <si>
    <t>1325789173</t>
  </si>
  <si>
    <t>Poznámka k položce:_x000D_
čištění používaných komunikací během stavby</t>
  </si>
  <si>
    <t>Bourání</t>
  </si>
  <si>
    <t>Bourání hradícího objektu nad mostem na MK ul. Mácesova</t>
  </si>
  <si>
    <t>4,332</t>
  </si>
  <si>
    <t>Křoví</t>
  </si>
  <si>
    <t>Odstranění křovin</t>
  </si>
  <si>
    <t>m2</t>
  </si>
  <si>
    <t>171</t>
  </si>
  <si>
    <t>Mokř_porost</t>
  </si>
  <si>
    <t>Mokřadní porost</t>
  </si>
  <si>
    <t>920</t>
  </si>
  <si>
    <t>Propustek</t>
  </si>
  <si>
    <t>Vykopávka v propustku</t>
  </si>
  <si>
    <t>75,924</t>
  </si>
  <si>
    <t>Ruderál</t>
  </si>
  <si>
    <t>Odstranění ruderálního porostu z koryta toku</t>
  </si>
  <si>
    <t>3300</t>
  </si>
  <si>
    <t>Skládka</t>
  </si>
  <si>
    <t>Odvoz a uložení na skládku</t>
  </si>
  <si>
    <t>1607,364</t>
  </si>
  <si>
    <t>Objekt:</t>
  </si>
  <si>
    <t>Stromy_300</t>
  </si>
  <si>
    <t>Kácení stromů do průměru 300 mm</t>
  </si>
  <si>
    <t>kus</t>
  </si>
  <si>
    <t>59</t>
  </si>
  <si>
    <t>SO.01 - Vyčištění koryta</t>
  </si>
  <si>
    <t>Stromy_500</t>
  </si>
  <si>
    <t>Kácení stromů do průměru 500 mm</t>
  </si>
  <si>
    <t>Uložení_ost</t>
  </si>
  <si>
    <t>Uložení na ostatní plochy a neplodou půdo do vrstvy 200 mm</t>
  </si>
  <si>
    <t>1330,35</t>
  </si>
  <si>
    <t>Výkop</t>
  </si>
  <si>
    <t>Vykopávka na suchu</t>
  </si>
  <si>
    <t>739,77</t>
  </si>
  <si>
    <t>Výkop_PHV</t>
  </si>
  <si>
    <t>Vykopávka pod hladinou vody</t>
  </si>
  <si>
    <t>1057,74</t>
  </si>
  <si>
    <t>Zatr_sed</t>
  </si>
  <si>
    <t>Zatravnění rozprostřeného sedimentu</t>
  </si>
  <si>
    <t>Zatr_svah</t>
  </si>
  <si>
    <t>Zatravnění svahů koryta</t>
  </si>
  <si>
    <t>3525,64</t>
  </si>
  <si>
    <t>Uložen_břeh</t>
  </si>
  <si>
    <t>Uložení na břeh v PF17-PF33</t>
  </si>
  <si>
    <t>266,07</t>
  </si>
  <si>
    <t>Svahování</t>
  </si>
  <si>
    <t>Svahování ve výkopu</t>
  </si>
  <si>
    <t>4273</t>
  </si>
  <si>
    <t>HSV - Práce a dodávky HSV</t>
  </si>
  <si>
    <t xml:space="preserve">    1 - Zemní práce</t>
  </si>
  <si>
    <t>HSV</t>
  </si>
  <si>
    <t>Práce a dodávky HSV</t>
  </si>
  <si>
    <t>Zemní práce</t>
  </si>
  <si>
    <t>111111333</t>
  </si>
  <si>
    <t>Odstranění ruderálního porostu přes 500 m2 naložení a odvoz do 20 km ve svahu přes 1:2 do 1:1</t>
  </si>
  <si>
    <t>214424917</t>
  </si>
  <si>
    <t>VV</t>
  </si>
  <si>
    <t>111151103</t>
  </si>
  <si>
    <t>Odstranění travin z celkové plochy přes 500 m2 strojně</t>
  </si>
  <si>
    <t>1269017316</t>
  </si>
  <si>
    <t>111211201</t>
  </si>
  <si>
    <t>Odstranění křovin a stromů průměru kmene do 100 mm i s kořeny sklonu terénu přes 1:5 ručně</t>
  </si>
  <si>
    <t>839894051</t>
  </si>
  <si>
    <t>112101101</t>
  </si>
  <si>
    <t>Odstranění stromů listnatých průměru kmene přes 100 do 300 mm</t>
  </si>
  <si>
    <t>1600122311</t>
  </si>
  <si>
    <t>112101102</t>
  </si>
  <si>
    <t>Odstranění stromů listnatých průměru kmene přes 300 do 500 mm</t>
  </si>
  <si>
    <t>1061665277</t>
  </si>
  <si>
    <t>112155215</t>
  </si>
  <si>
    <t>Štěpkování solitérních stromků a větví průměru kmene do 300 mm s naložením</t>
  </si>
  <si>
    <t>1439911401</t>
  </si>
  <si>
    <t>112155221</t>
  </si>
  <si>
    <t>Štěpkování solitérních stromků a větví průměru kmene přes 300 do 500 mm s naložením</t>
  </si>
  <si>
    <t>-980965255</t>
  </si>
  <si>
    <t>Poznámka k položce:_x000D_
s naložením na dopravní prostředek a odvozem do 20 km</t>
  </si>
  <si>
    <t>112155311</t>
  </si>
  <si>
    <t>Štěpkování keřového porostu středně hustého s naložením</t>
  </si>
  <si>
    <t>-1074742728</t>
  </si>
  <si>
    <t>112211201</t>
  </si>
  <si>
    <t>Odřezání pařezů D přes 100 do 300 mm</t>
  </si>
  <si>
    <t>-1594604509</t>
  </si>
  <si>
    <t>112211202</t>
  </si>
  <si>
    <t>Odřezání pařezů D přes 300 do 500 mm</t>
  </si>
  <si>
    <t>-679673743</t>
  </si>
  <si>
    <t>11</t>
  </si>
  <si>
    <t>124153101</t>
  </si>
  <si>
    <t>Vykopávky pro koryta vodotečí v hornině třídy těžitelnosti I skupiny 1 a 2 objem do 1000 m3 strojně</t>
  </si>
  <si>
    <t>-318685609</t>
  </si>
  <si>
    <t>127751111</t>
  </si>
  <si>
    <t>Vykopávky pod vodou v hornině třídy těžitelnosti I a II skupiny 1 až 4 tl vrstvy přes 0,5 m objem do 1000 m3 strojně</t>
  </si>
  <si>
    <t>81596993</t>
  </si>
  <si>
    <t>13</t>
  </si>
  <si>
    <t>129951123</t>
  </si>
  <si>
    <t>Bourání zdiva z ŽB nebo předpjatého betonu v odkopávkách nebo prokopávkách strojně</t>
  </si>
  <si>
    <t>-1024132012</t>
  </si>
  <si>
    <t>14</t>
  </si>
  <si>
    <t>139751101</t>
  </si>
  <si>
    <t>Vykopávky v uzavřených prostorech v hornině třídy těžitelnosti I skupiny 1 až 3 ručně</t>
  </si>
  <si>
    <t>2033149196</t>
  </si>
  <si>
    <t>2,88 "most pod MK Mánesova</t>
  </si>
  <si>
    <t>15</t>
  </si>
  <si>
    <t>162251102</t>
  </si>
  <si>
    <t>Vodorovné přemístění přes 20 do 50 m výkopku/sypaniny z horniny třídy těžitelnosti I skupiny 1 až 3</t>
  </si>
  <si>
    <t>-139331982</t>
  </si>
  <si>
    <t>Poznámka k položce:_x000D_
uložení oboustranně toku v km 0,370-0,590</t>
  </si>
  <si>
    <t>16</t>
  </si>
  <si>
    <t>162751117</t>
  </si>
  <si>
    <t>Vodorovné přemístění přes 9 000 do 10000 m výkopku/sypaniny z horniny třídy těžitelnosti I skupiny 1 až 3</t>
  </si>
  <si>
    <t>-311295333</t>
  </si>
  <si>
    <t>17</t>
  </si>
  <si>
    <t>162751119</t>
  </si>
  <si>
    <t>Příplatek k vodorovnému přemístění výkopku/sypaniny z horniny třídy těžitelnosti I skupiny 1 až 3 ZKD 1000 m přes 10000 m</t>
  </si>
  <si>
    <t>-1813251008</t>
  </si>
  <si>
    <t>18</t>
  </si>
  <si>
    <t>162751157</t>
  </si>
  <si>
    <t>Vodorovné přemístění přes 9 000 do 10000 m výkopku/sypaniny z horniny třídy těžitelnosti III skupiny 6 a 7</t>
  </si>
  <si>
    <t>55033412</t>
  </si>
  <si>
    <t>Poznámka k položce:_x000D_
suť z vybourané konstrukce</t>
  </si>
  <si>
    <t>19</t>
  </si>
  <si>
    <t>162751159</t>
  </si>
  <si>
    <t>Příplatek k vodorovnému přemístění výkopku/sypaniny z horniny třídy těžitelnosti III skupiny 6 a 7 ZKD 1000 m přes 10000 m</t>
  </si>
  <si>
    <t>888361009</t>
  </si>
  <si>
    <t>20</t>
  </si>
  <si>
    <t>167151111</t>
  </si>
  <si>
    <t>Nakládání výkopku z hornin třídy těžitelnosti I skupiny 1 až 3 přes 100 m3</t>
  </si>
  <si>
    <t>1737704258</t>
  </si>
  <si>
    <t>171201231</t>
  </si>
  <si>
    <t>Poplatek za uložení zeminy a kamení na recyklační skládce (skládkovné) kód odpadu 17 05 04</t>
  </si>
  <si>
    <t>t</t>
  </si>
  <si>
    <t>-1618733003</t>
  </si>
  <si>
    <t>Bourání*2,4 "uložení suti</t>
  </si>
  <si>
    <t>Skládka*2,0 "uložení sedimentu</t>
  </si>
  <si>
    <t>Součet</t>
  </si>
  <si>
    <t>22</t>
  </si>
  <si>
    <t>181351113</t>
  </si>
  <si>
    <t>Rozprostření ornice tl vrstvy do 200 mm pl přes 500 m2 v rovině nebo ve svahu do 1:5 strojně</t>
  </si>
  <si>
    <t>2039747503</t>
  </si>
  <si>
    <t>Poznámka k položce:_x000D_
uložení sedimentu na nezemědělské půdě</t>
  </si>
  <si>
    <t>23</t>
  </si>
  <si>
    <t>181411121</t>
  </si>
  <si>
    <t>Založení lučního trávníku výsevem pl do 1000 m2 v rovině a ve svahu do 1:5</t>
  </si>
  <si>
    <t>-808045430</t>
  </si>
  <si>
    <t>24</t>
  </si>
  <si>
    <t>M</t>
  </si>
  <si>
    <t>00572472</t>
  </si>
  <si>
    <t>osivo směs travní krajinná-rovinná</t>
  </si>
  <si>
    <t>kg</t>
  </si>
  <si>
    <t>2123213341</t>
  </si>
  <si>
    <t>1330,35*0,03 'Přepočtené koeficientem množství</t>
  </si>
  <si>
    <t>25</t>
  </si>
  <si>
    <t>181411123</t>
  </si>
  <si>
    <t>Založení lučního trávníku výsevem pl do 1000 m2 ve svahu přes 1:2 do 1:1</t>
  </si>
  <si>
    <t>262559757</t>
  </si>
  <si>
    <t>26</t>
  </si>
  <si>
    <t>00572474</t>
  </si>
  <si>
    <t>osivo směs travní krajinná-svahová</t>
  </si>
  <si>
    <t>1234849907</t>
  </si>
  <si>
    <t>3525,64*0,03 'Přepočtené koeficientem množství</t>
  </si>
  <si>
    <t>27</t>
  </si>
  <si>
    <t>182151111</t>
  </si>
  <si>
    <t>Svahování v zářezech v hornině třídy těžitelnosti I skupiny 1 až 3 strojně</t>
  </si>
  <si>
    <t>344162001</t>
  </si>
  <si>
    <t>28</t>
  </si>
  <si>
    <t>R1</t>
  </si>
  <si>
    <t>Těžení sedimentu z propustku sacím bagrem</t>
  </si>
  <si>
    <t>1976603151</t>
  </si>
  <si>
    <t>Propustek-2,88</t>
  </si>
  <si>
    <t>29</t>
  </si>
  <si>
    <t>R2</t>
  </si>
  <si>
    <t>Přistavení sacího bagru do Tlumačova (firemní cena)</t>
  </si>
  <si>
    <t>-1969354638</t>
  </si>
  <si>
    <t>30</t>
  </si>
  <si>
    <t>512</t>
  </si>
  <si>
    <t>639234261</t>
  </si>
  <si>
    <t>31</t>
  </si>
  <si>
    <t>R4</t>
  </si>
  <si>
    <t>Nakrácení větví a kmenů kácených stromů o průměru nad 10 cm, na délku 1 m, a soustředit k cestě k odvozu</t>
  </si>
  <si>
    <t>961299284</t>
  </si>
  <si>
    <t>32</t>
  </si>
  <si>
    <t>R5</t>
  </si>
  <si>
    <t>Ošetření řezných ploch dřevin nátěrem herbicidem</t>
  </si>
  <si>
    <t>-1122103819</t>
  </si>
  <si>
    <t>Bednění</t>
  </si>
  <si>
    <t>Bednění betonových kcí</t>
  </si>
  <si>
    <t>30,966</t>
  </si>
  <si>
    <t>Bet_pasy</t>
  </si>
  <si>
    <t>Betonová konstrukce pasů na spádovém stupni</t>
  </si>
  <si>
    <t>6,026</t>
  </si>
  <si>
    <t>Bourání kcí původního pasu</t>
  </si>
  <si>
    <t>7,848</t>
  </si>
  <si>
    <t>Dlažba</t>
  </si>
  <si>
    <t>Dlažba vývařiště</t>
  </si>
  <si>
    <t>21,46</t>
  </si>
  <si>
    <t>Obklad</t>
  </si>
  <si>
    <t>Obklad líce betonových kcí</t>
  </si>
  <si>
    <t>9,28</t>
  </si>
  <si>
    <t>Obsyp</t>
  </si>
  <si>
    <t>Obsyp objektů stupně</t>
  </si>
  <si>
    <t>26,626</t>
  </si>
  <si>
    <t>Rovnanina</t>
  </si>
  <si>
    <t>Rovnanina pod stupněnm</t>
  </si>
  <si>
    <t>14,88</t>
  </si>
  <si>
    <t>SO.02 - Oprava stupně</t>
  </si>
  <si>
    <t>Uložení zeminy na skládku</t>
  </si>
  <si>
    <t>9,915</t>
  </si>
  <si>
    <t>Odkopávka pro opravu stupně</t>
  </si>
  <si>
    <t>34,719</t>
  </si>
  <si>
    <t>Výztuž</t>
  </si>
  <si>
    <t>Výztuž betonových pasů</t>
  </si>
  <si>
    <t>0,123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</si>
  <si>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</si>
  <si>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</si>
  <si>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</si>
  <si>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</si>
  <si>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114203103</t>
  </si>
  <si>
    <t>Rozebrání dlažeb z lomového kamene nebo betonových tvárnic do cementové malty</t>
  </si>
  <si>
    <t>1901349404</t>
  </si>
  <si>
    <t>115001104</t>
  </si>
  <si>
    <t>Převedení vody potrubím DN přes 250 do 300</t>
  </si>
  <si>
    <t>m</t>
  </si>
  <si>
    <t>-492320873</t>
  </si>
  <si>
    <t>124253100</t>
  </si>
  <si>
    <t>Vykopávky pro koryta vodotečí v hornině třídy těžitelnosti I skupiny 3 objem do 100 m3 strojně</t>
  </si>
  <si>
    <t>-451787905</t>
  </si>
  <si>
    <t>129951121</t>
  </si>
  <si>
    <t>Bourání zdiva z betonu prostého neprokládaného v odkopávkách nebo prokopávkách strojně</t>
  </si>
  <si>
    <t>1572925920</t>
  </si>
  <si>
    <t>-1142419972</t>
  </si>
  <si>
    <t>-441524370</t>
  </si>
  <si>
    <t>-863678274</t>
  </si>
  <si>
    <t>9,915*2 'Přepočtené koeficientem množství</t>
  </si>
  <si>
    <t>171251201</t>
  </si>
  <si>
    <t>Uložení sypaniny na skládky nebo meziskládky</t>
  </si>
  <si>
    <t>-565600594</t>
  </si>
  <si>
    <t>174151101</t>
  </si>
  <si>
    <t>Zásyp jam, šachet rýh nebo kolem objektů sypaninou se zhutněním</t>
  </si>
  <si>
    <t>-1754461041</t>
  </si>
  <si>
    <t>Svislé a kompletní konstrukce</t>
  </si>
  <si>
    <t>321213345</t>
  </si>
  <si>
    <t>Zdivo nadzákladové z lomového kamene vodních staveb obkladní s vyspárováním</t>
  </si>
  <si>
    <t>-173061629</t>
  </si>
  <si>
    <t>321321116</t>
  </si>
  <si>
    <t>Konstrukce vodních staveb ze ŽB mrazuvzdorného tř. C 30/37</t>
  </si>
  <si>
    <t>2093804620</t>
  </si>
  <si>
    <t>321351010</t>
  </si>
  <si>
    <t>Bednění konstrukcí vodních staveb rovinné - zřízení</t>
  </si>
  <si>
    <t>-1374329016</t>
  </si>
  <si>
    <t>321352010</t>
  </si>
  <si>
    <t>Bednění konstrukcí vodních staveb rovinné - odstranění</t>
  </si>
  <si>
    <t>1056738062</t>
  </si>
  <si>
    <t>321368211</t>
  </si>
  <si>
    <t>Výztuž železobetonových konstrukcí vodních staveb ze svařovaných sítí</t>
  </si>
  <si>
    <t>-89741420</t>
  </si>
  <si>
    <t>Vodorovné konstrukce</t>
  </si>
  <si>
    <t>457312812</t>
  </si>
  <si>
    <t>Těsnící vrstva z betonu mrazuvzdorného tř. C 25/30 tl přes 100 do 150 mm</t>
  </si>
  <si>
    <t>-886178216</t>
  </si>
  <si>
    <t>463212111</t>
  </si>
  <si>
    <t>Rovnanina z lomového kamene upraveného s vyklínováním spár úlomky kamene</t>
  </si>
  <si>
    <t>-1529089243</t>
  </si>
  <si>
    <t>Rovnanina*0,45</t>
  </si>
  <si>
    <t>463212191</t>
  </si>
  <si>
    <t>Příplatek za vypracováni líce rovnaniny</t>
  </si>
  <si>
    <t>-1552027991</t>
  </si>
  <si>
    <t>465513227</t>
  </si>
  <si>
    <t>Dlažba z lomového kamene na cementovou maltu s vyspárováním tl 250 mm pro hráze</t>
  </si>
  <si>
    <t>1639791214</t>
  </si>
  <si>
    <t>997</t>
  </si>
  <si>
    <t>Přesun sutě</t>
  </si>
  <si>
    <t>997221861</t>
  </si>
  <si>
    <t>Poplatek za uložení na recyklační skládce (skládkovné) stavebního odpadu z prostého betonu pod kódem 17 01 01</t>
  </si>
  <si>
    <t>491468995</t>
  </si>
  <si>
    <t>997321511</t>
  </si>
  <si>
    <t>Vodorovná doprava suti a vybouraných hmot po suchu do 1 km</t>
  </si>
  <si>
    <t>102340354</t>
  </si>
  <si>
    <t>997321519</t>
  </si>
  <si>
    <t>Příplatek ZKD 1 km vodorovné dopravy suti a vybouraných hmot po suchu</t>
  </si>
  <si>
    <t>1183136862</t>
  </si>
  <si>
    <t>40,774*10 'Přepočtené koeficientem množství</t>
  </si>
  <si>
    <t>998</t>
  </si>
  <si>
    <t>Přesun hmot</t>
  </si>
  <si>
    <t>998332011</t>
  </si>
  <si>
    <t>Přesun hmot pro úpravy vodních toků a kanály</t>
  </si>
  <si>
    <t>-1067003047</t>
  </si>
  <si>
    <t>Stromy</t>
  </si>
  <si>
    <t>Počet stromů</t>
  </si>
  <si>
    <t>SO.03 - Náhradní výsadba</t>
  </si>
  <si>
    <t>Soupis:</t>
  </si>
  <si>
    <t>SO.031 - Výsadba</t>
  </si>
  <si>
    <t>183101115</t>
  </si>
  <si>
    <t>Hloubení jamek bez výměny půdy zeminy tř 1 až 4 objem do 0,4 m3 v rovině a svahu do 1:5</t>
  </si>
  <si>
    <t>718959179</t>
  </si>
  <si>
    <t>184102112</t>
  </si>
  <si>
    <t>Výsadba dřeviny s balem D do 0,3 m do jamky se zalitím v rovině a svahu do 1:5</t>
  </si>
  <si>
    <t>-1194052814</t>
  </si>
  <si>
    <t>poř.cena 1</t>
  </si>
  <si>
    <t>sazenice stromu listnatého výšky nad 200 cm, s balem</t>
  </si>
  <si>
    <t>-1677117665</t>
  </si>
  <si>
    <t>Poznámka k položce:_x000D_
olše lepkavá (Alnus glutinosa) - 3 ks_x000D_
dub letní (Quercus robur) - 4 ks_x000D_
javor mléč (Acer platanoides) - 4 ks</t>
  </si>
  <si>
    <t>184215133</t>
  </si>
  <si>
    <t>Ukotvení kmene dřevin třemi kůly D do 0,1 m délky do 3 m</t>
  </si>
  <si>
    <t>960929791</t>
  </si>
  <si>
    <t>60591255</t>
  </si>
  <si>
    <t>kůl vyvazovací dřevěný impregnovaný D 8cm dl 2,5m</t>
  </si>
  <si>
    <t>1298084570</t>
  </si>
  <si>
    <t>184215411</t>
  </si>
  <si>
    <t>Zhotovení závlahové mísy dřevin D do 0,5 m v rovině nebo na svahu do 1:5</t>
  </si>
  <si>
    <t>182864276</t>
  </si>
  <si>
    <t>184501121</t>
  </si>
  <si>
    <t>Zhotovení obalu z juty v jedné vrstvě v rovině a svahu do 1:5</t>
  </si>
  <si>
    <t>260051847</t>
  </si>
  <si>
    <t>Stromy*0,05*3,14*1,5</t>
  </si>
  <si>
    <t>185851121</t>
  </si>
  <si>
    <t>Dovoz vody pro zálivku rostlin za vzdálenost do 1000 m</t>
  </si>
  <si>
    <t>1930331690</t>
  </si>
  <si>
    <t>11*0,025</t>
  </si>
  <si>
    <t>998231411</t>
  </si>
  <si>
    <t>Ruční přesun hmot pro sadovnické a krajinářské úpravy do 100 m</t>
  </si>
  <si>
    <t>-1048141068</t>
  </si>
  <si>
    <t>SO.032 - Následná péče</t>
  </si>
  <si>
    <t>184801121</t>
  </si>
  <si>
    <t>Ošetřování vysazených dřevin soliterních v rovině a svahu do 1:5</t>
  </si>
  <si>
    <t>-788982923</t>
  </si>
  <si>
    <t>184813151</t>
  </si>
  <si>
    <t>Odstranění výmladků stromu mechanicky na bázi v do 2 m průměru kmene do 0,2 m</t>
  </si>
  <si>
    <t>1386974407</t>
  </si>
  <si>
    <t>Poznámka k položce:_x000D_
prořez 2x za období, vždy po 2 letech</t>
  </si>
  <si>
    <t>Stromy*2</t>
  </si>
  <si>
    <t>22*2 'Přepočtené koeficientem množství</t>
  </si>
  <si>
    <t>184813121</t>
  </si>
  <si>
    <t>Ochrana dřevin před okusem mechanicky pletivem v rovině a svahu do 1:5</t>
  </si>
  <si>
    <t>-1604083803</t>
  </si>
  <si>
    <t>Poznámka k položce:_x000D_
použito pro plastovou chráničku</t>
  </si>
  <si>
    <t>184813161</t>
  </si>
  <si>
    <t>Zřízení ochranného nátěru kmene stromu do výšky 1 m obvodu do 180 mm</t>
  </si>
  <si>
    <t>1499114237</t>
  </si>
  <si>
    <t>Poznámka k položce:_x000D_
3x nátěr ochranný Morsuvin_x000D_
2x nátěr sanační Sanatex</t>
  </si>
  <si>
    <t>Stromy*(3+2)</t>
  </si>
  <si>
    <t>1445788276</t>
  </si>
  <si>
    <t>5*6*0,050*11</t>
  </si>
  <si>
    <t>Kontrola porostů a jejich kotvení</t>
  </si>
  <si>
    <t>855831342</t>
  </si>
  <si>
    <t>Poznámka k položce:_x000D_
každoroční kontrola po dobu 5 let</t>
  </si>
  <si>
    <t>Stromy*5</t>
  </si>
  <si>
    <t>Oprava kotvících prvků</t>
  </si>
  <si>
    <t>-915524049</t>
  </si>
  <si>
    <t>Poznámka k položce:_x000D_
počítáno 2x za období u každého stromku</t>
  </si>
  <si>
    <t>489254824</t>
  </si>
  <si>
    <t>SEZNAM FIGUR</t>
  </si>
  <si>
    <t>Výměra</t>
  </si>
  <si>
    <t>20,8*0,15 "opevnění svahu a dna betonem</t>
  </si>
  <si>
    <t>(2,8*1,8-1,0*1,0)*0,3 "hradící stěna</t>
  </si>
  <si>
    <t>Použití figury:</t>
  </si>
  <si>
    <t>920 "změřeno v CAD</t>
  </si>
  <si>
    <t>12,0*3,0*(1,12+1,02)*0,5 "propustek pod I/55</t>
  </si>
  <si>
    <t>27,4*2,0*(0,81+0,45)*0,5 "propustel pod železniční tratí</t>
  </si>
  <si>
    <t>9,0*1,6*0,2 "most MK ul. Mánesova</t>
  </si>
  <si>
    <t>500+1000+1800 "změřeno v CAD</t>
  </si>
  <si>
    <t>Výkop+Výkop_PHV+Propustek</t>
  </si>
  <si>
    <t>-Uložen_břeh</t>
  </si>
  <si>
    <t>1700 "PF1 - PF13</t>
  </si>
  <si>
    <t>236 "PF14 - PF16</t>
  </si>
  <si>
    <t>1029 "PF17 - PF33</t>
  </si>
  <si>
    <t>1308 "PF34 - PF50</t>
  </si>
  <si>
    <t>266,07 "z výkazu kubatur Atlas</t>
  </si>
  <si>
    <t>Uložen_břeh/0,2</t>
  </si>
  <si>
    <t>266,07 "profil 17-33</t>
  </si>
  <si>
    <t>473,7 "profil 34-50</t>
  </si>
  <si>
    <t>935,98 "profil 0-13</t>
  </si>
  <si>
    <t>121,76 "profil 14-16</t>
  </si>
  <si>
    <t>Uložení_ost "ostatní plocha a neplodná půda</t>
  </si>
  <si>
    <t>1813/2 "profil 1-13</t>
  </si>
  <si>
    <t>260,6/2 "profil 14-16</t>
  </si>
  <si>
    <t>1094,21 "profil 17-33</t>
  </si>
  <si>
    <t>1394,63 "profil 34-50</t>
  </si>
  <si>
    <t>9,33*2+2,65*0,6*2 "přeliv</t>
  </si>
  <si>
    <t>4,08*2+2*0,7*0,69 "práh přelivu</t>
  </si>
  <si>
    <t>9,33*0,6</t>
  </si>
  <si>
    <t>4,58*0,6</t>
  </si>
  <si>
    <t>-Obklad*0,25</t>
  </si>
  <si>
    <t>9,33*0,6+4,5*0,5</t>
  </si>
  <si>
    <t>((2,15*2+1,2)+(2,55*2+1))*0,5*3,7</t>
  </si>
  <si>
    <t>2,5+5*0,6</t>
  </si>
  <si>
    <t>0,78+5*0,6</t>
  </si>
  <si>
    <t>12,14*0,6*3 "přeliv</t>
  </si>
  <si>
    <t>6*0,6*3 "práh vývaru</t>
  </si>
  <si>
    <t>-Bet_pasy</t>
  </si>
  <si>
    <t>(1,98*2+1,0)*3</t>
  </si>
  <si>
    <t>Dlažba*0,15</t>
  </si>
  <si>
    <t>-Bourání "borání pasů</t>
  </si>
  <si>
    <t>Dlažba*0,15 "lože pod dlažbu</t>
  </si>
  <si>
    <t>(8,05+7,12+2*4,08)*5,267*0,001</t>
  </si>
  <si>
    <t>SO.03/ SO.031</t>
  </si>
  <si>
    <t>SO.03/ SO.032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</si>
</sst>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1"/>
      <c r="AL5" s="21"/>
      <c r="AM5" s="21"/>
      <c r="AN5" s="21"/>
      <c r="AO5" s="21"/>
      <c r="AP5" s="21"/>
      <c r="AQ5" s="21"/>
      <c r="AR5" s="19"/>
      <c r="BE5" s="290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1"/>
      <c r="AL6" s="21"/>
      <c r="AM6" s="21"/>
      <c r="AN6" s="21"/>
      <c r="AO6" s="21"/>
      <c r="AP6" s="21"/>
      <c r="AQ6" s="21"/>
      <c r="AR6" s="19"/>
      <c r="BE6" s="29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1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91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91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1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91"/>
      <c r="BS13" s="16" t="s">
        <v>6</v>
      </c>
    </row>
    <row r="14" spans="1:74" ht="13.2">
      <c r="B14" s="20"/>
      <c r="C14" s="21"/>
      <c r="D14" s="21"/>
      <c r="E14" s="296" t="s">
        <v>31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91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1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91"/>
      <c r="BS16" s="16" t="s">
        <v>4</v>
      </c>
    </row>
    <row r="17" spans="1:71" s="1" customFormat="1" ht="18.45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91"/>
      <c r="BS17" s="16" t="s">
        <v>36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1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291"/>
      <c r="BS19" s="16" t="s">
        <v>6</v>
      </c>
    </row>
    <row r="20" spans="1:71" s="1" customFormat="1" ht="18.45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291"/>
      <c r="BS20" s="16" t="s">
        <v>36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1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1"/>
    </row>
    <row r="23" spans="1:71" s="1" customFormat="1" ht="16.5" customHeight="1">
      <c r="B23" s="20"/>
      <c r="C23" s="21"/>
      <c r="D23" s="21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1"/>
      <c r="AP23" s="21"/>
      <c r="AQ23" s="21"/>
      <c r="AR23" s="19"/>
      <c r="BE23" s="291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1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1"/>
    </row>
    <row r="26" spans="1:71" s="2" customFormat="1" ht="25.95" customHeight="1">
      <c r="A26" s="33"/>
      <c r="B26" s="34"/>
      <c r="C26" s="35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9">
        <f>ROUND(AG94,2)</f>
        <v>0</v>
      </c>
      <c r="AL26" s="300"/>
      <c r="AM26" s="300"/>
      <c r="AN26" s="300"/>
      <c r="AO26" s="300"/>
      <c r="AP26" s="35"/>
      <c r="AQ26" s="35"/>
      <c r="AR26" s="38"/>
      <c r="BE26" s="291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1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1" t="s">
        <v>41</v>
      </c>
      <c r="M28" s="301"/>
      <c r="N28" s="301"/>
      <c r="O28" s="301"/>
      <c r="P28" s="301"/>
      <c r="Q28" s="35"/>
      <c r="R28" s="35"/>
      <c r="S28" s="35"/>
      <c r="T28" s="35"/>
      <c r="U28" s="35"/>
      <c r="V28" s="35"/>
      <c r="W28" s="301" t="s">
        <v>42</v>
      </c>
      <c r="X28" s="301"/>
      <c r="Y28" s="301"/>
      <c r="Z28" s="301"/>
      <c r="AA28" s="301"/>
      <c r="AB28" s="301"/>
      <c r="AC28" s="301"/>
      <c r="AD28" s="301"/>
      <c r="AE28" s="301"/>
      <c r="AF28" s="35"/>
      <c r="AG28" s="35"/>
      <c r="AH28" s="35"/>
      <c r="AI28" s="35"/>
      <c r="AJ28" s="35"/>
      <c r="AK28" s="301" t="s">
        <v>43</v>
      </c>
      <c r="AL28" s="301"/>
      <c r="AM28" s="301"/>
      <c r="AN28" s="301"/>
      <c r="AO28" s="301"/>
      <c r="AP28" s="35"/>
      <c r="AQ28" s="35"/>
      <c r="AR28" s="38"/>
      <c r="BE28" s="291"/>
    </row>
    <row r="29" spans="1:71" s="3" customFormat="1" ht="14.4" customHeight="1">
      <c r="B29" s="39"/>
      <c r="C29" s="40"/>
      <c r="D29" s="28" t="s">
        <v>44</v>
      </c>
      <c r="E29" s="40"/>
      <c r="F29" s="28" t="s">
        <v>45</v>
      </c>
      <c r="G29" s="40"/>
      <c r="H29" s="40"/>
      <c r="I29" s="40"/>
      <c r="J29" s="40"/>
      <c r="K29" s="40"/>
      <c r="L29" s="304">
        <v>0.21</v>
      </c>
      <c r="M29" s="303"/>
      <c r="N29" s="303"/>
      <c r="O29" s="303"/>
      <c r="P29" s="303"/>
      <c r="Q29" s="40"/>
      <c r="R29" s="40"/>
      <c r="S29" s="40"/>
      <c r="T29" s="40"/>
      <c r="U29" s="40"/>
      <c r="V29" s="40"/>
      <c r="W29" s="302">
        <f>ROUND(AZ94,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0"/>
      <c r="AG29" s="40"/>
      <c r="AH29" s="40"/>
      <c r="AI29" s="40"/>
      <c r="AJ29" s="40"/>
      <c r="AK29" s="302">
        <f>ROUND(AV94, 2)</f>
        <v>0</v>
      </c>
      <c r="AL29" s="303"/>
      <c r="AM29" s="303"/>
      <c r="AN29" s="303"/>
      <c r="AO29" s="303"/>
      <c r="AP29" s="40"/>
      <c r="AQ29" s="40"/>
      <c r="AR29" s="41"/>
      <c r="BE29" s="292"/>
    </row>
    <row r="30" spans="1:71" s="3" customFormat="1" ht="14.4" customHeight="1">
      <c r="B30" s="39"/>
      <c r="C30" s="40"/>
      <c r="D30" s="40"/>
      <c r="E30" s="40"/>
      <c r="F30" s="28" t="s">
        <v>46</v>
      </c>
      <c r="G30" s="40"/>
      <c r="H30" s="40"/>
      <c r="I30" s="40"/>
      <c r="J30" s="40"/>
      <c r="K30" s="40"/>
      <c r="L30" s="304">
        <v>0.12</v>
      </c>
      <c r="M30" s="303"/>
      <c r="N30" s="303"/>
      <c r="O30" s="303"/>
      <c r="P30" s="303"/>
      <c r="Q30" s="40"/>
      <c r="R30" s="40"/>
      <c r="S30" s="40"/>
      <c r="T30" s="40"/>
      <c r="U30" s="40"/>
      <c r="V30" s="40"/>
      <c r="W30" s="302">
        <f>ROUND(BA94,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0"/>
      <c r="AG30" s="40"/>
      <c r="AH30" s="40"/>
      <c r="AI30" s="40"/>
      <c r="AJ30" s="40"/>
      <c r="AK30" s="302">
        <f>ROUND(AW94, 2)</f>
        <v>0</v>
      </c>
      <c r="AL30" s="303"/>
      <c r="AM30" s="303"/>
      <c r="AN30" s="303"/>
      <c r="AO30" s="303"/>
      <c r="AP30" s="40"/>
      <c r="AQ30" s="40"/>
      <c r="AR30" s="41"/>
      <c r="BE30" s="292"/>
    </row>
    <row r="31" spans="1:71" s="3" customFormat="1" ht="14.4" hidden="1" customHeight="1">
      <c r="B31" s="39"/>
      <c r="C31" s="40"/>
      <c r="D31" s="40"/>
      <c r="E31" s="40"/>
      <c r="F31" s="28" t="s">
        <v>47</v>
      </c>
      <c r="G31" s="40"/>
      <c r="H31" s="40"/>
      <c r="I31" s="40"/>
      <c r="J31" s="40"/>
      <c r="K31" s="40"/>
      <c r="L31" s="304">
        <v>0.21</v>
      </c>
      <c r="M31" s="303"/>
      <c r="N31" s="303"/>
      <c r="O31" s="303"/>
      <c r="P31" s="303"/>
      <c r="Q31" s="40"/>
      <c r="R31" s="40"/>
      <c r="S31" s="40"/>
      <c r="T31" s="40"/>
      <c r="U31" s="40"/>
      <c r="V31" s="40"/>
      <c r="W31" s="302">
        <f>ROUND(BB94,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0"/>
      <c r="AG31" s="40"/>
      <c r="AH31" s="40"/>
      <c r="AI31" s="40"/>
      <c r="AJ31" s="40"/>
      <c r="AK31" s="302">
        <v>0</v>
      </c>
      <c r="AL31" s="303"/>
      <c r="AM31" s="303"/>
      <c r="AN31" s="303"/>
      <c r="AO31" s="303"/>
      <c r="AP31" s="40"/>
      <c r="AQ31" s="40"/>
      <c r="AR31" s="41"/>
      <c r="BE31" s="292"/>
    </row>
    <row r="32" spans="1:71" s="3" customFormat="1" ht="14.4" hidden="1" customHeight="1">
      <c r="B32" s="39"/>
      <c r="C32" s="40"/>
      <c r="D32" s="40"/>
      <c r="E32" s="40"/>
      <c r="F32" s="28" t="s">
        <v>48</v>
      </c>
      <c r="G32" s="40"/>
      <c r="H32" s="40"/>
      <c r="I32" s="40"/>
      <c r="J32" s="40"/>
      <c r="K32" s="40"/>
      <c r="L32" s="304">
        <v>0.12</v>
      </c>
      <c r="M32" s="303"/>
      <c r="N32" s="303"/>
      <c r="O32" s="303"/>
      <c r="P32" s="303"/>
      <c r="Q32" s="40"/>
      <c r="R32" s="40"/>
      <c r="S32" s="40"/>
      <c r="T32" s="40"/>
      <c r="U32" s="40"/>
      <c r="V32" s="40"/>
      <c r="W32" s="302">
        <f>ROUND(BC94,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0"/>
      <c r="AG32" s="40"/>
      <c r="AH32" s="40"/>
      <c r="AI32" s="40"/>
      <c r="AJ32" s="40"/>
      <c r="AK32" s="302">
        <v>0</v>
      </c>
      <c r="AL32" s="303"/>
      <c r="AM32" s="303"/>
      <c r="AN32" s="303"/>
      <c r="AO32" s="303"/>
      <c r="AP32" s="40"/>
      <c r="AQ32" s="40"/>
      <c r="AR32" s="41"/>
      <c r="BE32" s="292"/>
    </row>
    <row r="33" spans="1:57" s="3" customFormat="1" ht="14.4" hidden="1" customHeight="1">
      <c r="B33" s="39"/>
      <c r="C33" s="40"/>
      <c r="D33" s="40"/>
      <c r="E33" s="40"/>
      <c r="F33" s="28" t="s">
        <v>49</v>
      </c>
      <c r="G33" s="40"/>
      <c r="H33" s="40"/>
      <c r="I33" s="40"/>
      <c r="J33" s="40"/>
      <c r="K33" s="40"/>
      <c r="L33" s="304">
        <v>0</v>
      </c>
      <c r="M33" s="303"/>
      <c r="N33" s="303"/>
      <c r="O33" s="303"/>
      <c r="P33" s="303"/>
      <c r="Q33" s="40"/>
      <c r="R33" s="40"/>
      <c r="S33" s="40"/>
      <c r="T33" s="40"/>
      <c r="U33" s="40"/>
      <c r="V33" s="40"/>
      <c r="W33" s="302">
        <f>ROUND(BD94,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0"/>
      <c r="AG33" s="40"/>
      <c r="AH33" s="40"/>
      <c r="AI33" s="40"/>
      <c r="AJ33" s="40"/>
      <c r="AK33" s="302">
        <v>0</v>
      </c>
      <c r="AL33" s="303"/>
      <c r="AM33" s="303"/>
      <c r="AN33" s="303"/>
      <c r="AO33" s="303"/>
      <c r="AP33" s="40"/>
      <c r="AQ33" s="40"/>
      <c r="AR33" s="41"/>
      <c r="BE33" s="292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1"/>
    </row>
    <row r="35" spans="1:57" s="2" customFormat="1" ht="25.95" customHeight="1">
      <c r="A35" s="33"/>
      <c r="B35" s="34"/>
      <c r="C35" s="42"/>
      <c r="D35" s="43" t="s">
        <v>50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51</v>
      </c>
      <c r="U35" s="44"/>
      <c r="V35" s="44"/>
      <c r="W35" s="44"/>
      <c r="X35" s="308" t="s">
        <v>52</v>
      </c>
      <c r="Y35" s="306"/>
      <c r="Z35" s="306"/>
      <c r="AA35" s="306"/>
      <c r="AB35" s="306"/>
      <c r="AC35" s="44"/>
      <c r="AD35" s="44"/>
      <c r="AE35" s="44"/>
      <c r="AF35" s="44"/>
      <c r="AG35" s="44"/>
      <c r="AH35" s="44"/>
      <c r="AI35" s="44"/>
      <c r="AJ35" s="44"/>
      <c r="AK35" s="305">
        <f>SUM(AK26:AK33)</f>
        <v>0</v>
      </c>
      <c r="AL35" s="306"/>
      <c r="AM35" s="306"/>
      <c r="AN35" s="306"/>
      <c r="AO35" s="307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54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55</v>
      </c>
      <c r="AI60" s="37"/>
      <c r="AJ60" s="37"/>
      <c r="AK60" s="37"/>
      <c r="AL60" s="37"/>
      <c r="AM60" s="51" t="s">
        <v>56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57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58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55</v>
      </c>
      <c r="AI75" s="37"/>
      <c r="AJ75" s="37"/>
      <c r="AK75" s="37"/>
      <c r="AL75" s="37"/>
      <c r="AM75" s="51" t="s">
        <v>56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Tok_21_67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5" t="str">
        <f>K6</f>
        <v>Hájská příkopa, km 0,000 - 0,900, Tlumačov -  odstranění nánosu, oprava opevnění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Tlumačov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7" t="str">
        <f>IF(AN8= "","",AN8)</f>
        <v>7. 8. 2023</v>
      </c>
      <c r="AN87" s="267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Moravy, s.p.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68" t="str">
        <f>IF(E17="","",E17)</f>
        <v>Ing. Karel Vaštík</v>
      </c>
      <c r="AN89" s="269"/>
      <c r="AO89" s="269"/>
      <c r="AP89" s="269"/>
      <c r="AQ89" s="35"/>
      <c r="AR89" s="38"/>
      <c r="AS89" s="270" t="s">
        <v>60</v>
      </c>
      <c r="AT89" s="271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25.65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68" t="str">
        <f>IF(E20="","",E20)</f>
        <v>Ing. Karel Vaštík, Lideřovská 14, 696 61 Vnorovy</v>
      </c>
      <c r="AN90" s="269"/>
      <c r="AO90" s="269"/>
      <c r="AP90" s="269"/>
      <c r="AQ90" s="35"/>
      <c r="AR90" s="38"/>
      <c r="AS90" s="272"/>
      <c r="AT90" s="273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4"/>
      <c r="AT91" s="275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6" t="s">
        <v>61</v>
      </c>
      <c r="D92" s="277"/>
      <c r="E92" s="277"/>
      <c r="F92" s="277"/>
      <c r="G92" s="277"/>
      <c r="H92" s="72"/>
      <c r="I92" s="279" t="s">
        <v>62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63</v>
      </c>
      <c r="AH92" s="277"/>
      <c r="AI92" s="277"/>
      <c r="AJ92" s="277"/>
      <c r="AK92" s="277"/>
      <c r="AL92" s="277"/>
      <c r="AM92" s="277"/>
      <c r="AN92" s="279" t="s">
        <v>64</v>
      </c>
      <c r="AO92" s="277"/>
      <c r="AP92" s="280"/>
      <c r="AQ92" s="73" t="s">
        <v>65</v>
      </c>
      <c r="AR92" s="38"/>
      <c r="AS92" s="74" t="s">
        <v>66</v>
      </c>
      <c r="AT92" s="75" t="s">
        <v>67</v>
      </c>
      <c r="AU92" s="75" t="s">
        <v>68</v>
      </c>
      <c r="AV92" s="75" t="s">
        <v>69</v>
      </c>
      <c r="AW92" s="75" t="s">
        <v>70</v>
      </c>
      <c r="AX92" s="75" t="s">
        <v>71</v>
      </c>
      <c r="AY92" s="75" t="s">
        <v>72</v>
      </c>
      <c r="AZ92" s="75" t="s">
        <v>73</v>
      </c>
      <c r="BA92" s="75" t="s">
        <v>74</v>
      </c>
      <c r="BB92" s="75" t="s">
        <v>75</v>
      </c>
      <c r="BC92" s="75" t="s">
        <v>76</v>
      </c>
      <c r="BD92" s="76" t="s">
        <v>77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78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8">
        <f>ROUND(AG95+SUM(AG96:AG98),2)</f>
        <v>0</v>
      </c>
      <c r="AH94" s="288"/>
      <c r="AI94" s="288"/>
      <c r="AJ94" s="288"/>
      <c r="AK94" s="288"/>
      <c r="AL94" s="288"/>
      <c r="AM94" s="288"/>
      <c r="AN94" s="289">
        <f t="shared" ref="AN94:AN100" si="0">SUM(AG94,AT94)</f>
        <v>0</v>
      </c>
      <c r="AO94" s="289"/>
      <c r="AP94" s="289"/>
      <c r="AQ94" s="84" t="s">
        <v>1</v>
      </c>
      <c r="AR94" s="85"/>
      <c r="AS94" s="86">
        <f>ROUND(AS95+SUM(AS96:AS98),2)</f>
        <v>0</v>
      </c>
      <c r="AT94" s="87">
        <f t="shared" ref="AT94:AT100" si="1">ROUND(SUM(AV94:AW94),2)</f>
        <v>0</v>
      </c>
      <c r="AU94" s="88">
        <f>ROUND(AU95+SUM(AU96:AU98),5)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ROUND(AZ95+SUM(AZ96:AZ98),2)</f>
        <v>0</v>
      </c>
      <c r="BA94" s="87">
        <f>ROUND(BA95+SUM(BA96:BA98),2)</f>
        <v>0</v>
      </c>
      <c r="BB94" s="87">
        <f>ROUND(BB95+SUM(BB96:BB98),2)</f>
        <v>0</v>
      </c>
      <c r="BC94" s="87">
        <f>ROUND(BC95+SUM(BC96:BC98),2)</f>
        <v>0</v>
      </c>
      <c r="BD94" s="89">
        <f>ROUND(BD95+SUM(BD96:BD98),2)</f>
        <v>0</v>
      </c>
      <c r="BS94" s="90" t="s">
        <v>79</v>
      </c>
      <c r="BT94" s="90" t="s">
        <v>80</v>
      </c>
      <c r="BV94" s="90" t="s">
        <v>81</v>
      </c>
      <c r="BW94" s="90" t="s">
        <v>5</v>
      </c>
      <c r="BX94" s="90" t="s">
        <v>82</v>
      </c>
      <c r="CL94" s="90" t="s">
        <v>1</v>
      </c>
    </row>
    <row r="95" spans="1:91" s="7" customFormat="1" ht="37.5" customHeight="1">
      <c r="A95" s="91" t="s">
        <v>83</v>
      </c>
      <c r="B95" s="92"/>
      <c r="C95" s="93"/>
      <c r="D95" s="281" t="s">
        <v>14</v>
      </c>
      <c r="E95" s="281"/>
      <c r="F95" s="281"/>
      <c r="G95" s="281"/>
      <c r="H95" s="281"/>
      <c r="I95" s="94"/>
      <c r="J95" s="281" t="s">
        <v>17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2">
        <f>'Tok_21_67 - Hájská příkop...'!J28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5" t="s">
        <v>84</v>
      </c>
      <c r="AR95" s="96"/>
      <c r="AS95" s="97">
        <v>0</v>
      </c>
      <c r="AT95" s="98">
        <f t="shared" si="1"/>
        <v>0</v>
      </c>
      <c r="AU95" s="99">
        <f>'Tok_21_67 - Hájská příkop...'!P118</f>
        <v>0</v>
      </c>
      <c r="AV95" s="98">
        <f>'Tok_21_67 - Hájská příkop...'!J31</f>
        <v>0</v>
      </c>
      <c r="AW95" s="98">
        <f>'Tok_21_67 - Hájská příkop...'!J32</f>
        <v>0</v>
      </c>
      <c r="AX95" s="98">
        <f>'Tok_21_67 - Hájská příkop...'!J33</f>
        <v>0</v>
      </c>
      <c r="AY95" s="98">
        <f>'Tok_21_67 - Hájská příkop...'!J34</f>
        <v>0</v>
      </c>
      <c r="AZ95" s="98">
        <f>'Tok_21_67 - Hájská příkop...'!F31</f>
        <v>0</v>
      </c>
      <c r="BA95" s="98">
        <f>'Tok_21_67 - Hájská příkop...'!F32</f>
        <v>0</v>
      </c>
      <c r="BB95" s="98">
        <f>'Tok_21_67 - Hájská příkop...'!F33</f>
        <v>0</v>
      </c>
      <c r="BC95" s="98">
        <f>'Tok_21_67 - Hájská příkop...'!F34</f>
        <v>0</v>
      </c>
      <c r="BD95" s="100">
        <f>'Tok_21_67 - Hájská příkop...'!F35</f>
        <v>0</v>
      </c>
      <c r="BT95" s="101" t="s">
        <v>85</v>
      </c>
      <c r="BU95" s="101" t="s">
        <v>86</v>
      </c>
      <c r="BV95" s="101" t="s">
        <v>81</v>
      </c>
      <c r="BW95" s="101" t="s">
        <v>5</v>
      </c>
      <c r="BX95" s="101" t="s">
        <v>82</v>
      </c>
      <c r="CL95" s="101" t="s">
        <v>1</v>
      </c>
    </row>
    <row r="96" spans="1:91" s="7" customFormat="1" ht="16.5" customHeight="1">
      <c r="A96" s="91" t="s">
        <v>83</v>
      </c>
      <c r="B96" s="92"/>
      <c r="C96" s="93"/>
      <c r="D96" s="281" t="s">
        <v>87</v>
      </c>
      <c r="E96" s="281"/>
      <c r="F96" s="281"/>
      <c r="G96" s="281"/>
      <c r="H96" s="281"/>
      <c r="I96" s="94"/>
      <c r="J96" s="281" t="s">
        <v>88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2">
        <f>'SO.01 - Vyčištění koryta'!J30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5" t="s">
        <v>84</v>
      </c>
      <c r="AR96" s="96"/>
      <c r="AS96" s="97">
        <v>0</v>
      </c>
      <c r="AT96" s="98">
        <f t="shared" si="1"/>
        <v>0</v>
      </c>
      <c r="AU96" s="99">
        <f>'SO.01 - Vyčištění koryta'!P118</f>
        <v>0</v>
      </c>
      <c r="AV96" s="98">
        <f>'SO.01 - Vyčištění koryta'!J33</f>
        <v>0</v>
      </c>
      <c r="AW96" s="98">
        <f>'SO.01 - Vyčištění koryta'!J34</f>
        <v>0</v>
      </c>
      <c r="AX96" s="98">
        <f>'SO.01 - Vyčištění koryta'!J35</f>
        <v>0</v>
      </c>
      <c r="AY96" s="98">
        <f>'SO.01 - Vyčištění koryta'!J36</f>
        <v>0</v>
      </c>
      <c r="AZ96" s="98">
        <f>'SO.01 - Vyčištění koryta'!F33</f>
        <v>0</v>
      </c>
      <c r="BA96" s="98">
        <f>'SO.01 - Vyčištění koryta'!F34</f>
        <v>0</v>
      </c>
      <c r="BB96" s="98">
        <f>'SO.01 - Vyčištění koryta'!F35</f>
        <v>0</v>
      </c>
      <c r="BC96" s="98">
        <f>'SO.01 - Vyčištění koryta'!F36</f>
        <v>0</v>
      </c>
      <c r="BD96" s="100">
        <f>'SO.01 - Vyčištění koryta'!F37</f>
        <v>0</v>
      </c>
      <c r="BT96" s="101" t="s">
        <v>85</v>
      </c>
      <c r="BV96" s="101" t="s">
        <v>81</v>
      </c>
      <c r="BW96" s="101" t="s">
        <v>89</v>
      </c>
      <c r="BX96" s="101" t="s">
        <v>5</v>
      </c>
      <c r="CL96" s="101" t="s">
        <v>1</v>
      </c>
      <c r="CM96" s="101" t="s">
        <v>90</v>
      </c>
    </row>
    <row r="97" spans="1:91" s="7" customFormat="1" ht="16.5" customHeight="1">
      <c r="A97" s="91" t="s">
        <v>83</v>
      </c>
      <c r="B97" s="92"/>
      <c r="C97" s="93"/>
      <c r="D97" s="281" t="s">
        <v>91</v>
      </c>
      <c r="E97" s="281"/>
      <c r="F97" s="281"/>
      <c r="G97" s="281"/>
      <c r="H97" s="281"/>
      <c r="I97" s="94"/>
      <c r="J97" s="281" t="s">
        <v>92</v>
      </c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2">
        <f>'SO.02 - Oprava stupně'!J30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5" t="s">
        <v>84</v>
      </c>
      <c r="AR97" s="96"/>
      <c r="AS97" s="97">
        <v>0</v>
      </c>
      <c r="AT97" s="98">
        <f t="shared" si="1"/>
        <v>0</v>
      </c>
      <c r="AU97" s="99">
        <f>'SO.02 - Oprava stupně'!P122</f>
        <v>0</v>
      </c>
      <c r="AV97" s="98">
        <f>'SO.02 - Oprava stupně'!J33</f>
        <v>0</v>
      </c>
      <c r="AW97" s="98">
        <f>'SO.02 - Oprava stupně'!J34</f>
        <v>0</v>
      </c>
      <c r="AX97" s="98">
        <f>'SO.02 - Oprava stupně'!J35</f>
        <v>0</v>
      </c>
      <c r="AY97" s="98">
        <f>'SO.02 - Oprava stupně'!J36</f>
        <v>0</v>
      </c>
      <c r="AZ97" s="98">
        <f>'SO.02 - Oprava stupně'!F33</f>
        <v>0</v>
      </c>
      <c r="BA97" s="98">
        <f>'SO.02 - Oprava stupně'!F34</f>
        <v>0</v>
      </c>
      <c r="BB97" s="98">
        <f>'SO.02 - Oprava stupně'!F35</f>
        <v>0</v>
      </c>
      <c r="BC97" s="98">
        <f>'SO.02 - Oprava stupně'!F36</f>
        <v>0</v>
      </c>
      <c r="BD97" s="100">
        <f>'SO.02 - Oprava stupně'!F37</f>
        <v>0</v>
      </c>
      <c r="BT97" s="101" t="s">
        <v>85</v>
      </c>
      <c r="BV97" s="101" t="s">
        <v>81</v>
      </c>
      <c r="BW97" s="101" t="s">
        <v>93</v>
      </c>
      <c r="BX97" s="101" t="s">
        <v>5</v>
      </c>
      <c r="CL97" s="101" t="s">
        <v>1</v>
      </c>
      <c r="CM97" s="101" t="s">
        <v>90</v>
      </c>
    </row>
    <row r="98" spans="1:91" s="7" customFormat="1" ht="16.5" customHeight="1">
      <c r="B98" s="92"/>
      <c r="C98" s="93"/>
      <c r="D98" s="281" t="s">
        <v>94</v>
      </c>
      <c r="E98" s="281"/>
      <c r="F98" s="281"/>
      <c r="G98" s="281"/>
      <c r="H98" s="281"/>
      <c r="I98" s="94"/>
      <c r="J98" s="281" t="s">
        <v>95</v>
      </c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4">
        <f>ROUND(SUM(AG99:AG100),2)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5" t="s">
        <v>84</v>
      </c>
      <c r="AR98" s="96"/>
      <c r="AS98" s="97">
        <f>ROUND(SUM(AS99:AS100),2)</f>
        <v>0</v>
      </c>
      <c r="AT98" s="98">
        <f t="shared" si="1"/>
        <v>0</v>
      </c>
      <c r="AU98" s="99">
        <f>ROUND(SUM(AU99:AU100),5)</f>
        <v>0</v>
      </c>
      <c r="AV98" s="98">
        <f>ROUND(AZ98*L29,2)</f>
        <v>0</v>
      </c>
      <c r="AW98" s="98">
        <f>ROUND(BA98*L30,2)</f>
        <v>0</v>
      </c>
      <c r="AX98" s="98">
        <f>ROUND(BB98*L29,2)</f>
        <v>0</v>
      </c>
      <c r="AY98" s="98">
        <f>ROUND(BC98*L30,2)</f>
        <v>0</v>
      </c>
      <c r="AZ98" s="98">
        <f>ROUND(SUM(AZ99:AZ100),2)</f>
        <v>0</v>
      </c>
      <c r="BA98" s="98">
        <f>ROUND(SUM(BA99:BA100),2)</f>
        <v>0</v>
      </c>
      <c r="BB98" s="98">
        <f>ROUND(SUM(BB99:BB100),2)</f>
        <v>0</v>
      </c>
      <c r="BC98" s="98">
        <f>ROUND(SUM(BC99:BC100),2)</f>
        <v>0</v>
      </c>
      <c r="BD98" s="100">
        <f>ROUND(SUM(BD99:BD100),2)</f>
        <v>0</v>
      </c>
      <c r="BS98" s="101" t="s">
        <v>79</v>
      </c>
      <c r="BT98" s="101" t="s">
        <v>85</v>
      </c>
      <c r="BU98" s="101" t="s">
        <v>96</v>
      </c>
      <c r="BV98" s="101" t="s">
        <v>81</v>
      </c>
      <c r="BW98" s="101" t="s">
        <v>97</v>
      </c>
      <c r="BX98" s="101" t="s">
        <v>5</v>
      </c>
      <c r="CL98" s="101" t="s">
        <v>1</v>
      </c>
      <c r="CM98" s="101" t="s">
        <v>90</v>
      </c>
    </row>
    <row r="99" spans="1:91" s="4" customFormat="1" ht="16.5" customHeight="1">
      <c r="A99" s="91" t="s">
        <v>83</v>
      </c>
      <c r="B99" s="57"/>
      <c r="C99" s="102"/>
      <c r="D99" s="102"/>
      <c r="E99" s="287" t="s">
        <v>98</v>
      </c>
      <c r="F99" s="287"/>
      <c r="G99" s="287"/>
      <c r="H99" s="287"/>
      <c r="I99" s="287"/>
      <c r="J99" s="102"/>
      <c r="K99" s="287" t="s">
        <v>99</v>
      </c>
      <c r="L99" s="287"/>
      <c r="M99" s="287"/>
      <c r="N99" s="287"/>
      <c r="O99" s="287"/>
      <c r="P99" s="287"/>
      <c r="Q99" s="287"/>
      <c r="R99" s="287"/>
      <c r="S99" s="287"/>
      <c r="T99" s="287"/>
      <c r="U99" s="287"/>
      <c r="V99" s="287"/>
      <c r="W99" s="287"/>
      <c r="X99" s="287"/>
      <c r="Y99" s="287"/>
      <c r="Z99" s="287"/>
      <c r="AA99" s="287"/>
      <c r="AB99" s="287"/>
      <c r="AC99" s="287"/>
      <c r="AD99" s="287"/>
      <c r="AE99" s="287"/>
      <c r="AF99" s="287"/>
      <c r="AG99" s="285">
        <f>'SO.031 - Výsadba'!J32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103" t="s">
        <v>100</v>
      </c>
      <c r="AR99" s="59"/>
      <c r="AS99" s="104">
        <v>0</v>
      </c>
      <c r="AT99" s="105">
        <f t="shared" si="1"/>
        <v>0</v>
      </c>
      <c r="AU99" s="106">
        <f>'SO.031 - Výsadba'!P123</f>
        <v>0</v>
      </c>
      <c r="AV99" s="105">
        <f>'SO.031 - Výsadba'!J35</f>
        <v>0</v>
      </c>
      <c r="AW99" s="105">
        <f>'SO.031 - Výsadba'!J36</f>
        <v>0</v>
      </c>
      <c r="AX99" s="105">
        <f>'SO.031 - Výsadba'!J37</f>
        <v>0</v>
      </c>
      <c r="AY99" s="105">
        <f>'SO.031 - Výsadba'!J38</f>
        <v>0</v>
      </c>
      <c r="AZ99" s="105">
        <f>'SO.031 - Výsadba'!F35</f>
        <v>0</v>
      </c>
      <c r="BA99" s="105">
        <f>'SO.031 - Výsadba'!F36</f>
        <v>0</v>
      </c>
      <c r="BB99" s="105">
        <f>'SO.031 - Výsadba'!F37</f>
        <v>0</v>
      </c>
      <c r="BC99" s="105">
        <f>'SO.031 - Výsadba'!F38</f>
        <v>0</v>
      </c>
      <c r="BD99" s="107">
        <f>'SO.031 - Výsadba'!F39</f>
        <v>0</v>
      </c>
      <c r="BT99" s="108" t="s">
        <v>90</v>
      </c>
      <c r="BV99" s="108" t="s">
        <v>81</v>
      </c>
      <c r="BW99" s="108" t="s">
        <v>101</v>
      </c>
      <c r="BX99" s="108" t="s">
        <v>97</v>
      </c>
      <c r="CL99" s="108" t="s">
        <v>1</v>
      </c>
    </row>
    <row r="100" spans="1:91" s="4" customFormat="1" ht="16.5" customHeight="1">
      <c r="A100" s="91" t="s">
        <v>83</v>
      </c>
      <c r="B100" s="57"/>
      <c r="C100" s="102"/>
      <c r="D100" s="102"/>
      <c r="E100" s="287" t="s">
        <v>102</v>
      </c>
      <c r="F100" s="287"/>
      <c r="G100" s="287"/>
      <c r="H100" s="287"/>
      <c r="I100" s="287"/>
      <c r="J100" s="102"/>
      <c r="K100" s="287" t="s">
        <v>103</v>
      </c>
      <c r="L100" s="287"/>
      <c r="M100" s="287"/>
      <c r="N100" s="287"/>
      <c r="O100" s="287"/>
      <c r="P100" s="287"/>
      <c r="Q100" s="287"/>
      <c r="R100" s="287"/>
      <c r="S100" s="287"/>
      <c r="T100" s="287"/>
      <c r="U100" s="287"/>
      <c r="V100" s="287"/>
      <c r="W100" s="287"/>
      <c r="X100" s="287"/>
      <c r="Y100" s="287"/>
      <c r="Z100" s="287"/>
      <c r="AA100" s="287"/>
      <c r="AB100" s="287"/>
      <c r="AC100" s="287"/>
      <c r="AD100" s="287"/>
      <c r="AE100" s="287"/>
      <c r="AF100" s="287"/>
      <c r="AG100" s="285">
        <f>'SO.032 - Následná péče'!J32</f>
        <v>0</v>
      </c>
      <c r="AH100" s="286"/>
      <c r="AI100" s="286"/>
      <c r="AJ100" s="286"/>
      <c r="AK100" s="286"/>
      <c r="AL100" s="286"/>
      <c r="AM100" s="286"/>
      <c r="AN100" s="285">
        <f t="shared" si="0"/>
        <v>0</v>
      </c>
      <c r="AO100" s="286"/>
      <c r="AP100" s="286"/>
      <c r="AQ100" s="103" t="s">
        <v>100</v>
      </c>
      <c r="AR100" s="59"/>
      <c r="AS100" s="109">
        <v>0</v>
      </c>
      <c r="AT100" s="110">
        <f t="shared" si="1"/>
        <v>0</v>
      </c>
      <c r="AU100" s="111">
        <f>'SO.032 - Následná péče'!P123</f>
        <v>0</v>
      </c>
      <c r="AV100" s="110">
        <f>'SO.032 - Následná péče'!J35</f>
        <v>0</v>
      </c>
      <c r="AW100" s="110">
        <f>'SO.032 - Následná péče'!J36</f>
        <v>0</v>
      </c>
      <c r="AX100" s="110">
        <f>'SO.032 - Následná péče'!J37</f>
        <v>0</v>
      </c>
      <c r="AY100" s="110">
        <f>'SO.032 - Následná péče'!J38</f>
        <v>0</v>
      </c>
      <c r="AZ100" s="110">
        <f>'SO.032 - Následná péče'!F35</f>
        <v>0</v>
      </c>
      <c r="BA100" s="110">
        <f>'SO.032 - Následná péče'!F36</f>
        <v>0</v>
      </c>
      <c r="BB100" s="110">
        <f>'SO.032 - Následná péče'!F37</f>
        <v>0</v>
      </c>
      <c r="BC100" s="110">
        <f>'SO.032 - Následná péče'!F38</f>
        <v>0</v>
      </c>
      <c r="BD100" s="112">
        <f>'SO.032 - Následná péče'!F39</f>
        <v>0</v>
      </c>
      <c r="BT100" s="108" t="s">
        <v>90</v>
      </c>
      <c r="BV100" s="108" t="s">
        <v>81</v>
      </c>
      <c r="BW100" s="108" t="s">
        <v>104</v>
      </c>
      <c r="BX100" s="108" t="s">
        <v>97</v>
      </c>
      <c r="CL100" s="108" t="s">
        <v>1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3VhnmSxBhKuIly5z/NSjrHJO6mRPBiIqtVmyGsThtrUNr73DKIfNNeQKM3eDRy7LdO/bW2CQ9rCVKRCk5tAiMA==" saltValue="itWKeTr+YuFj8rBBGSunV/rMjh7dDaBre5dYB5rkaJTOClbpV9CKWUxK/vCPCp/3KxLk0TFJeGJbXy9ihZzpkg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E100:I100"/>
    <mergeCell ref="K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E99:I99"/>
    <mergeCell ref="K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J85"/>
    <mergeCell ref="AM87:AN87"/>
    <mergeCell ref="AM89:AP89"/>
    <mergeCell ref="AS89:AT91"/>
    <mergeCell ref="AM90:AP90"/>
  </mergeCells>
  <hyperlinks>
    <hyperlink ref="A95" location="'Tok_21_67 - Hájská příkop...'!C2" display="/" xr:uid="{00000000-0004-0000-0000-000000000000}"/>
    <hyperlink ref="A96" location="'SO.01 - Vyčištění koryta'!C2" display="/" xr:uid="{00000000-0004-0000-0000-000001000000}"/>
    <hyperlink ref="A97" location="'SO.02 - Oprava stupně'!C2" display="/" xr:uid="{00000000-0004-0000-0000-000002000000}"/>
    <hyperlink ref="A99" location="'SO.031 - Výsadba'!C2" display="/" xr:uid="{00000000-0004-0000-0000-000003000000}"/>
    <hyperlink ref="A100" location="'SO.032 - Následná péče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5</v>
      </c>
    </row>
    <row r="3" spans="1:4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9"/>
      <c r="AT3" s="16" t="s">
        <v>90</v>
      </c>
    </row>
    <row r="4" spans="1:46" s="1" customFormat="1" ht="24.9" customHeight="1">
      <c r="B4" s="19"/>
      <c r="D4" s="115" t="s">
        <v>105</v>
      </c>
      <c r="L4" s="19"/>
      <c r="M4" s="116" t="s">
        <v>10</v>
      </c>
      <c r="AT4" s="16" t="s">
        <v>4</v>
      </c>
    </row>
    <row r="5" spans="1:46" s="1" customFormat="1" ht="6.9" customHeight="1">
      <c r="B5" s="19"/>
      <c r="L5" s="19"/>
    </row>
    <row r="6" spans="1:46" s="2" customFormat="1" ht="12" customHeight="1">
      <c r="A6" s="33"/>
      <c r="B6" s="38"/>
      <c r="C6" s="33"/>
      <c r="D6" s="117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30" customHeight="1">
      <c r="A7" s="33"/>
      <c r="B7" s="38"/>
      <c r="C7" s="33"/>
      <c r="D7" s="33"/>
      <c r="E7" s="310" t="s">
        <v>17</v>
      </c>
      <c r="F7" s="311"/>
      <c r="G7" s="311"/>
      <c r="H7" s="311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.199999999999999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17" t="s">
        <v>18</v>
      </c>
      <c r="E9" s="33"/>
      <c r="F9" s="108" t="s">
        <v>1</v>
      </c>
      <c r="G9" s="33"/>
      <c r="H9" s="33"/>
      <c r="I9" s="117" t="s">
        <v>19</v>
      </c>
      <c r="J9" s="108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7" t="s">
        <v>20</v>
      </c>
      <c r="E10" s="33"/>
      <c r="F10" s="108" t="s">
        <v>21</v>
      </c>
      <c r="G10" s="33"/>
      <c r="H10" s="33"/>
      <c r="I10" s="117" t="s">
        <v>22</v>
      </c>
      <c r="J10" s="118" t="str">
        <f>'Rekapitulace stavby'!AN8</f>
        <v>7. 8. 2023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8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7" t="s">
        <v>24</v>
      </c>
      <c r="E12" s="33"/>
      <c r="F12" s="33"/>
      <c r="G12" s="33"/>
      <c r="H12" s="33"/>
      <c r="I12" s="117" t="s">
        <v>25</v>
      </c>
      <c r="J12" s="108" t="s">
        <v>26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8" t="s">
        <v>27</v>
      </c>
      <c r="F13" s="33"/>
      <c r="G13" s="33"/>
      <c r="H13" s="33"/>
      <c r="I13" s="117" t="s">
        <v>28</v>
      </c>
      <c r="J13" s="108" t="s">
        <v>29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17" t="s">
        <v>30</v>
      </c>
      <c r="E15" s="33"/>
      <c r="F15" s="33"/>
      <c r="G15" s="33"/>
      <c r="H15" s="33"/>
      <c r="I15" s="117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12" t="str">
        <f>'Rekapitulace stavby'!E14</f>
        <v>Vyplň údaj</v>
      </c>
      <c r="F16" s="313"/>
      <c r="G16" s="313"/>
      <c r="H16" s="313"/>
      <c r="I16" s="117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17" t="s">
        <v>32</v>
      </c>
      <c r="E18" s="33"/>
      <c r="F18" s="33"/>
      <c r="G18" s="33"/>
      <c r="H18" s="33"/>
      <c r="I18" s="117" t="s">
        <v>25</v>
      </c>
      <c r="J18" s="108" t="s">
        <v>33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8" t="s">
        <v>34</v>
      </c>
      <c r="F19" s="33"/>
      <c r="G19" s="33"/>
      <c r="H19" s="33"/>
      <c r="I19" s="117" t="s">
        <v>28</v>
      </c>
      <c r="J19" s="108" t="s">
        <v>35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17" t="s">
        <v>37</v>
      </c>
      <c r="E21" s="33"/>
      <c r="F21" s="33"/>
      <c r="G21" s="33"/>
      <c r="H21" s="33"/>
      <c r="I21" s="117" t="s">
        <v>25</v>
      </c>
      <c r="J21" s="108" t="s">
        <v>33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8" t="s">
        <v>38</v>
      </c>
      <c r="F22" s="33"/>
      <c r="G22" s="33"/>
      <c r="H22" s="33"/>
      <c r="I22" s="117" t="s">
        <v>28</v>
      </c>
      <c r="J22" s="108" t="s">
        <v>35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17" t="s">
        <v>39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19"/>
      <c r="B25" s="120"/>
      <c r="C25" s="119"/>
      <c r="D25" s="119"/>
      <c r="E25" s="314" t="s">
        <v>1</v>
      </c>
      <c r="F25" s="314"/>
      <c r="G25" s="314"/>
      <c r="H25" s="314"/>
      <c r="I25" s="119"/>
      <c r="J25" s="119"/>
      <c r="K25" s="119"/>
      <c r="L25" s="121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pans="1:31" s="2" customFormat="1" ht="6.9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122"/>
      <c r="E27" s="122"/>
      <c r="F27" s="122"/>
      <c r="G27" s="122"/>
      <c r="H27" s="122"/>
      <c r="I27" s="122"/>
      <c r="J27" s="122"/>
      <c r="K27" s="12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23" t="s">
        <v>40</v>
      </c>
      <c r="E28" s="33"/>
      <c r="F28" s="33"/>
      <c r="G28" s="33"/>
      <c r="H28" s="33"/>
      <c r="I28" s="33"/>
      <c r="J28" s="124">
        <f>ROUND(J118,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2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" customHeight="1">
      <c r="A30" s="33"/>
      <c r="B30" s="38"/>
      <c r="C30" s="33"/>
      <c r="D30" s="33"/>
      <c r="E30" s="33"/>
      <c r="F30" s="125" t="s">
        <v>42</v>
      </c>
      <c r="G30" s="33"/>
      <c r="H30" s="33"/>
      <c r="I30" s="125" t="s">
        <v>41</v>
      </c>
      <c r="J30" s="125" t="s">
        <v>43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" customHeight="1">
      <c r="A31" s="33"/>
      <c r="B31" s="38"/>
      <c r="C31" s="33"/>
      <c r="D31" s="126" t="s">
        <v>44</v>
      </c>
      <c r="E31" s="117" t="s">
        <v>45</v>
      </c>
      <c r="F31" s="127">
        <f>ROUND((SUM(BE118:BE143)),  2)</f>
        <v>0</v>
      </c>
      <c r="G31" s="33"/>
      <c r="H31" s="33"/>
      <c r="I31" s="128">
        <v>0.21</v>
      </c>
      <c r="J31" s="127">
        <f>ROUND(((SUM(BE118:BE143))*I31),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117" t="s">
        <v>46</v>
      </c>
      <c r="F32" s="127">
        <f>ROUND((SUM(BF118:BF143)),  2)</f>
        <v>0</v>
      </c>
      <c r="G32" s="33"/>
      <c r="H32" s="33"/>
      <c r="I32" s="128">
        <v>0.12</v>
      </c>
      <c r="J32" s="127">
        <f>ROUND(((SUM(BF118:BF143))*I32),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33"/>
      <c r="E33" s="117" t="s">
        <v>47</v>
      </c>
      <c r="F33" s="127">
        <f>ROUND((SUM(BG118:BG143)),  2)</f>
        <v>0</v>
      </c>
      <c r="G33" s="33"/>
      <c r="H33" s="33"/>
      <c r="I33" s="128">
        <v>0.21</v>
      </c>
      <c r="J33" s="12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7" t="s">
        <v>48</v>
      </c>
      <c r="F34" s="127">
        <f>ROUND((SUM(BH118:BH143)),  2)</f>
        <v>0</v>
      </c>
      <c r="G34" s="33"/>
      <c r="H34" s="33"/>
      <c r="I34" s="128">
        <v>0.12</v>
      </c>
      <c r="J34" s="12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7" t="s">
        <v>49</v>
      </c>
      <c r="F35" s="127">
        <f>ROUND((SUM(BI118:BI143)),  2)</f>
        <v>0</v>
      </c>
      <c r="G35" s="33"/>
      <c r="H35" s="33"/>
      <c r="I35" s="128">
        <v>0</v>
      </c>
      <c r="J35" s="12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9"/>
      <c r="D37" s="130" t="s">
        <v>50</v>
      </c>
      <c r="E37" s="131"/>
      <c r="F37" s="131"/>
      <c r="G37" s="132" t="s">
        <v>51</v>
      </c>
      <c r="H37" s="133" t="s">
        <v>52</v>
      </c>
      <c r="I37" s="131"/>
      <c r="J37" s="134">
        <f>SUM(J28:J35)</f>
        <v>0</v>
      </c>
      <c r="K37" s="13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" customHeight="1">
      <c r="B39" s="19"/>
      <c r="L39" s="19"/>
    </row>
    <row r="40" spans="1:31" s="1" customFormat="1" ht="14.4" customHeight="1">
      <c r="B40" s="19"/>
      <c r="L40" s="19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hidden="1" customHeight="1">
      <c r="A81" s="3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0" hidden="1" customHeight="1">
      <c r="A85" s="33"/>
      <c r="B85" s="34"/>
      <c r="C85" s="35"/>
      <c r="D85" s="35"/>
      <c r="E85" s="265" t="str">
        <f>E7</f>
        <v>Hájská příkopa, km 0,000 - 0,900, Tlumačov -  odstranění nánosu, oprava opevnění</v>
      </c>
      <c r="F85" s="315"/>
      <c r="G85" s="315"/>
      <c r="H85" s="31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>Tlumačov</v>
      </c>
      <c r="G87" s="35"/>
      <c r="H87" s="35"/>
      <c r="I87" s="28" t="s">
        <v>22</v>
      </c>
      <c r="J87" s="65" t="str">
        <f>IF(J10="","",J10)</f>
        <v>7. 8. 2023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hidden="1" customHeight="1">
      <c r="A89" s="33"/>
      <c r="B89" s="34"/>
      <c r="C89" s="28" t="s">
        <v>24</v>
      </c>
      <c r="D89" s="35"/>
      <c r="E89" s="35"/>
      <c r="F89" s="26" t="str">
        <f>E13</f>
        <v>Povodí Moravy, s.p.</v>
      </c>
      <c r="G89" s="35"/>
      <c r="H89" s="35"/>
      <c r="I89" s="28" t="s">
        <v>32</v>
      </c>
      <c r="J89" s="31" t="str">
        <f>E19</f>
        <v>Ing. Karel Vaštík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40.049999999999997" hidden="1" customHeight="1">
      <c r="A90" s="33"/>
      <c r="B90" s="34"/>
      <c r="C90" s="28" t="s">
        <v>30</v>
      </c>
      <c r="D90" s="35"/>
      <c r="E90" s="35"/>
      <c r="F90" s="26" t="str">
        <f>IF(E16="","",E16)</f>
        <v>Vyplň údaj</v>
      </c>
      <c r="G90" s="35"/>
      <c r="H90" s="35"/>
      <c r="I90" s="28" t="s">
        <v>37</v>
      </c>
      <c r="J90" s="31" t="str">
        <f>E22</f>
        <v>Ing. Karel Vaštík, Lideřovská 14, 696 61 Vnorovy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47" t="s">
        <v>107</v>
      </c>
      <c r="D92" s="148"/>
      <c r="E92" s="148"/>
      <c r="F92" s="148"/>
      <c r="G92" s="148"/>
      <c r="H92" s="148"/>
      <c r="I92" s="148"/>
      <c r="J92" s="149" t="s">
        <v>108</v>
      </c>
      <c r="K92" s="14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8" hidden="1" customHeight="1">
      <c r="A94" s="33"/>
      <c r="B94" s="34"/>
      <c r="C94" s="150" t="s">
        <v>109</v>
      </c>
      <c r="D94" s="35"/>
      <c r="E94" s="35"/>
      <c r="F94" s="35"/>
      <c r="G94" s="35"/>
      <c r="H94" s="35"/>
      <c r="I94" s="35"/>
      <c r="J94" s="83">
        <f>J118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110</v>
      </c>
    </row>
    <row r="95" spans="1:47" s="9" customFormat="1" ht="24.9" hidden="1" customHeight="1">
      <c r="B95" s="151"/>
      <c r="C95" s="152"/>
      <c r="D95" s="153" t="s">
        <v>111</v>
      </c>
      <c r="E95" s="154"/>
      <c r="F95" s="154"/>
      <c r="G95" s="154"/>
      <c r="H95" s="154"/>
      <c r="I95" s="154"/>
      <c r="J95" s="155">
        <f>J119</f>
        <v>0</v>
      </c>
      <c r="K95" s="152"/>
      <c r="L95" s="156"/>
    </row>
    <row r="96" spans="1:47" s="10" customFormat="1" ht="19.95" hidden="1" customHeight="1">
      <c r="B96" s="157"/>
      <c r="C96" s="102"/>
      <c r="D96" s="158" t="s">
        <v>112</v>
      </c>
      <c r="E96" s="159"/>
      <c r="F96" s="159"/>
      <c r="G96" s="159"/>
      <c r="H96" s="159"/>
      <c r="I96" s="159"/>
      <c r="J96" s="160">
        <f>J120</f>
        <v>0</v>
      </c>
      <c r="K96" s="102"/>
      <c r="L96" s="161"/>
    </row>
    <row r="97" spans="1:31" s="10" customFormat="1" ht="19.95" hidden="1" customHeight="1">
      <c r="B97" s="157"/>
      <c r="C97" s="102"/>
      <c r="D97" s="158" t="s">
        <v>113</v>
      </c>
      <c r="E97" s="159"/>
      <c r="F97" s="159"/>
      <c r="G97" s="159"/>
      <c r="H97" s="159"/>
      <c r="I97" s="159"/>
      <c r="J97" s="160">
        <f>J130</f>
        <v>0</v>
      </c>
      <c r="K97" s="102"/>
      <c r="L97" s="161"/>
    </row>
    <row r="98" spans="1:31" s="10" customFormat="1" ht="19.95" hidden="1" customHeight="1">
      <c r="B98" s="157"/>
      <c r="C98" s="102"/>
      <c r="D98" s="158" t="s">
        <v>114</v>
      </c>
      <c r="E98" s="159"/>
      <c r="F98" s="159"/>
      <c r="G98" s="159"/>
      <c r="H98" s="159"/>
      <c r="I98" s="159"/>
      <c r="J98" s="160">
        <f>J135</f>
        <v>0</v>
      </c>
      <c r="K98" s="102"/>
      <c r="L98" s="161"/>
    </row>
    <row r="99" spans="1:31" s="10" customFormat="1" ht="19.95" hidden="1" customHeight="1">
      <c r="B99" s="157"/>
      <c r="C99" s="102"/>
      <c r="D99" s="158" t="s">
        <v>115</v>
      </c>
      <c r="E99" s="159"/>
      <c r="F99" s="159"/>
      <c r="G99" s="159"/>
      <c r="H99" s="159"/>
      <c r="I99" s="159"/>
      <c r="J99" s="160">
        <f>J138</f>
        <v>0</v>
      </c>
      <c r="K99" s="102"/>
      <c r="L99" s="161"/>
    </row>
    <row r="100" spans="1:31" s="10" customFormat="1" ht="19.95" hidden="1" customHeight="1">
      <c r="B100" s="157"/>
      <c r="C100" s="102"/>
      <c r="D100" s="158" t="s">
        <v>116</v>
      </c>
      <c r="E100" s="159"/>
      <c r="F100" s="159"/>
      <c r="G100" s="159"/>
      <c r="H100" s="159"/>
      <c r="I100" s="159"/>
      <c r="J100" s="160">
        <f>J141</f>
        <v>0</v>
      </c>
      <c r="K100" s="102"/>
      <c r="L100" s="161"/>
    </row>
    <row r="101" spans="1:31" s="2" customFormat="1" ht="21.75" hidden="1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" hidden="1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ht="10.199999999999999" hidden="1"/>
    <row r="104" spans="1:31" ht="10.199999999999999" hidden="1"/>
    <row r="105" spans="1:31" ht="10.199999999999999" hidden="1"/>
    <row r="106" spans="1:31" s="2" customFormat="1" ht="6.9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" customHeight="1">
      <c r="A107" s="33"/>
      <c r="B107" s="34"/>
      <c r="C107" s="22" t="s">
        <v>117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30" customHeight="1">
      <c r="A110" s="33"/>
      <c r="B110" s="34"/>
      <c r="C110" s="35"/>
      <c r="D110" s="35"/>
      <c r="E110" s="265" t="str">
        <f>E7</f>
        <v>Hájská příkopa, km 0,000 - 0,900, Tlumačov -  odstranění nánosu, oprava opevnění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F10</f>
        <v>Tlumačov</v>
      </c>
      <c r="G112" s="35"/>
      <c r="H112" s="35"/>
      <c r="I112" s="28" t="s">
        <v>22</v>
      </c>
      <c r="J112" s="65" t="str">
        <f>IF(J10="","",J10)</f>
        <v>7. 8. 2023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24</v>
      </c>
      <c r="D114" s="35"/>
      <c r="E114" s="35"/>
      <c r="F114" s="26" t="str">
        <f>E13</f>
        <v>Povodí Moravy, s.p.</v>
      </c>
      <c r="G114" s="35"/>
      <c r="H114" s="35"/>
      <c r="I114" s="28" t="s">
        <v>32</v>
      </c>
      <c r="J114" s="31" t="str">
        <f>E19</f>
        <v>Ing. Karel Vaštík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40.049999999999997" customHeight="1">
      <c r="A115" s="33"/>
      <c r="B115" s="34"/>
      <c r="C115" s="28" t="s">
        <v>30</v>
      </c>
      <c r="D115" s="35"/>
      <c r="E115" s="35"/>
      <c r="F115" s="26" t="str">
        <f>IF(E16="","",E16)</f>
        <v>Vyplň údaj</v>
      </c>
      <c r="G115" s="35"/>
      <c r="H115" s="35"/>
      <c r="I115" s="28" t="s">
        <v>37</v>
      </c>
      <c r="J115" s="31" t="str">
        <f>E22</f>
        <v>Ing. Karel Vaštík, Lideřovská 14, 696 61 Vnorovy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62"/>
      <c r="B117" s="163"/>
      <c r="C117" s="164" t="s">
        <v>118</v>
      </c>
      <c r="D117" s="165" t="s">
        <v>65</v>
      </c>
      <c r="E117" s="165" t="s">
        <v>61</v>
      </c>
      <c r="F117" s="165" t="s">
        <v>62</v>
      </c>
      <c r="G117" s="165" t="s">
        <v>119</v>
      </c>
      <c r="H117" s="165" t="s">
        <v>120</v>
      </c>
      <c r="I117" s="165" t="s">
        <v>121</v>
      </c>
      <c r="J117" s="166" t="s">
        <v>108</v>
      </c>
      <c r="K117" s="167" t="s">
        <v>122</v>
      </c>
      <c r="L117" s="168"/>
      <c r="M117" s="74" t="s">
        <v>1</v>
      </c>
      <c r="N117" s="75" t="s">
        <v>44</v>
      </c>
      <c r="O117" s="75" t="s">
        <v>123</v>
      </c>
      <c r="P117" s="75" t="s">
        <v>124</v>
      </c>
      <c r="Q117" s="75" t="s">
        <v>125</v>
      </c>
      <c r="R117" s="75" t="s">
        <v>126</v>
      </c>
      <c r="S117" s="75" t="s">
        <v>127</v>
      </c>
      <c r="T117" s="76" t="s">
        <v>128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2" customFormat="1" ht="22.8" customHeight="1">
      <c r="A118" s="33"/>
      <c r="B118" s="34"/>
      <c r="C118" s="81" t="s">
        <v>129</v>
      </c>
      <c r="D118" s="35"/>
      <c r="E118" s="35"/>
      <c r="F118" s="35"/>
      <c r="G118" s="35"/>
      <c r="H118" s="35"/>
      <c r="I118" s="35"/>
      <c r="J118" s="169">
        <f>BK118</f>
        <v>0</v>
      </c>
      <c r="K118" s="35"/>
      <c r="L118" s="38"/>
      <c r="M118" s="77"/>
      <c r="N118" s="170"/>
      <c r="O118" s="78"/>
      <c r="P118" s="171">
        <f>P119</f>
        <v>0</v>
      </c>
      <c r="Q118" s="78"/>
      <c r="R118" s="171">
        <f>R119</f>
        <v>0</v>
      </c>
      <c r="S118" s="78"/>
      <c r="T118" s="172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79</v>
      </c>
      <c r="AU118" s="16" t="s">
        <v>110</v>
      </c>
      <c r="BK118" s="173">
        <f>BK119</f>
        <v>0</v>
      </c>
    </row>
    <row r="119" spans="1:65" s="12" customFormat="1" ht="25.95" customHeight="1">
      <c r="B119" s="174"/>
      <c r="C119" s="175"/>
      <c r="D119" s="176" t="s">
        <v>79</v>
      </c>
      <c r="E119" s="177" t="s">
        <v>130</v>
      </c>
      <c r="F119" s="177" t="s">
        <v>131</v>
      </c>
      <c r="G119" s="175"/>
      <c r="H119" s="175"/>
      <c r="I119" s="178"/>
      <c r="J119" s="179">
        <f>BK119</f>
        <v>0</v>
      </c>
      <c r="K119" s="175"/>
      <c r="L119" s="180"/>
      <c r="M119" s="181"/>
      <c r="N119" s="182"/>
      <c r="O119" s="182"/>
      <c r="P119" s="183">
        <f>P120+P130+P135+P138+P141</f>
        <v>0</v>
      </c>
      <c r="Q119" s="182"/>
      <c r="R119" s="183">
        <f>R120+R130+R135+R138+R141</f>
        <v>0</v>
      </c>
      <c r="S119" s="182"/>
      <c r="T119" s="184">
        <f>T120+T130+T135+T138+T141</f>
        <v>0</v>
      </c>
      <c r="AR119" s="185" t="s">
        <v>132</v>
      </c>
      <c r="AT119" s="186" t="s">
        <v>79</v>
      </c>
      <c r="AU119" s="186" t="s">
        <v>80</v>
      </c>
      <c r="AY119" s="185" t="s">
        <v>133</v>
      </c>
      <c r="BK119" s="187">
        <f>BK120+BK130+BK135+BK138+BK141</f>
        <v>0</v>
      </c>
    </row>
    <row r="120" spans="1:65" s="12" customFormat="1" ht="22.8" customHeight="1">
      <c r="B120" s="174"/>
      <c r="C120" s="175"/>
      <c r="D120" s="176" t="s">
        <v>79</v>
      </c>
      <c r="E120" s="188" t="s">
        <v>134</v>
      </c>
      <c r="F120" s="188" t="s">
        <v>135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SUM(P121:P129)</f>
        <v>0</v>
      </c>
      <c r="Q120" s="182"/>
      <c r="R120" s="183">
        <f>SUM(R121:R129)</f>
        <v>0</v>
      </c>
      <c r="S120" s="182"/>
      <c r="T120" s="184">
        <f>SUM(T121:T129)</f>
        <v>0</v>
      </c>
      <c r="AR120" s="185" t="s">
        <v>132</v>
      </c>
      <c r="AT120" s="186" t="s">
        <v>79</v>
      </c>
      <c r="AU120" s="186" t="s">
        <v>85</v>
      </c>
      <c r="AY120" s="185" t="s">
        <v>133</v>
      </c>
      <c r="BK120" s="187">
        <f>SUM(BK121:BK129)</f>
        <v>0</v>
      </c>
    </row>
    <row r="121" spans="1:65" s="2" customFormat="1" ht="16.5" customHeight="1">
      <c r="A121" s="33"/>
      <c r="B121" s="34"/>
      <c r="C121" s="190" t="s">
        <v>85</v>
      </c>
      <c r="D121" s="190" t="s">
        <v>136</v>
      </c>
      <c r="E121" s="191" t="s">
        <v>137</v>
      </c>
      <c r="F121" s="192" t="s">
        <v>138</v>
      </c>
      <c r="G121" s="193" t="s">
        <v>139</v>
      </c>
      <c r="H121" s="194">
        <v>1</v>
      </c>
      <c r="I121" s="195"/>
      <c r="J121" s="196">
        <f>ROUND(I121*H121,2)</f>
        <v>0</v>
      </c>
      <c r="K121" s="197"/>
      <c r="L121" s="38"/>
      <c r="M121" s="198" t="s">
        <v>1</v>
      </c>
      <c r="N121" s="199" t="s">
        <v>45</v>
      </c>
      <c r="O121" s="7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140</v>
      </c>
      <c r="AT121" s="202" t="s">
        <v>136</v>
      </c>
      <c r="AU121" s="202" t="s">
        <v>90</v>
      </c>
      <c r="AY121" s="16" t="s">
        <v>133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85</v>
      </c>
      <c r="BK121" s="203">
        <f>ROUND(I121*H121,2)</f>
        <v>0</v>
      </c>
      <c r="BL121" s="16" t="s">
        <v>140</v>
      </c>
      <c r="BM121" s="202" t="s">
        <v>141</v>
      </c>
    </row>
    <row r="122" spans="1:65" s="2" customFormat="1" ht="28.8">
      <c r="A122" s="33"/>
      <c r="B122" s="34"/>
      <c r="C122" s="35"/>
      <c r="D122" s="204" t="s">
        <v>142</v>
      </c>
      <c r="E122" s="35"/>
      <c r="F122" s="205" t="s">
        <v>143</v>
      </c>
      <c r="G122" s="35"/>
      <c r="H122" s="35"/>
      <c r="I122" s="206"/>
      <c r="J122" s="35"/>
      <c r="K122" s="35"/>
      <c r="L122" s="38"/>
      <c r="M122" s="207"/>
      <c r="N122" s="20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142</v>
      </c>
      <c r="AU122" s="16" t="s">
        <v>90</v>
      </c>
    </row>
    <row r="123" spans="1:65" s="2" customFormat="1" ht="16.5" customHeight="1">
      <c r="A123" s="33"/>
      <c r="B123" s="34"/>
      <c r="C123" s="190" t="s">
        <v>90</v>
      </c>
      <c r="D123" s="190" t="s">
        <v>136</v>
      </c>
      <c r="E123" s="191" t="s">
        <v>144</v>
      </c>
      <c r="F123" s="192" t="s">
        <v>145</v>
      </c>
      <c r="G123" s="193" t="s">
        <v>139</v>
      </c>
      <c r="H123" s="194">
        <v>1</v>
      </c>
      <c r="I123" s="195"/>
      <c r="J123" s="196">
        <f>ROUND(I123*H123,2)</f>
        <v>0</v>
      </c>
      <c r="K123" s="197"/>
      <c r="L123" s="38"/>
      <c r="M123" s="198" t="s">
        <v>1</v>
      </c>
      <c r="N123" s="199" t="s">
        <v>45</v>
      </c>
      <c r="O123" s="7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140</v>
      </c>
      <c r="AT123" s="202" t="s">
        <v>136</v>
      </c>
      <c r="AU123" s="202" t="s">
        <v>90</v>
      </c>
      <c r="AY123" s="16" t="s">
        <v>133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85</v>
      </c>
      <c r="BK123" s="203">
        <f>ROUND(I123*H123,2)</f>
        <v>0</v>
      </c>
      <c r="BL123" s="16" t="s">
        <v>140</v>
      </c>
      <c r="BM123" s="202" t="s">
        <v>146</v>
      </c>
    </row>
    <row r="124" spans="1:65" s="2" customFormat="1" ht="19.2">
      <c r="A124" s="33"/>
      <c r="B124" s="34"/>
      <c r="C124" s="35"/>
      <c r="D124" s="204" t="s">
        <v>142</v>
      </c>
      <c r="E124" s="35"/>
      <c r="F124" s="205" t="s">
        <v>147</v>
      </c>
      <c r="G124" s="35"/>
      <c r="H124" s="35"/>
      <c r="I124" s="206"/>
      <c r="J124" s="35"/>
      <c r="K124" s="35"/>
      <c r="L124" s="38"/>
      <c r="M124" s="207"/>
      <c r="N124" s="20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142</v>
      </c>
      <c r="AU124" s="16" t="s">
        <v>90</v>
      </c>
    </row>
    <row r="125" spans="1:65" s="2" customFormat="1" ht="16.5" customHeight="1">
      <c r="A125" s="33"/>
      <c r="B125" s="34"/>
      <c r="C125" s="190" t="s">
        <v>148</v>
      </c>
      <c r="D125" s="190" t="s">
        <v>136</v>
      </c>
      <c r="E125" s="191" t="s">
        <v>149</v>
      </c>
      <c r="F125" s="192" t="s">
        <v>150</v>
      </c>
      <c r="G125" s="193" t="s">
        <v>139</v>
      </c>
      <c r="H125" s="194">
        <v>1</v>
      </c>
      <c r="I125" s="195"/>
      <c r="J125" s="196">
        <f>ROUND(I125*H125,2)</f>
        <v>0</v>
      </c>
      <c r="K125" s="197"/>
      <c r="L125" s="38"/>
      <c r="M125" s="198" t="s">
        <v>1</v>
      </c>
      <c r="N125" s="199" t="s">
        <v>45</v>
      </c>
      <c r="O125" s="7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140</v>
      </c>
      <c r="AT125" s="202" t="s">
        <v>136</v>
      </c>
      <c r="AU125" s="202" t="s">
        <v>90</v>
      </c>
      <c r="AY125" s="16" t="s">
        <v>133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85</v>
      </c>
      <c r="BK125" s="203">
        <f>ROUND(I125*H125,2)</f>
        <v>0</v>
      </c>
      <c r="BL125" s="16" t="s">
        <v>140</v>
      </c>
      <c r="BM125" s="202" t="s">
        <v>151</v>
      </c>
    </row>
    <row r="126" spans="1:65" s="2" customFormat="1" ht="19.2">
      <c r="A126" s="33"/>
      <c r="B126" s="34"/>
      <c r="C126" s="35"/>
      <c r="D126" s="204" t="s">
        <v>142</v>
      </c>
      <c r="E126" s="35"/>
      <c r="F126" s="205" t="s">
        <v>152</v>
      </c>
      <c r="G126" s="35"/>
      <c r="H126" s="35"/>
      <c r="I126" s="206"/>
      <c r="J126" s="35"/>
      <c r="K126" s="35"/>
      <c r="L126" s="38"/>
      <c r="M126" s="207"/>
      <c r="N126" s="20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142</v>
      </c>
      <c r="AU126" s="16" t="s">
        <v>90</v>
      </c>
    </row>
    <row r="127" spans="1:65" s="2" customFormat="1" ht="16.5" customHeight="1">
      <c r="A127" s="33"/>
      <c r="B127" s="34"/>
      <c r="C127" s="190" t="s">
        <v>153</v>
      </c>
      <c r="D127" s="190" t="s">
        <v>136</v>
      </c>
      <c r="E127" s="191" t="s">
        <v>154</v>
      </c>
      <c r="F127" s="192" t="s">
        <v>155</v>
      </c>
      <c r="G127" s="193" t="s">
        <v>156</v>
      </c>
      <c r="H127" s="194">
        <v>1</v>
      </c>
      <c r="I127" s="195"/>
      <c r="J127" s="196">
        <f>ROUND(I127*H127,2)</f>
        <v>0</v>
      </c>
      <c r="K127" s="197"/>
      <c r="L127" s="38"/>
      <c r="M127" s="198" t="s">
        <v>1</v>
      </c>
      <c r="N127" s="199" t="s">
        <v>45</v>
      </c>
      <c r="O127" s="7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140</v>
      </c>
      <c r="AT127" s="202" t="s">
        <v>136</v>
      </c>
      <c r="AU127" s="202" t="s">
        <v>90</v>
      </c>
      <c r="AY127" s="16" t="s">
        <v>133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85</v>
      </c>
      <c r="BK127" s="203">
        <f>ROUND(I127*H127,2)</f>
        <v>0</v>
      </c>
      <c r="BL127" s="16" t="s">
        <v>140</v>
      </c>
      <c r="BM127" s="202" t="s">
        <v>157</v>
      </c>
    </row>
    <row r="128" spans="1:65" s="2" customFormat="1" ht="16.5" customHeight="1">
      <c r="A128" s="33"/>
      <c r="B128" s="34"/>
      <c r="C128" s="190" t="s">
        <v>132</v>
      </c>
      <c r="D128" s="190" t="s">
        <v>136</v>
      </c>
      <c r="E128" s="191" t="s">
        <v>158</v>
      </c>
      <c r="F128" s="192" t="s">
        <v>159</v>
      </c>
      <c r="G128" s="193" t="s">
        <v>139</v>
      </c>
      <c r="H128" s="194">
        <v>1</v>
      </c>
      <c r="I128" s="195"/>
      <c r="J128" s="196">
        <f>ROUND(I128*H128,2)</f>
        <v>0</v>
      </c>
      <c r="K128" s="197"/>
      <c r="L128" s="38"/>
      <c r="M128" s="198" t="s">
        <v>1</v>
      </c>
      <c r="N128" s="199" t="s">
        <v>45</v>
      </c>
      <c r="O128" s="7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140</v>
      </c>
      <c r="AT128" s="202" t="s">
        <v>136</v>
      </c>
      <c r="AU128" s="202" t="s">
        <v>90</v>
      </c>
      <c r="AY128" s="16" t="s">
        <v>133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85</v>
      </c>
      <c r="BK128" s="203">
        <f>ROUND(I128*H128,2)</f>
        <v>0</v>
      </c>
      <c r="BL128" s="16" t="s">
        <v>140</v>
      </c>
      <c r="BM128" s="202" t="s">
        <v>160</v>
      </c>
    </row>
    <row r="129" spans="1:65" s="2" customFormat="1" ht="28.8">
      <c r="A129" s="33"/>
      <c r="B129" s="34"/>
      <c r="C129" s="35"/>
      <c r="D129" s="204" t="s">
        <v>142</v>
      </c>
      <c r="E129" s="35"/>
      <c r="F129" s="205" t="s">
        <v>161</v>
      </c>
      <c r="G129" s="35"/>
      <c r="H129" s="35"/>
      <c r="I129" s="206"/>
      <c r="J129" s="35"/>
      <c r="K129" s="35"/>
      <c r="L129" s="38"/>
      <c r="M129" s="207"/>
      <c r="N129" s="20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90</v>
      </c>
    </row>
    <row r="130" spans="1:65" s="12" customFormat="1" ht="22.8" customHeight="1">
      <c r="B130" s="174"/>
      <c r="C130" s="175"/>
      <c r="D130" s="176" t="s">
        <v>79</v>
      </c>
      <c r="E130" s="188" t="s">
        <v>162</v>
      </c>
      <c r="F130" s="188" t="s">
        <v>163</v>
      </c>
      <c r="G130" s="175"/>
      <c r="H130" s="175"/>
      <c r="I130" s="178"/>
      <c r="J130" s="189">
        <f>BK130</f>
        <v>0</v>
      </c>
      <c r="K130" s="175"/>
      <c r="L130" s="180"/>
      <c r="M130" s="181"/>
      <c r="N130" s="182"/>
      <c r="O130" s="182"/>
      <c r="P130" s="183">
        <f>SUM(P131:P134)</f>
        <v>0</v>
      </c>
      <c r="Q130" s="182"/>
      <c r="R130" s="183">
        <f>SUM(R131:R134)</f>
        <v>0</v>
      </c>
      <c r="S130" s="182"/>
      <c r="T130" s="184">
        <f>SUM(T131:T134)</f>
        <v>0</v>
      </c>
      <c r="AR130" s="185" t="s">
        <v>132</v>
      </c>
      <c r="AT130" s="186" t="s">
        <v>79</v>
      </c>
      <c r="AU130" s="186" t="s">
        <v>85</v>
      </c>
      <c r="AY130" s="185" t="s">
        <v>133</v>
      </c>
      <c r="BK130" s="187">
        <f>SUM(BK131:BK134)</f>
        <v>0</v>
      </c>
    </row>
    <row r="131" spans="1:65" s="2" customFormat="1" ht="16.5" customHeight="1">
      <c r="A131" s="33"/>
      <c r="B131" s="34"/>
      <c r="C131" s="190" t="s">
        <v>164</v>
      </c>
      <c r="D131" s="190" t="s">
        <v>136</v>
      </c>
      <c r="E131" s="191" t="s">
        <v>165</v>
      </c>
      <c r="F131" s="192" t="s">
        <v>163</v>
      </c>
      <c r="G131" s="193" t="s">
        <v>139</v>
      </c>
      <c r="H131" s="194">
        <v>1</v>
      </c>
      <c r="I131" s="195"/>
      <c r="J131" s="196">
        <f>ROUND(I131*H131,2)</f>
        <v>0</v>
      </c>
      <c r="K131" s="197"/>
      <c r="L131" s="38"/>
      <c r="M131" s="198" t="s">
        <v>1</v>
      </c>
      <c r="N131" s="199" t="s">
        <v>45</v>
      </c>
      <c r="O131" s="7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140</v>
      </c>
      <c r="AT131" s="202" t="s">
        <v>136</v>
      </c>
      <c r="AU131" s="202" t="s">
        <v>90</v>
      </c>
      <c r="AY131" s="16" t="s">
        <v>133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85</v>
      </c>
      <c r="BK131" s="203">
        <f>ROUND(I131*H131,2)</f>
        <v>0</v>
      </c>
      <c r="BL131" s="16" t="s">
        <v>140</v>
      </c>
      <c r="BM131" s="202" t="s">
        <v>166</v>
      </c>
    </row>
    <row r="132" spans="1:65" s="2" customFormat="1" ht="19.2">
      <c r="A132" s="33"/>
      <c r="B132" s="34"/>
      <c r="C132" s="35"/>
      <c r="D132" s="204" t="s">
        <v>142</v>
      </c>
      <c r="E132" s="35"/>
      <c r="F132" s="205" t="s">
        <v>167</v>
      </c>
      <c r="G132" s="35"/>
      <c r="H132" s="35"/>
      <c r="I132" s="206"/>
      <c r="J132" s="35"/>
      <c r="K132" s="35"/>
      <c r="L132" s="38"/>
      <c r="M132" s="207"/>
      <c r="N132" s="20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142</v>
      </c>
      <c r="AU132" s="16" t="s">
        <v>90</v>
      </c>
    </row>
    <row r="133" spans="1:65" s="2" customFormat="1" ht="16.5" customHeight="1">
      <c r="A133" s="33"/>
      <c r="B133" s="34"/>
      <c r="C133" s="190" t="s">
        <v>168</v>
      </c>
      <c r="D133" s="190" t="s">
        <v>136</v>
      </c>
      <c r="E133" s="191" t="s">
        <v>169</v>
      </c>
      <c r="F133" s="192" t="s">
        <v>170</v>
      </c>
      <c r="G133" s="193" t="s">
        <v>139</v>
      </c>
      <c r="H133" s="194">
        <v>1</v>
      </c>
      <c r="I133" s="195"/>
      <c r="J133" s="196">
        <f>ROUND(I133*H133,2)</f>
        <v>0</v>
      </c>
      <c r="K133" s="197"/>
      <c r="L133" s="38"/>
      <c r="M133" s="198" t="s">
        <v>1</v>
      </c>
      <c r="N133" s="199" t="s">
        <v>45</v>
      </c>
      <c r="O133" s="7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140</v>
      </c>
      <c r="AT133" s="202" t="s">
        <v>136</v>
      </c>
      <c r="AU133" s="202" t="s">
        <v>90</v>
      </c>
      <c r="AY133" s="16" t="s">
        <v>133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85</v>
      </c>
      <c r="BK133" s="203">
        <f>ROUND(I133*H133,2)</f>
        <v>0</v>
      </c>
      <c r="BL133" s="16" t="s">
        <v>140</v>
      </c>
      <c r="BM133" s="202" t="s">
        <v>171</v>
      </c>
    </row>
    <row r="134" spans="1:65" s="2" customFormat="1" ht="38.4">
      <c r="A134" s="33"/>
      <c r="B134" s="34"/>
      <c r="C134" s="35"/>
      <c r="D134" s="204" t="s">
        <v>142</v>
      </c>
      <c r="E134" s="35"/>
      <c r="F134" s="205" t="s">
        <v>172</v>
      </c>
      <c r="G134" s="35"/>
      <c r="H134" s="35"/>
      <c r="I134" s="206"/>
      <c r="J134" s="35"/>
      <c r="K134" s="35"/>
      <c r="L134" s="38"/>
      <c r="M134" s="207"/>
      <c r="N134" s="20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90</v>
      </c>
    </row>
    <row r="135" spans="1:65" s="12" customFormat="1" ht="22.8" customHeight="1">
      <c r="B135" s="174"/>
      <c r="C135" s="175"/>
      <c r="D135" s="176" t="s">
        <v>79</v>
      </c>
      <c r="E135" s="188" t="s">
        <v>173</v>
      </c>
      <c r="F135" s="188" t="s">
        <v>174</v>
      </c>
      <c r="G135" s="175"/>
      <c r="H135" s="175"/>
      <c r="I135" s="178"/>
      <c r="J135" s="189">
        <f>BK135</f>
        <v>0</v>
      </c>
      <c r="K135" s="175"/>
      <c r="L135" s="180"/>
      <c r="M135" s="181"/>
      <c r="N135" s="182"/>
      <c r="O135" s="182"/>
      <c r="P135" s="183">
        <f>SUM(P136:P137)</f>
        <v>0</v>
      </c>
      <c r="Q135" s="182"/>
      <c r="R135" s="183">
        <f>SUM(R136:R137)</f>
        <v>0</v>
      </c>
      <c r="S135" s="182"/>
      <c r="T135" s="184">
        <f>SUM(T136:T137)</f>
        <v>0</v>
      </c>
      <c r="AR135" s="185" t="s">
        <v>132</v>
      </c>
      <c r="AT135" s="186" t="s">
        <v>79</v>
      </c>
      <c r="AU135" s="186" t="s">
        <v>85</v>
      </c>
      <c r="AY135" s="185" t="s">
        <v>133</v>
      </c>
      <c r="BK135" s="187">
        <f>SUM(BK136:BK137)</f>
        <v>0</v>
      </c>
    </row>
    <row r="136" spans="1:65" s="2" customFormat="1" ht="16.5" customHeight="1">
      <c r="A136" s="33"/>
      <c r="B136" s="34"/>
      <c r="C136" s="190" t="s">
        <v>175</v>
      </c>
      <c r="D136" s="190" t="s">
        <v>136</v>
      </c>
      <c r="E136" s="191" t="s">
        <v>176</v>
      </c>
      <c r="F136" s="192" t="s">
        <v>177</v>
      </c>
      <c r="G136" s="193" t="s">
        <v>139</v>
      </c>
      <c r="H136" s="194">
        <v>1</v>
      </c>
      <c r="I136" s="195"/>
      <c r="J136" s="196">
        <f>ROUND(I136*H136,2)</f>
        <v>0</v>
      </c>
      <c r="K136" s="197"/>
      <c r="L136" s="38"/>
      <c r="M136" s="198" t="s">
        <v>1</v>
      </c>
      <c r="N136" s="199" t="s">
        <v>45</v>
      </c>
      <c r="O136" s="7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140</v>
      </c>
      <c r="AT136" s="202" t="s">
        <v>136</v>
      </c>
      <c r="AU136" s="202" t="s">
        <v>90</v>
      </c>
      <c r="AY136" s="16" t="s">
        <v>133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85</v>
      </c>
      <c r="BK136" s="203">
        <f>ROUND(I136*H136,2)</f>
        <v>0</v>
      </c>
      <c r="BL136" s="16" t="s">
        <v>140</v>
      </c>
      <c r="BM136" s="202" t="s">
        <v>178</v>
      </c>
    </row>
    <row r="137" spans="1:65" s="2" customFormat="1" ht="38.4">
      <c r="A137" s="33"/>
      <c r="B137" s="34"/>
      <c r="C137" s="35"/>
      <c r="D137" s="204" t="s">
        <v>142</v>
      </c>
      <c r="E137" s="35"/>
      <c r="F137" s="205" t="s">
        <v>179</v>
      </c>
      <c r="G137" s="35"/>
      <c r="H137" s="35"/>
      <c r="I137" s="206"/>
      <c r="J137" s="35"/>
      <c r="K137" s="35"/>
      <c r="L137" s="38"/>
      <c r="M137" s="207"/>
      <c r="N137" s="20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90</v>
      </c>
    </row>
    <row r="138" spans="1:65" s="12" customFormat="1" ht="22.8" customHeight="1">
      <c r="B138" s="174"/>
      <c r="C138" s="175"/>
      <c r="D138" s="176" t="s">
        <v>79</v>
      </c>
      <c r="E138" s="188" t="s">
        <v>180</v>
      </c>
      <c r="F138" s="188" t="s">
        <v>181</v>
      </c>
      <c r="G138" s="175"/>
      <c r="H138" s="175"/>
      <c r="I138" s="178"/>
      <c r="J138" s="189">
        <f>BK138</f>
        <v>0</v>
      </c>
      <c r="K138" s="175"/>
      <c r="L138" s="180"/>
      <c r="M138" s="181"/>
      <c r="N138" s="182"/>
      <c r="O138" s="182"/>
      <c r="P138" s="183">
        <f>SUM(P139:P140)</f>
        <v>0</v>
      </c>
      <c r="Q138" s="182"/>
      <c r="R138" s="183">
        <f>SUM(R139:R140)</f>
        <v>0</v>
      </c>
      <c r="S138" s="182"/>
      <c r="T138" s="184">
        <f>SUM(T139:T140)</f>
        <v>0</v>
      </c>
      <c r="AR138" s="185" t="s">
        <v>132</v>
      </c>
      <c r="AT138" s="186" t="s">
        <v>79</v>
      </c>
      <c r="AU138" s="186" t="s">
        <v>85</v>
      </c>
      <c r="AY138" s="185" t="s">
        <v>133</v>
      </c>
      <c r="BK138" s="187">
        <f>SUM(BK139:BK140)</f>
        <v>0</v>
      </c>
    </row>
    <row r="139" spans="1:65" s="2" customFormat="1" ht="24.15" customHeight="1">
      <c r="A139" s="33"/>
      <c r="B139" s="34"/>
      <c r="C139" s="190" t="s">
        <v>182</v>
      </c>
      <c r="D139" s="190" t="s">
        <v>136</v>
      </c>
      <c r="E139" s="191" t="s">
        <v>183</v>
      </c>
      <c r="F139" s="192" t="s">
        <v>184</v>
      </c>
      <c r="G139" s="193" t="s">
        <v>185</v>
      </c>
      <c r="H139" s="194">
        <v>1</v>
      </c>
      <c r="I139" s="195"/>
      <c r="J139" s="196">
        <f>ROUND(I139*H139,2)</f>
        <v>0</v>
      </c>
      <c r="K139" s="197"/>
      <c r="L139" s="38"/>
      <c r="M139" s="198" t="s">
        <v>1</v>
      </c>
      <c r="N139" s="199" t="s">
        <v>45</v>
      </c>
      <c r="O139" s="7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140</v>
      </c>
      <c r="AT139" s="202" t="s">
        <v>136</v>
      </c>
      <c r="AU139" s="202" t="s">
        <v>90</v>
      </c>
      <c r="AY139" s="16" t="s">
        <v>133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85</v>
      </c>
      <c r="BK139" s="203">
        <f>ROUND(I139*H139,2)</f>
        <v>0</v>
      </c>
      <c r="BL139" s="16" t="s">
        <v>140</v>
      </c>
      <c r="BM139" s="202" t="s">
        <v>186</v>
      </c>
    </row>
    <row r="140" spans="1:65" s="2" customFormat="1" ht="19.2">
      <c r="A140" s="33"/>
      <c r="B140" s="34"/>
      <c r="C140" s="35"/>
      <c r="D140" s="204" t="s">
        <v>142</v>
      </c>
      <c r="E140" s="35"/>
      <c r="F140" s="205" t="s">
        <v>187</v>
      </c>
      <c r="G140" s="35"/>
      <c r="H140" s="35"/>
      <c r="I140" s="206"/>
      <c r="J140" s="35"/>
      <c r="K140" s="35"/>
      <c r="L140" s="38"/>
      <c r="M140" s="207"/>
      <c r="N140" s="20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142</v>
      </c>
      <c r="AU140" s="16" t="s">
        <v>90</v>
      </c>
    </row>
    <row r="141" spans="1:65" s="12" customFormat="1" ht="22.8" customHeight="1">
      <c r="B141" s="174"/>
      <c r="C141" s="175"/>
      <c r="D141" s="176" t="s">
        <v>79</v>
      </c>
      <c r="E141" s="188" t="s">
        <v>188</v>
      </c>
      <c r="F141" s="188" t="s">
        <v>189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SUM(P142:P143)</f>
        <v>0</v>
      </c>
      <c r="Q141" s="182"/>
      <c r="R141" s="183">
        <f>SUM(R142:R143)</f>
        <v>0</v>
      </c>
      <c r="S141" s="182"/>
      <c r="T141" s="184">
        <f>SUM(T142:T143)</f>
        <v>0</v>
      </c>
      <c r="AR141" s="185" t="s">
        <v>132</v>
      </c>
      <c r="AT141" s="186" t="s">
        <v>79</v>
      </c>
      <c r="AU141" s="186" t="s">
        <v>85</v>
      </c>
      <c r="AY141" s="185" t="s">
        <v>133</v>
      </c>
      <c r="BK141" s="187">
        <f>SUM(BK142:BK143)</f>
        <v>0</v>
      </c>
    </row>
    <row r="142" spans="1:65" s="2" customFormat="1" ht="16.5" customHeight="1">
      <c r="A142" s="33"/>
      <c r="B142" s="34"/>
      <c r="C142" s="190" t="s">
        <v>190</v>
      </c>
      <c r="D142" s="190" t="s">
        <v>136</v>
      </c>
      <c r="E142" s="191" t="s">
        <v>191</v>
      </c>
      <c r="F142" s="192" t="s">
        <v>192</v>
      </c>
      <c r="G142" s="193" t="s">
        <v>139</v>
      </c>
      <c r="H142" s="194">
        <v>1</v>
      </c>
      <c r="I142" s="195"/>
      <c r="J142" s="196">
        <f>ROUND(I142*H142,2)</f>
        <v>0</v>
      </c>
      <c r="K142" s="197"/>
      <c r="L142" s="38"/>
      <c r="M142" s="198" t="s">
        <v>1</v>
      </c>
      <c r="N142" s="199" t="s">
        <v>45</v>
      </c>
      <c r="O142" s="7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140</v>
      </c>
      <c r="AT142" s="202" t="s">
        <v>136</v>
      </c>
      <c r="AU142" s="202" t="s">
        <v>90</v>
      </c>
      <c r="AY142" s="16" t="s">
        <v>133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85</v>
      </c>
      <c r="BK142" s="203">
        <f>ROUND(I142*H142,2)</f>
        <v>0</v>
      </c>
      <c r="BL142" s="16" t="s">
        <v>140</v>
      </c>
      <c r="BM142" s="202" t="s">
        <v>193</v>
      </c>
    </row>
    <row r="143" spans="1:65" s="2" customFormat="1" ht="19.2">
      <c r="A143" s="33"/>
      <c r="B143" s="34"/>
      <c r="C143" s="35"/>
      <c r="D143" s="204" t="s">
        <v>142</v>
      </c>
      <c r="E143" s="35"/>
      <c r="F143" s="205" t="s">
        <v>194</v>
      </c>
      <c r="G143" s="35"/>
      <c r="H143" s="35"/>
      <c r="I143" s="206"/>
      <c r="J143" s="35"/>
      <c r="K143" s="35"/>
      <c r="L143" s="38"/>
      <c r="M143" s="209"/>
      <c r="N143" s="210"/>
      <c r="O143" s="211"/>
      <c r="P143" s="211"/>
      <c r="Q143" s="211"/>
      <c r="R143" s="211"/>
      <c r="S143" s="211"/>
      <c r="T143" s="212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142</v>
      </c>
      <c r="AU143" s="16" t="s">
        <v>90</v>
      </c>
    </row>
    <row r="144" spans="1:65" s="2" customFormat="1" ht="6.9" customHeight="1">
      <c r="A144" s="33"/>
      <c r="B144" s="53"/>
      <c r="C144" s="54"/>
      <c r="D144" s="54"/>
      <c r="E144" s="54"/>
      <c r="F144" s="54"/>
      <c r="G144" s="54"/>
      <c r="H144" s="54"/>
      <c r="I144" s="54"/>
      <c r="J144" s="54"/>
      <c r="K144" s="54"/>
      <c r="L144" s="38"/>
      <c r="M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</row>
  </sheetData>
  <sheetProtection algorithmName="SHA-512" hashValue="eGCCFFEOj7lNOxiKNA8s3okFdAXPP++JysMLesg85q8agcy2z9yIihP6MK/dCE9oXV8mepaRnwmJjzQ+c9Saqg==" saltValue="CP4fgG1aGxeD1Kx7xMDdvgvB3iopDL6r9KPOqvlN2T3QrdKkgNN3uc2NJzfKiBATcRgEeppI0rEvxWdq3MZQoQ==" spinCount="100000" sheet="1" objects="1" scenarios="1" formatColumns="0" formatRows="0" autoFilter="0"/>
  <autoFilter ref="C117:K143" xr:uid="{00000000-0009-0000-0000-000001000000}"/>
  <mergeCells count="6">
    <mergeCell ref="L2:V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89</v>
      </c>
      <c r="AZ2" s="213" t="s">
        <v>195</v>
      </c>
      <c r="BA2" s="213" t="s">
        <v>196</v>
      </c>
      <c r="BB2" s="213" t="s">
        <v>185</v>
      </c>
      <c r="BC2" s="213" t="s">
        <v>197</v>
      </c>
      <c r="BD2" s="213" t="s">
        <v>148</v>
      </c>
    </row>
    <row r="3" spans="1:5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9"/>
      <c r="AT3" s="16" t="s">
        <v>90</v>
      </c>
      <c r="AZ3" s="213" t="s">
        <v>198</v>
      </c>
      <c r="BA3" s="213" t="s">
        <v>199</v>
      </c>
      <c r="BB3" s="213" t="s">
        <v>200</v>
      </c>
      <c r="BC3" s="213" t="s">
        <v>201</v>
      </c>
      <c r="BD3" s="213" t="s">
        <v>148</v>
      </c>
    </row>
    <row r="4" spans="1:56" s="1" customFormat="1" ht="24.9" customHeight="1">
      <c r="B4" s="19"/>
      <c r="D4" s="115" t="s">
        <v>105</v>
      </c>
      <c r="L4" s="19"/>
      <c r="M4" s="116" t="s">
        <v>10</v>
      </c>
      <c r="AT4" s="16" t="s">
        <v>4</v>
      </c>
      <c r="AZ4" s="213" t="s">
        <v>202</v>
      </c>
      <c r="BA4" s="213" t="s">
        <v>203</v>
      </c>
      <c r="BB4" s="213" t="s">
        <v>200</v>
      </c>
      <c r="BC4" s="213" t="s">
        <v>204</v>
      </c>
      <c r="BD4" s="213" t="s">
        <v>148</v>
      </c>
    </row>
    <row r="5" spans="1:56" s="1" customFormat="1" ht="6.9" customHeight="1">
      <c r="B5" s="19"/>
      <c r="L5" s="19"/>
      <c r="AZ5" s="213" t="s">
        <v>205</v>
      </c>
      <c r="BA5" s="213" t="s">
        <v>206</v>
      </c>
      <c r="BB5" s="213" t="s">
        <v>185</v>
      </c>
      <c r="BC5" s="213" t="s">
        <v>207</v>
      </c>
      <c r="BD5" s="213" t="s">
        <v>148</v>
      </c>
    </row>
    <row r="6" spans="1:56" s="1" customFormat="1" ht="12" customHeight="1">
      <c r="B6" s="19"/>
      <c r="D6" s="117" t="s">
        <v>16</v>
      </c>
      <c r="L6" s="19"/>
      <c r="AZ6" s="213" t="s">
        <v>208</v>
      </c>
      <c r="BA6" s="213" t="s">
        <v>209</v>
      </c>
      <c r="BB6" s="213" t="s">
        <v>200</v>
      </c>
      <c r="BC6" s="213" t="s">
        <v>210</v>
      </c>
      <c r="BD6" s="213" t="s">
        <v>148</v>
      </c>
    </row>
    <row r="7" spans="1:56" s="1" customFormat="1" ht="26.25" customHeight="1">
      <c r="B7" s="19"/>
      <c r="E7" s="316" t="str">
        <f>'Rekapitulace stavby'!K6</f>
        <v>Hájská příkopa, km 0,000 - 0,900, Tlumačov -  odstranění nánosu, oprava opevnění</v>
      </c>
      <c r="F7" s="317"/>
      <c r="G7" s="317"/>
      <c r="H7" s="317"/>
      <c r="L7" s="19"/>
      <c r="AZ7" s="213" t="s">
        <v>211</v>
      </c>
      <c r="BA7" s="213" t="s">
        <v>212</v>
      </c>
      <c r="BB7" s="213" t="s">
        <v>185</v>
      </c>
      <c r="BC7" s="213" t="s">
        <v>213</v>
      </c>
      <c r="BD7" s="213" t="s">
        <v>148</v>
      </c>
    </row>
    <row r="8" spans="1:56" s="2" customFormat="1" ht="12" customHeight="1">
      <c r="A8" s="33"/>
      <c r="B8" s="38"/>
      <c r="C8" s="33"/>
      <c r="D8" s="117" t="s">
        <v>214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213" t="s">
        <v>215</v>
      </c>
      <c r="BA8" s="213" t="s">
        <v>216</v>
      </c>
      <c r="BB8" s="213" t="s">
        <v>217</v>
      </c>
      <c r="BC8" s="213" t="s">
        <v>218</v>
      </c>
      <c r="BD8" s="213" t="s">
        <v>148</v>
      </c>
    </row>
    <row r="9" spans="1:56" s="2" customFormat="1" ht="16.5" customHeight="1">
      <c r="A9" s="33"/>
      <c r="B9" s="38"/>
      <c r="C9" s="33"/>
      <c r="D9" s="33"/>
      <c r="E9" s="310" t="s">
        <v>219</v>
      </c>
      <c r="F9" s="311"/>
      <c r="G9" s="311"/>
      <c r="H9" s="31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213" t="s">
        <v>220</v>
      </c>
      <c r="BA9" s="213" t="s">
        <v>221</v>
      </c>
      <c r="BB9" s="213" t="s">
        <v>217</v>
      </c>
      <c r="BC9" s="213" t="s">
        <v>132</v>
      </c>
      <c r="BD9" s="213" t="s">
        <v>148</v>
      </c>
    </row>
    <row r="10" spans="1:5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213" t="s">
        <v>222</v>
      </c>
      <c r="BA10" s="213" t="s">
        <v>223</v>
      </c>
      <c r="BB10" s="213" t="s">
        <v>200</v>
      </c>
      <c r="BC10" s="213" t="s">
        <v>224</v>
      </c>
      <c r="BD10" s="213" t="s">
        <v>148</v>
      </c>
    </row>
    <row r="11" spans="1:56" s="2" customFormat="1" ht="12" customHeight="1">
      <c r="A11" s="33"/>
      <c r="B11" s="38"/>
      <c r="C11" s="33"/>
      <c r="D11" s="117" t="s">
        <v>18</v>
      </c>
      <c r="E11" s="33"/>
      <c r="F11" s="108" t="s">
        <v>1</v>
      </c>
      <c r="G11" s="33"/>
      <c r="H11" s="33"/>
      <c r="I11" s="117" t="s">
        <v>19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213" t="s">
        <v>225</v>
      </c>
      <c r="BA11" s="213" t="s">
        <v>226</v>
      </c>
      <c r="BB11" s="213" t="s">
        <v>185</v>
      </c>
      <c r="BC11" s="213" t="s">
        <v>227</v>
      </c>
      <c r="BD11" s="213" t="s">
        <v>148</v>
      </c>
    </row>
    <row r="12" spans="1:56" s="2" customFormat="1" ht="12" customHeight="1">
      <c r="A12" s="33"/>
      <c r="B12" s="38"/>
      <c r="C12" s="33"/>
      <c r="D12" s="117" t="s">
        <v>20</v>
      </c>
      <c r="E12" s="33"/>
      <c r="F12" s="108" t="s">
        <v>21</v>
      </c>
      <c r="G12" s="33"/>
      <c r="H12" s="33"/>
      <c r="I12" s="117" t="s">
        <v>22</v>
      </c>
      <c r="J12" s="118" t="str">
        <f>'Rekapitulace stavby'!AN8</f>
        <v>7. 8. 2023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213" t="s">
        <v>228</v>
      </c>
      <c r="BA12" s="213" t="s">
        <v>229</v>
      </c>
      <c r="BB12" s="213" t="s">
        <v>185</v>
      </c>
      <c r="BC12" s="213" t="s">
        <v>230</v>
      </c>
      <c r="BD12" s="213" t="s">
        <v>148</v>
      </c>
    </row>
    <row r="13" spans="1:5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213" t="s">
        <v>231</v>
      </c>
      <c r="BA13" s="213" t="s">
        <v>232</v>
      </c>
      <c r="BB13" s="213" t="s">
        <v>200</v>
      </c>
      <c r="BC13" s="213" t="s">
        <v>224</v>
      </c>
      <c r="BD13" s="213" t="s">
        <v>148</v>
      </c>
    </row>
    <row r="14" spans="1:56" s="2" customFormat="1" ht="12" customHeight="1">
      <c r="A14" s="33"/>
      <c r="B14" s="38"/>
      <c r="C14" s="33"/>
      <c r="D14" s="117" t="s">
        <v>24</v>
      </c>
      <c r="E14" s="33"/>
      <c r="F14" s="33"/>
      <c r="G14" s="33"/>
      <c r="H14" s="33"/>
      <c r="I14" s="117" t="s">
        <v>25</v>
      </c>
      <c r="J14" s="108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213" t="s">
        <v>233</v>
      </c>
      <c r="BA14" s="213" t="s">
        <v>234</v>
      </c>
      <c r="BB14" s="213" t="s">
        <v>200</v>
      </c>
      <c r="BC14" s="213" t="s">
        <v>235</v>
      </c>
      <c r="BD14" s="213" t="s">
        <v>148</v>
      </c>
    </row>
    <row r="15" spans="1:56" s="2" customFormat="1" ht="18" customHeight="1">
      <c r="A15" s="33"/>
      <c r="B15" s="38"/>
      <c r="C15" s="33"/>
      <c r="D15" s="33"/>
      <c r="E15" s="108" t="s">
        <v>27</v>
      </c>
      <c r="F15" s="33"/>
      <c r="G15" s="33"/>
      <c r="H15" s="33"/>
      <c r="I15" s="117" t="s">
        <v>28</v>
      </c>
      <c r="J15" s="108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213" t="s">
        <v>236</v>
      </c>
      <c r="BA15" s="213" t="s">
        <v>237</v>
      </c>
      <c r="BB15" s="213" t="s">
        <v>185</v>
      </c>
      <c r="BC15" s="213" t="s">
        <v>238</v>
      </c>
      <c r="BD15" s="213" t="s">
        <v>148</v>
      </c>
    </row>
    <row r="16" spans="1:5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213" t="s">
        <v>239</v>
      </c>
      <c r="BA16" s="213" t="s">
        <v>240</v>
      </c>
      <c r="BB16" s="213" t="s">
        <v>200</v>
      </c>
      <c r="BC16" s="213" t="s">
        <v>241</v>
      </c>
      <c r="BD16" s="213" t="s">
        <v>148</v>
      </c>
    </row>
    <row r="17" spans="1:31" s="2" customFormat="1" ht="12" customHeight="1">
      <c r="A17" s="33"/>
      <c r="B17" s="38"/>
      <c r="C17" s="33"/>
      <c r="D17" s="117" t="s">
        <v>30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7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7" t="s">
        <v>32</v>
      </c>
      <c r="E20" s="33"/>
      <c r="F20" s="33"/>
      <c r="G20" s="33"/>
      <c r="H20" s="33"/>
      <c r="I20" s="117" t="s">
        <v>25</v>
      </c>
      <c r="J20" s="108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">
        <v>34</v>
      </c>
      <c r="F21" s="33"/>
      <c r="G21" s="33"/>
      <c r="H21" s="33"/>
      <c r="I21" s="117" t="s">
        <v>28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7" t="s">
        <v>37</v>
      </c>
      <c r="E23" s="33"/>
      <c r="F23" s="33"/>
      <c r="G23" s="33"/>
      <c r="H23" s="33"/>
      <c r="I23" s="117" t="s">
        <v>25</v>
      </c>
      <c r="J23" s="108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 t="s">
        <v>38</v>
      </c>
      <c r="F24" s="33"/>
      <c r="G24" s="33"/>
      <c r="H24" s="33"/>
      <c r="I24" s="117" t="s">
        <v>28</v>
      </c>
      <c r="J24" s="108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7" t="s">
        <v>39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2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3" t="s">
        <v>40</v>
      </c>
      <c r="E30" s="33"/>
      <c r="F30" s="33"/>
      <c r="G30" s="33"/>
      <c r="H30" s="33"/>
      <c r="I30" s="33"/>
      <c r="J30" s="124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2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5" t="s">
        <v>42</v>
      </c>
      <c r="G32" s="33"/>
      <c r="H32" s="33"/>
      <c r="I32" s="125" t="s">
        <v>41</v>
      </c>
      <c r="J32" s="125" t="s">
        <v>43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6" t="s">
        <v>44</v>
      </c>
      <c r="E33" s="117" t="s">
        <v>45</v>
      </c>
      <c r="F33" s="127">
        <f>ROUND((SUM(BE118:BE188)),  2)</f>
        <v>0</v>
      </c>
      <c r="G33" s="33"/>
      <c r="H33" s="33"/>
      <c r="I33" s="128">
        <v>0.21</v>
      </c>
      <c r="J33" s="127">
        <f>ROUND(((SUM(BE118:BE188))*I33),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7" t="s">
        <v>46</v>
      </c>
      <c r="F34" s="127">
        <f>ROUND((SUM(BF118:BF188)),  2)</f>
        <v>0</v>
      </c>
      <c r="G34" s="33"/>
      <c r="H34" s="33"/>
      <c r="I34" s="128">
        <v>0.12</v>
      </c>
      <c r="J34" s="127">
        <f>ROUND(((SUM(BF118:BF188))*I34),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7" t="s">
        <v>47</v>
      </c>
      <c r="F35" s="127">
        <f>ROUND((SUM(BG118:BG188)),  2)</f>
        <v>0</v>
      </c>
      <c r="G35" s="33"/>
      <c r="H35" s="33"/>
      <c r="I35" s="128">
        <v>0.21</v>
      </c>
      <c r="J35" s="12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7" t="s">
        <v>48</v>
      </c>
      <c r="F36" s="127">
        <f>ROUND((SUM(BH118:BH188)),  2)</f>
        <v>0</v>
      </c>
      <c r="G36" s="33"/>
      <c r="H36" s="33"/>
      <c r="I36" s="128">
        <v>0.12</v>
      </c>
      <c r="J36" s="127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7" t="s">
        <v>49</v>
      </c>
      <c r="F37" s="127">
        <f>ROUND((SUM(BI118:BI188)),  2)</f>
        <v>0</v>
      </c>
      <c r="G37" s="33"/>
      <c r="H37" s="33"/>
      <c r="I37" s="128">
        <v>0</v>
      </c>
      <c r="J37" s="12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9"/>
      <c r="D39" s="130" t="s">
        <v>50</v>
      </c>
      <c r="E39" s="131"/>
      <c r="F39" s="131"/>
      <c r="G39" s="132" t="s">
        <v>51</v>
      </c>
      <c r="H39" s="133" t="s">
        <v>52</v>
      </c>
      <c r="I39" s="131"/>
      <c r="J39" s="134">
        <f>SUM(J30:J37)</f>
        <v>0</v>
      </c>
      <c r="K39" s="13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hidden="1" customHeight="1">
      <c r="A81" s="3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hidden="1" customHeight="1">
      <c r="A85" s="33"/>
      <c r="B85" s="34"/>
      <c r="C85" s="35"/>
      <c r="D85" s="35"/>
      <c r="E85" s="318" t="str">
        <f>E7</f>
        <v>Hájská příkopa, km 0,000 - 0,900, Tlumačov -  odstranění nánosu, oprava opevnění</v>
      </c>
      <c r="F85" s="319"/>
      <c r="G85" s="319"/>
      <c r="H85" s="31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214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5" t="str">
        <f>E9</f>
        <v>SO.01 - Vyčištění koryta</v>
      </c>
      <c r="F87" s="315"/>
      <c r="G87" s="315"/>
      <c r="H87" s="31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Tlumačov</v>
      </c>
      <c r="G89" s="35"/>
      <c r="H89" s="35"/>
      <c r="I89" s="28" t="s">
        <v>22</v>
      </c>
      <c r="J89" s="65" t="str">
        <f>IF(J12="","",J12)</f>
        <v>7. 8. 2023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hidden="1" customHeight="1">
      <c r="A91" s="33"/>
      <c r="B91" s="34"/>
      <c r="C91" s="28" t="s">
        <v>24</v>
      </c>
      <c r="D91" s="35"/>
      <c r="E91" s="35"/>
      <c r="F91" s="26" t="str">
        <f>E15</f>
        <v>Povodí Moravy, s.p.</v>
      </c>
      <c r="G91" s="35"/>
      <c r="H91" s="35"/>
      <c r="I91" s="28" t="s">
        <v>32</v>
      </c>
      <c r="J91" s="31" t="str">
        <f>E21</f>
        <v>Ing. Karel Vaštík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049999999999997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Ing. Karel Vaštík, Lideřovská 14, 696 61 Vnorovy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7" t="s">
        <v>107</v>
      </c>
      <c r="D94" s="148"/>
      <c r="E94" s="148"/>
      <c r="F94" s="148"/>
      <c r="G94" s="148"/>
      <c r="H94" s="148"/>
      <c r="I94" s="148"/>
      <c r="J94" s="149" t="s">
        <v>108</v>
      </c>
      <c r="K94" s="14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hidden="1" customHeight="1">
      <c r="A96" s="33"/>
      <c r="B96" s="34"/>
      <c r="C96" s="150" t="s">
        <v>109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" hidden="1" customHeight="1">
      <c r="B97" s="151"/>
      <c r="C97" s="152"/>
      <c r="D97" s="153" t="s">
        <v>242</v>
      </c>
      <c r="E97" s="154"/>
      <c r="F97" s="154"/>
      <c r="G97" s="154"/>
      <c r="H97" s="154"/>
      <c r="I97" s="154"/>
      <c r="J97" s="155">
        <f>J119</f>
        <v>0</v>
      </c>
      <c r="K97" s="152"/>
      <c r="L97" s="156"/>
    </row>
    <row r="98" spans="1:31" s="10" customFormat="1" ht="19.95" hidden="1" customHeight="1">
      <c r="B98" s="157"/>
      <c r="C98" s="102"/>
      <c r="D98" s="158" t="s">
        <v>243</v>
      </c>
      <c r="E98" s="159"/>
      <c r="F98" s="159"/>
      <c r="G98" s="159"/>
      <c r="H98" s="159"/>
      <c r="I98" s="159"/>
      <c r="J98" s="160">
        <f>J120</f>
        <v>0</v>
      </c>
      <c r="K98" s="102"/>
      <c r="L98" s="161"/>
    </row>
    <row r="99" spans="1:31" s="2" customFormat="1" ht="21.75" hidden="1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" hidden="1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ht="10.199999999999999" hidden="1"/>
    <row r="102" spans="1:31" ht="10.199999999999999" hidden="1"/>
    <row r="103" spans="1:31" ht="10.199999999999999" hidden="1"/>
    <row r="104" spans="1:31" s="2" customFormat="1" ht="6.9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" customHeight="1">
      <c r="A105" s="33"/>
      <c r="B105" s="34"/>
      <c r="C105" s="22" t="s">
        <v>117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6.25" customHeight="1">
      <c r="A108" s="33"/>
      <c r="B108" s="34"/>
      <c r="C108" s="35"/>
      <c r="D108" s="35"/>
      <c r="E108" s="318" t="str">
        <f>E7</f>
        <v>Hájská příkopa, km 0,000 - 0,900, Tlumačov -  odstranění nánosu, oprava opevnění</v>
      </c>
      <c r="F108" s="319"/>
      <c r="G108" s="319"/>
      <c r="H108" s="319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214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65" t="str">
        <f>E9</f>
        <v>SO.01 - Vyčištění koryta</v>
      </c>
      <c r="F110" s="315"/>
      <c r="G110" s="315"/>
      <c r="H110" s="31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Tlumačov</v>
      </c>
      <c r="G112" s="35"/>
      <c r="H112" s="35"/>
      <c r="I112" s="28" t="s">
        <v>22</v>
      </c>
      <c r="J112" s="65" t="str">
        <f>IF(J12="","",J12)</f>
        <v>7. 8. 2023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15" customHeight="1">
      <c r="A114" s="33"/>
      <c r="B114" s="34"/>
      <c r="C114" s="28" t="s">
        <v>24</v>
      </c>
      <c r="D114" s="35"/>
      <c r="E114" s="35"/>
      <c r="F114" s="26" t="str">
        <f>E15</f>
        <v>Povodí Moravy, s.p.</v>
      </c>
      <c r="G114" s="35"/>
      <c r="H114" s="35"/>
      <c r="I114" s="28" t="s">
        <v>32</v>
      </c>
      <c r="J114" s="31" t="str">
        <f>E21</f>
        <v>Ing. Karel Vaštík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40.049999999999997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37</v>
      </c>
      <c r="J115" s="31" t="str">
        <f>E24</f>
        <v>Ing. Karel Vaštík, Lideřovská 14, 696 61 Vnorovy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62"/>
      <c r="B117" s="163"/>
      <c r="C117" s="164" t="s">
        <v>118</v>
      </c>
      <c r="D117" s="165" t="s">
        <v>65</v>
      </c>
      <c r="E117" s="165" t="s">
        <v>61</v>
      </c>
      <c r="F117" s="165" t="s">
        <v>62</v>
      </c>
      <c r="G117" s="165" t="s">
        <v>119</v>
      </c>
      <c r="H117" s="165" t="s">
        <v>120</v>
      </c>
      <c r="I117" s="165" t="s">
        <v>121</v>
      </c>
      <c r="J117" s="166" t="s">
        <v>108</v>
      </c>
      <c r="K117" s="167" t="s">
        <v>122</v>
      </c>
      <c r="L117" s="168"/>
      <c r="M117" s="74" t="s">
        <v>1</v>
      </c>
      <c r="N117" s="75" t="s">
        <v>44</v>
      </c>
      <c r="O117" s="75" t="s">
        <v>123</v>
      </c>
      <c r="P117" s="75" t="s">
        <v>124</v>
      </c>
      <c r="Q117" s="75" t="s">
        <v>125</v>
      </c>
      <c r="R117" s="75" t="s">
        <v>126</v>
      </c>
      <c r="S117" s="75" t="s">
        <v>127</v>
      </c>
      <c r="T117" s="76" t="s">
        <v>128</v>
      </c>
      <c r="U117" s="162"/>
      <c r="V117" s="162"/>
      <c r="W117" s="162"/>
      <c r="X117" s="162"/>
      <c r="Y117" s="162"/>
      <c r="Z117" s="162"/>
      <c r="AA117" s="162"/>
      <c r="AB117" s="162"/>
      <c r="AC117" s="162"/>
      <c r="AD117" s="162"/>
      <c r="AE117" s="162"/>
    </row>
    <row r="118" spans="1:65" s="2" customFormat="1" ht="22.8" customHeight="1">
      <c r="A118" s="33"/>
      <c r="B118" s="34"/>
      <c r="C118" s="81" t="s">
        <v>129</v>
      </c>
      <c r="D118" s="35"/>
      <c r="E118" s="35"/>
      <c r="F118" s="35"/>
      <c r="G118" s="35"/>
      <c r="H118" s="35"/>
      <c r="I118" s="35"/>
      <c r="J118" s="169">
        <f>BK118</f>
        <v>0</v>
      </c>
      <c r="K118" s="35"/>
      <c r="L118" s="38"/>
      <c r="M118" s="77"/>
      <c r="N118" s="170"/>
      <c r="O118" s="78"/>
      <c r="P118" s="171">
        <f>P119</f>
        <v>0</v>
      </c>
      <c r="Q118" s="78"/>
      <c r="R118" s="171">
        <f>R119</f>
        <v>0.14568</v>
      </c>
      <c r="S118" s="78"/>
      <c r="T118" s="172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79</v>
      </c>
      <c r="AU118" s="16" t="s">
        <v>110</v>
      </c>
      <c r="BK118" s="173">
        <f>BK119</f>
        <v>0</v>
      </c>
    </row>
    <row r="119" spans="1:65" s="12" customFormat="1" ht="25.95" customHeight="1">
      <c r="B119" s="174"/>
      <c r="C119" s="175"/>
      <c r="D119" s="176" t="s">
        <v>79</v>
      </c>
      <c r="E119" s="177" t="s">
        <v>244</v>
      </c>
      <c r="F119" s="177" t="s">
        <v>245</v>
      </c>
      <c r="G119" s="175"/>
      <c r="H119" s="175"/>
      <c r="I119" s="178"/>
      <c r="J119" s="179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0.14568</v>
      </c>
      <c r="S119" s="182"/>
      <c r="T119" s="184">
        <f>T120</f>
        <v>0</v>
      </c>
      <c r="AR119" s="185" t="s">
        <v>85</v>
      </c>
      <c r="AT119" s="186" t="s">
        <v>79</v>
      </c>
      <c r="AU119" s="186" t="s">
        <v>80</v>
      </c>
      <c r="AY119" s="185" t="s">
        <v>133</v>
      </c>
      <c r="BK119" s="187">
        <f>BK120</f>
        <v>0</v>
      </c>
    </row>
    <row r="120" spans="1:65" s="12" customFormat="1" ht="22.8" customHeight="1">
      <c r="B120" s="174"/>
      <c r="C120" s="175"/>
      <c r="D120" s="176" t="s">
        <v>79</v>
      </c>
      <c r="E120" s="188" t="s">
        <v>85</v>
      </c>
      <c r="F120" s="188" t="s">
        <v>246</v>
      </c>
      <c r="G120" s="175"/>
      <c r="H120" s="175"/>
      <c r="I120" s="178"/>
      <c r="J120" s="189">
        <f>BK120</f>
        <v>0</v>
      </c>
      <c r="K120" s="175"/>
      <c r="L120" s="180"/>
      <c r="M120" s="181"/>
      <c r="N120" s="182"/>
      <c r="O120" s="182"/>
      <c r="P120" s="183">
        <f>SUM(P121:P188)</f>
        <v>0</v>
      </c>
      <c r="Q120" s="182"/>
      <c r="R120" s="183">
        <f>SUM(R121:R188)</f>
        <v>0.14568</v>
      </c>
      <c r="S120" s="182"/>
      <c r="T120" s="184">
        <f>SUM(T121:T188)</f>
        <v>0</v>
      </c>
      <c r="AR120" s="185" t="s">
        <v>85</v>
      </c>
      <c r="AT120" s="186" t="s">
        <v>79</v>
      </c>
      <c r="AU120" s="186" t="s">
        <v>85</v>
      </c>
      <c r="AY120" s="185" t="s">
        <v>133</v>
      </c>
      <c r="BK120" s="187">
        <f>SUM(BK121:BK188)</f>
        <v>0</v>
      </c>
    </row>
    <row r="121" spans="1:65" s="2" customFormat="1" ht="33" customHeight="1">
      <c r="A121" s="33"/>
      <c r="B121" s="34"/>
      <c r="C121" s="190" t="s">
        <v>85</v>
      </c>
      <c r="D121" s="190" t="s">
        <v>136</v>
      </c>
      <c r="E121" s="191" t="s">
        <v>247</v>
      </c>
      <c r="F121" s="192" t="s">
        <v>248</v>
      </c>
      <c r="G121" s="193" t="s">
        <v>200</v>
      </c>
      <c r="H121" s="194">
        <v>3300</v>
      </c>
      <c r="I121" s="195"/>
      <c r="J121" s="196">
        <f>ROUND(I121*H121,2)</f>
        <v>0</v>
      </c>
      <c r="K121" s="197"/>
      <c r="L121" s="38"/>
      <c r="M121" s="198" t="s">
        <v>1</v>
      </c>
      <c r="N121" s="199" t="s">
        <v>45</v>
      </c>
      <c r="O121" s="7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153</v>
      </c>
      <c r="AT121" s="202" t="s">
        <v>136</v>
      </c>
      <c r="AU121" s="202" t="s">
        <v>90</v>
      </c>
      <c r="AY121" s="16" t="s">
        <v>133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85</v>
      </c>
      <c r="BK121" s="203">
        <f>ROUND(I121*H121,2)</f>
        <v>0</v>
      </c>
      <c r="BL121" s="16" t="s">
        <v>153</v>
      </c>
      <c r="BM121" s="202" t="s">
        <v>249</v>
      </c>
    </row>
    <row r="122" spans="1:65" s="13" customFormat="1" ht="10.199999999999999">
      <c r="B122" s="214"/>
      <c r="C122" s="215"/>
      <c r="D122" s="204" t="s">
        <v>250</v>
      </c>
      <c r="E122" s="216" t="s">
        <v>1</v>
      </c>
      <c r="F122" s="217" t="s">
        <v>208</v>
      </c>
      <c r="G122" s="215"/>
      <c r="H122" s="218">
        <v>3300</v>
      </c>
      <c r="I122" s="219"/>
      <c r="J122" s="215"/>
      <c r="K122" s="215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250</v>
      </c>
      <c r="AU122" s="224" t="s">
        <v>90</v>
      </c>
      <c r="AV122" s="13" t="s">
        <v>90</v>
      </c>
      <c r="AW122" s="13" t="s">
        <v>36</v>
      </c>
      <c r="AX122" s="13" t="s">
        <v>85</v>
      </c>
      <c r="AY122" s="224" t="s">
        <v>133</v>
      </c>
    </row>
    <row r="123" spans="1:65" s="2" customFormat="1" ht="21.75" customHeight="1">
      <c r="A123" s="33"/>
      <c r="B123" s="34"/>
      <c r="C123" s="190" t="s">
        <v>90</v>
      </c>
      <c r="D123" s="190" t="s">
        <v>136</v>
      </c>
      <c r="E123" s="191" t="s">
        <v>251</v>
      </c>
      <c r="F123" s="192" t="s">
        <v>252</v>
      </c>
      <c r="G123" s="193" t="s">
        <v>200</v>
      </c>
      <c r="H123" s="194">
        <v>920</v>
      </c>
      <c r="I123" s="195"/>
      <c r="J123" s="196">
        <f>ROUND(I123*H123,2)</f>
        <v>0</v>
      </c>
      <c r="K123" s="197"/>
      <c r="L123" s="38"/>
      <c r="M123" s="198" t="s">
        <v>1</v>
      </c>
      <c r="N123" s="199" t="s">
        <v>45</v>
      </c>
      <c r="O123" s="7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2" t="s">
        <v>153</v>
      </c>
      <c r="AT123" s="202" t="s">
        <v>136</v>
      </c>
      <c r="AU123" s="202" t="s">
        <v>90</v>
      </c>
      <c r="AY123" s="16" t="s">
        <v>133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6" t="s">
        <v>85</v>
      </c>
      <c r="BK123" s="203">
        <f>ROUND(I123*H123,2)</f>
        <v>0</v>
      </c>
      <c r="BL123" s="16" t="s">
        <v>153</v>
      </c>
      <c r="BM123" s="202" t="s">
        <v>253</v>
      </c>
    </row>
    <row r="124" spans="1:65" s="13" customFormat="1" ht="10.199999999999999">
      <c r="B124" s="214"/>
      <c r="C124" s="215"/>
      <c r="D124" s="204" t="s">
        <v>250</v>
      </c>
      <c r="E124" s="216" t="s">
        <v>1</v>
      </c>
      <c r="F124" s="217" t="s">
        <v>202</v>
      </c>
      <c r="G124" s="215"/>
      <c r="H124" s="218">
        <v>920</v>
      </c>
      <c r="I124" s="219"/>
      <c r="J124" s="215"/>
      <c r="K124" s="215"/>
      <c r="L124" s="220"/>
      <c r="M124" s="221"/>
      <c r="N124" s="222"/>
      <c r="O124" s="222"/>
      <c r="P124" s="222"/>
      <c r="Q124" s="222"/>
      <c r="R124" s="222"/>
      <c r="S124" s="222"/>
      <c r="T124" s="223"/>
      <c r="AT124" s="224" t="s">
        <v>250</v>
      </c>
      <c r="AU124" s="224" t="s">
        <v>90</v>
      </c>
      <c r="AV124" s="13" t="s">
        <v>90</v>
      </c>
      <c r="AW124" s="13" t="s">
        <v>36</v>
      </c>
      <c r="AX124" s="13" t="s">
        <v>85</v>
      </c>
      <c r="AY124" s="224" t="s">
        <v>133</v>
      </c>
    </row>
    <row r="125" spans="1:65" s="2" customFormat="1" ht="33" customHeight="1">
      <c r="A125" s="33"/>
      <c r="B125" s="34"/>
      <c r="C125" s="190" t="s">
        <v>148</v>
      </c>
      <c r="D125" s="190" t="s">
        <v>136</v>
      </c>
      <c r="E125" s="191" t="s">
        <v>254</v>
      </c>
      <c r="F125" s="192" t="s">
        <v>255</v>
      </c>
      <c r="G125" s="193" t="s">
        <v>200</v>
      </c>
      <c r="H125" s="194">
        <v>171</v>
      </c>
      <c r="I125" s="195"/>
      <c r="J125" s="196">
        <f>ROUND(I125*H125,2)</f>
        <v>0</v>
      </c>
      <c r="K125" s="197"/>
      <c r="L125" s="38"/>
      <c r="M125" s="198" t="s">
        <v>1</v>
      </c>
      <c r="N125" s="199" t="s">
        <v>45</v>
      </c>
      <c r="O125" s="70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153</v>
      </c>
      <c r="AT125" s="202" t="s">
        <v>136</v>
      </c>
      <c r="AU125" s="202" t="s">
        <v>90</v>
      </c>
      <c r="AY125" s="16" t="s">
        <v>133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85</v>
      </c>
      <c r="BK125" s="203">
        <f>ROUND(I125*H125,2)</f>
        <v>0</v>
      </c>
      <c r="BL125" s="16" t="s">
        <v>153</v>
      </c>
      <c r="BM125" s="202" t="s">
        <v>256</v>
      </c>
    </row>
    <row r="126" spans="1:65" s="13" customFormat="1" ht="10.199999999999999">
      <c r="B126" s="214"/>
      <c r="C126" s="215"/>
      <c r="D126" s="204" t="s">
        <v>250</v>
      </c>
      <c r="E126" s="216" t="s">
        <v>1</v>
      </c>
      <c r="F126" s="217" t="s">
        <v>198</v>
      </c>
      <c r="G126" s="215"/>
      <c r="H126" s="218">
        <v>171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250</v>
      </c>
      <c r="AU126" s="224" t="s">
        <v>90</v>
      </c>
      <c r="AV126" s="13" t="s">
        <v>90</v>
      </c>
      <c r="AW126" s="13" t="s">
        <v>36</v>
      </c>
      <c r="AX126" s="13" t="s">
        <v>85</v>
      </c>
      <c r="AY126" s="224" t="s">
        <v>133</v>
      </c>
    </row>
    <row r="127" spans="1:65" s="2" customFormat="1" ht="24.15" customHeight="1">
      <c r="A127" s="33"/>
      <c r="B127" s="34"/>
      <c r="C127" s="190" t="s">
        <v>153</v>
      </c>
      <c r="D127" s="190" t="s">
        <v>136</v>
      </c>
      <c r="E127" s="191" t="s">
        <v>257</v>
      </c>
      <c r="F127" s="192" t="s">
        <v>258</v>
      </c>
      <c r="G127" s="193" t="s">
        <v>217</v>
      </c>
      <c r="H127" s="194">
        <v>59</v>
      </c>
      <c r="I127" s="195"/>
      <c r="J127" s="196">
        <f>ROUND(I127*H127,2)</f>
        <v>0</v>
      </c>
      <c r="K127" s="197"/>
      <c r="L127" s="38"/>
      <c r="M127" s="198" t="s">
        <v>1</v>
      </c>
      <c r="N127" s="199" t="s">
        <v>45</v>
      </c>
      <c r="O127" s="7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153</v>
      </c>
      <c r="AT127" s="202" t="s">
        <v>136</v>
      </c>
      <c r="AU127" s="202" t="s">
        <v>90</v>
      </c>
      <c r="AY127" s="16" t="s">
        <v>133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85</v>
      </c>
      <c r="BK127" s="203">
        <f>ROUND(I127*H127,2)</f>
        <v>0</v>
      </c>
      <c r="BL127" s="16" t="s">
        <v>153</v>
      </c>
      <c r="BM127" s="202" t="s">
        <v>259</v>
      </c>
    </row>
    <row r="128" spans="1:65" s="13" customFormat="1" ht="10.199999999999999">
      <c r="B128" s="214"/>
      <c r="C128" s="215"/>
      <c r="D128" s="204" t="s">
        <v>250</v>
      </c>
      <c r="E128" s="216" t="s">
        <v>1</v>
      </c>
      <c r="F128" s="217" t="s">
        <v>215</v>
      </c>
      <c r="G128" s="215"/>
      <c r="H128" s="218">
        <v>59</v>
      </c>
      <c r="I128" s="219"/>
      <c r="J128" s="215"/>
      <c r="K128" s="215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250</v>
      </c>
      <c r="AU128" s="224" t="s">
        <v>90</v>
      </c>
      <c r="AV128" s="13" t="s">
        <v>90</v>
      </c>
      <c r="AW128" s="13" t="s">
        <v>36</v>
      </c>
      <c r="AX128" s="13" t="s">
        <v>85</v>
      </c>
      <c r="AY128" s="224" t="s">
        <v>133</v>
      </c>
    </row>
    <row r="129" spans="1:65" s="2" customFormat="1" ht="24.15" customHeight="1">
      <c r="A129" s="33"/>
      <c r="B129" s="34"/>
      <c r="C129" s="190" t="s">
        <v>132</v>
      </c>
      <c r="D129" s="190" t="s">
        <v>136</v>
      </c>
      <c r="E129" s="191" t="s">
        <v>260</v>
      </c>
      <c r="F129" s="192" t="s">
        <v>261</v>
      </c>
      <c r="G129" s="193" t="s">
        <v>217</v>
      </c>
      <c r="H129" s="194">
        <v>5</v>
      </c>
      <c r="I129" s="195"/>
      <c r="J129" s="196">
        <f>ROUND(I129*H129,2)</f>
        <v>0</v>
      </c>
      <c r="K129" s="197"/>
      <c r="L129" s="38"/>
      <c r="M129" s="198" t="s">
        <v>1</v>
      </c>
      <c r="N129" s="199" t="s">
        <v>45</v>
      </c>
      <c r="O129" s="70"/>
      <c r="P129" s="200">
        <f>O129*H129</f>
        <v>0</v>
      </c>
      <c r="Q129" s="200">
        <v>0</v>
      </c>
      <c r="R129" s="200">
        <f>Q129*H129</f>
        <v>0</v>
      </c>
      <c r="S129" s="200">
        <v>0</v>
      </c>
      <c r="T129" s="201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2" t="s">
        <v>153</v>
      </c>
      <c r="AT129" s="202" t="s">
        <v>136</v>
      </c>
      <c r="AU129" s="202" t="s">
        <v>90</v>
      </c>
      <c r="AY129" s="16" t="s">
        <v>133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6" t="s">
        <v>85</v>
      </c>
      <c r="BK129" s="203">
        <f>ROUND(I129*H129,2)</f>
        <v>0</v>
      </c>
      <c r="BL129" s="16" t="s">
        <v>153</v>
      </c>
      <c r="BM129" s="202" t="s">
        <v>262</v>
      </c>
    </row>
    <row r="130" spans="1:65" s="13" customFormat="1" ht="10.199999999999999">
      <c r="B130" s="214"/>
      <c r="C130" s="215"/>
      <c r="D130" s="204" t="s">
        <v>250</v>
      </c>
      <c r="E130" s="216" t="s">
        <v>1</v>
      </c>
      <c r="F130" s="217" t="s">
        <v>220</v>
      </c>
      <c r="G130" s="215"/>
      <c r="H130" s="218">
        <v>5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250</v>
      </c>
      <c r="AU130" s="224" t="s">
        <v>90</v>
      </c>
      <c r="AV130" s="13" t="s">
        <v>90</v>
      </c>
      <c r="AW130" s="13" t="s">
        <v>36</v>
      </c>
      <c r="AX130" s="13" t="s">
        <v>85</v>
      </c>
      <c r="AY130" s="224" t="s">
        <v>133</v>
      </c>
    </row>
    <row r="131" spans="1:65" s="2" customFormat="1" ht="24.15" customHeight="1">
      <c r="A131" s="33"/>
      <c r="B131" s="34"/>
      <c r="C131" s="190" t="s">
        <v>164</v>
      </c>
      <c r="D131" s="190" t="s">
        <v>136</v>
      </c>
      <c r="E131" s="191" t="s">
        <v>263</v>
      </c>
      <c r="F131" s="192" t="s">
        <v>264</v>
      </c>
      <c r="G131" s="193" t="s">
        <v>217</v>
      </c>
      <c r="H131" s="194">
        <v>59</v>
      </c>
      <c r="I131" s="195"/>
      <c r="J131" s="196">
        <f>ROUND(I131*H131,2)</f>
        <v>0</v>
      </c>
      <c r="K131" s="197"/>
      <c r="L131" s="38"/>
      <c r="M131" s="198" t="s">
        <v>1</v>
      </c>
      <c r="N131" s="199" t="s">
        <v>45</v>
      </c>
      <c r="O131" s="70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153</v>
      </c>
      <c r="AT131" s="202" t="s">
        <v>136</v>
      </c>
      <c r="AU131" s="202" t="s">
        <v>90</v>
      </c>
      <c r="AY131" s="16" t="s">
        <v>133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85</v>
      </c>
      <c r="BK131" s="203">
        <f>ROUND(I131*H131,2)</f>
        <v>0</v>
      </c>
      <c r="BL131" s="16" t="s">
        <v>153</v>
      </c>
      <c r="BM131" s="202" t="s">
        <v>265</v>
      </c>
    </row>
    <row r="132" spans="1:65" s="13" customFormat="1" ht="10.199999999999999">
      <c r="B132" s="214"/>
      <c r="C132" s="215"/>
      <c r="D132" s="204" t="s">
        <v>250</v>
      </c>
      <c r="E132" s="216" t="s">
        <v>1</v>
      </c>
      <c r="F132" s="217" t="s">
        <v>215</v>
      </c>
      <c r="G132" s="215"/>
      <c r="H132" s="218">
        <v>59</v>
      </c>
      <c r="I132" s="219"/>
      <c r="J132" s="215"/>
      <c r="K132" s="215"/>
      <c r="L132" s="220"/>
      <c r="M132" s="221"/>
      <c r="N132" s="222"/>
      <c r="O132" s="222"/>
      <c r="P132" s="222"/>
      <c r="Q132" s="222"/>
      <c r="R132" s="222"/>
      <c r="S132" s="222"/>
      <c r="T132" s="223"/>
      <c r="AT132" s="224" t="s">
        <v>250</v>
      </c>
      <c r="AU132" s="224" t="s">
        <v>90</v>
      </c>
      <c r="AV132" s="13" t="s">
        <v>90</v>
      </c>
      <c r="AW132" s="13" t="s">
        <v>36</v>
      </c>
      <c r="AX132" s="13" t="s">
        <v>85</v>
      </c>
      <c r="AY132" s="224" t="s">
        <v>133</v>
      </c>
    </row>
    <row r="133" spans="1:65" s="2" customFormat="1" ht="24.15" customHeight="1">
      <c r="A133" s="33"/>
      <c r="B133" s="34"/>
      <c r="C133" s="190" t="s">
        <v>168</v>
      </c>
      <c r="D133" s="190" t="s">
        <v>136</v>
      </c>
      <c r="E133" s="191" t="s">
        <v>266</v>
      </c>
      <c r="F133" s="192" t="s">
        <v>267</v>
      </c>
      <c r="G133" s="193" t="s">
        <v>217</v>
      </c>
      <c r="H133" s="194">
        <v>5</v>
      </c>
      <c r="I133" s="195"/>
      <c r="J133" s="196">
        <f>ROUND(I133*H133,2)</f>
        <v>0</v>
      </c>
      <c r="K133" s="197"/>
      <c r="L133" s="38"/>
      <c r="M133" s="198" t="s">
        <v>1</v>
      </c>
      <c r="N133" s="199" t="s">
        <v>45</v>
      </c>
      <c r="O133" s="70"/>
      <c r="P133" s="200">
        <f>O133*H133</f>
        <v>0</v>
      </c>
      <c r="Q133" s="200">
        <v>0</v>
      </c>
      <c r="R133" s="200">
        <f>Q133*H133</f>
        <v>0</v>
      </c>
      <c r="S133" s="200">
        <v>0</v>
      </c>
      <c r="T133" s="201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2" t="s">
        <v>153</v>
      </c>
      <c r="AT133" s="202" t="s">
        <v>136</v>
      </c>
      <c r="AU133" s="202" t="s">
        <v>90</v>
      </c>
      <c r="AY133" s="16" t="s">
        <v>133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6" t="s">
        <v>85</v>
      </c>
      <c r="BK133" s="203">
        <f>ROUND(I133*H133,2)</f>
        <v>0</v>
      </c>
      <c r="BL133" s="16" t="s">
        <v>153</v>
      </c>
      <c r="BM133" s="202" t="s">
        <v>268</v>
      </c>
    </row>
    <row r="134" spans="1:65" s="2" customFormat="1" ht="19.2">
      <c r="A134" s="33"/>
      <c r="B134" s="34"/>
      <c r="C134" s="35"/>
      <c r="D134" s="204" t="s">
        <v>142</v>
      </c>
      <c r="E134" s="35"/>
      <c r="F134" s="205" t="s">
        <v>269</v>
      </c>
      <c r="G134" s="35"/>
      <c r="H134" s="35"/>
      <c r="I134" s="206"/>
      <c r="J134" s="35"/>
      <c r="K134" s="35"/>
      <c r="L134" s="38"/>
      <c r="M134" s="207"/>
      <c r="N134" s="20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142</v>
      </c>
      <c r="AU134" s="16" t="s">
        <v>90</v>
      </c>
    </row>
    <row r="135" spans="1:65" s="13" customFormat="1" ht="10.199999999999999">
      <c r="B135" s="214"/>
      <c r="C135" s="215"/>
      <c r="D135" s="204" t="s">
        <v>250</v>
      </c>
      <c r="E135" s="216" t="s">
        <v>1</v>
      </c>
      <c r="F135" s="217" t="s">
        <v>220</v>
      </c>
      <c r="G135" s="215"/>
      <c r="H135" s="218">
        <v>5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250</v>
      </c>
      <c r="AU135" s="224" t="s">
        <v>90</v>
      </c>
      <c r="AV135" s="13" t="s">
        <v>90</v>
      </c>
      <c r="AW135" s="13" t="s">
        <v>36</v>
      </c>
      <c r="AX135" s="13" t="s">
        <v>85</v>
      </c>
      <c r="AY135" s="224" t="s">
        <v>133</v>
      </c>
    </row>
    <row r="136" spans="1:65" s="2" customFormat="1" ht="24.15" customHeight="1">
      <c r="A136" s="33"/>
      <c r="B136" s="34"/>
      <c r="C136" s="190" t="s">
        <v>175</v>
      </c>
      <c r="D136" s="190" t="s">
        <v>136</v>
      </c>
      <c r="E136" s="191" t="s">
        <v>270</v>
      </c>
      <c r="F136" s="192" t="s">
        <v>271</v>
      </c>
      <c r="G136" s="193" t="s">
        <v>200</v>
      </c>
      <c r="H136" s="194">
        <v>171</v>
      </c>
      <c r="I136" s="195"/>
      <c r="J136" s="196">
        <f>ROUND(I136*H136,2)</f>
        <v>0</v>
      </c>
      <c r="K136" s="197"/>
      <c r="L136" s="38"/>
      <c r="M136" s="198" t="s">
        <v>1</v>
      </c>
      <c r="N136" s="199" t="s">
        <v>45</v>
      </c>
      <c r="O136" s="7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153</v>
      </c>
      <c r="AT136" s="202" t="s">
        <v>136</v>
      </c>
      <c r="AU136" s="202" t="s">
        <v>90</v>
      </c>
      <c r="AY136" s="16" t="s">
        <v>133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85</v>
      </c>
      <c r="BK136" s="203">
        <f>ROUND(I136*H136,2)</f>
        <v>0</v>
      </c>
      <c r="BL136" s="16" t="s">
        <v>153</v>
      </c>
      <c r="BM136" s="202" t="s">
        <v>272</v>
      </c>
    </row>
    <row r="137" spans="1:65" s="2" customFormat="1" ht="19.2">
      <c r="A137" s="33"/>
      <c r="B137" s="34"/>
      <c r="C137" s="35"/>
      <c r="D137" s="204" t="s">
        <v>142</v>
      </c>
      <c r="E137" s="35"/>
      <c r="F137" s="205" t="s">
        <v>269</v>
      </c>
      <c r="G137" s="35"/>
      <c r="H137" s="35"/>
      <c r="I137" s="206"/>
      <c r="J137" s="35"/>
      <c r="K137" s="35"/>
      <c r="L137" s="38"/>
      <c r="M137" s="207"/>
      <c r="N137" s="20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142</v>
      </c>
      <c r="AU137" s="16" t="s">
        <v>90</v>
      </c>
    </row>
    <row r="138" spans="1:65" s="13" customFormat="1" ht="10.199999999999999">
      <c r="B138" s="214"/>
      <c r="C138" s="215"/>
      <c r="D138" s="204" t="s">
        <v>250</v>
      </c>
      <c r="E138" s="216" t="s">
        <v>1</v>
      </c>
      <c r="F138" s="217" t="s">
        <v>198</v>
      </c>
      <c r="G138" s="215"/>
      <c r="H138" s="218">
        <v>171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250</v>
      </c>
      <c r="AU138" s="224" t="s">
        <v>90</v>
      </c>
      <c r="AV138" s="13" t="s">
        <v>90</v>
      </c>
      <c r="AW138" s="13" t="s">
        <v>36</v>
      </c>
      <c r="AX138" s="13" t="s">
        <v>85</v>
      </c>
      <c r="AY138" s="224" t="s">
        <v>133</v>
      </c>
    </row>
    <row r="139" spans="1:65" s="2" customFormat="1" ht="16.5" customHeight="1">
      <c r="A139" s="33"/>
      <c r="B139" s="34"/>
      <c r="C139" s="190" t="s">
        <v>182</v>
      </c>
      <c r="D139" s="190" t="s">
        <v>136</v>
      </c>
      <c r="E139" s="191" t="s">
        <v>273</v>
      </c>
      <c r="F139" s="192" t="s">
        <v>274</v>
      </c>
      <c r="G139" s="193" t="s">
        <v>217</v>
      </c>
      <c r="H139" s="194">
        <v>59</v>
      </c>
      <c r="I139" s="195"/>
      <c r="J139" s="196">
        <f>ROUND(I139*H139,2)</f>
        <v>0</v>
      </c>
      <c r="K139" s="197"/>
      <c r="L139" s="38"/>
      <c r="M139" s="198" t="s">
        <v>1</v>
      </c>
      <c r="N139" s="199" t="s">
        <v>45</v>
      </c>
      <c r="O139" s="7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153</v>
      </c>
      <c r="AT139" s="202" t="s">
        <v>136</v>
      </c>
      <c r="AU139" s="202" t="s">
        <v>90</v>
      </c>
      <c r="AY139" s="16" t="s">
        <v>133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85</v>
      </c>
      <c r="BK139" s="203">
        <f>ROUND(I139*H139,2)</f>
        <v>0</v>
      </c>
      <c r="BL139" s="16" t="s">
        <v>153</v>
      </c>
      <c r="BM139" s="202" t="s">
        <v>275</v>
      </c>
    </row>
    <row r="140" spans="1:65" s="13" customFormat="1" ht="10.199999999999999">
      <c r="B140" s="214"/>
      <c r="C140" s="215"/>
      <c r="D140" s="204" t="s">
        <v>250</v>
      </c>
      <c r="E140" s="216" t="s">
        <v>1</v>
      </c>
      <c r="F140" s="217" t="s">
        <v>215</v>
      </c>
      <c r="G140" s="215"/>
      <c r="H140" s="218">
        <v>59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250</v>
      </c>
      <c r="AU140" s="224" t="s">
        <v>90</v>
      </c>
      <c r="AV140" s="13" t="s">
        <v>90</v>
      </c>
      <c r="AW140" s="13" t="s">
        <v>36</v>
      </c>
      <c r="AX140" s="13" t="s">
        <v>85</v>
      </c>
      <c r="AY140" s="224" t="s">
        <v>133</v>
      </c>
    </row>
    <row r="141" spans="1:65" s="2" customFormat="1" ht="16.5" customHeight="1">
      <c r="A141" s="33"/>
      <c r="B141" s="34"/>
      <c r="C141" s="190" t="s">
        <v>190</v>
      </c>
      <c r="D141" s="190" t="s">
        <v>136</v>
      </c>
      <c r="E141" s="191" t="s">
        <v>276</v>
      </c>
      <c r="F141" s="192" t="s">
        <v>277</v>
      </c>
      <c r="G141" s="193" t="s">
        <v>217</v>
      </c>
      <c r="H141" s="194">
        <v>5</v>
      </c>
      <c r="I141" s="195"/>
      <c r="J141" s="196">
        <f>ROUND(I141*H141,2)</f>
        <v>0</v>
      </c>
      <c r="K141" s="197"/>
      <c r="L141" s="38"/>
      <c r="M141" s="198" t="s">
        <v>1</v>
      </c>
      <c r="N141" s="199" t="s">
        <v>45</v>
      </c>
      <c r="O141" s="7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153</v>
      </c>
      <c r="AT141" s="202" t="s">
        <v>136</v>
      </c>
      <c r="AU141" s="202" t="s">
        <v>90</v>
      </c>
      <c r="AY141" s="16" t="s">
        <v>133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85</v>
      </c>
      <c r="BK141" s="203">
        <f>ROUND(I141*H141,2)</f>
        <v>0</v>
      </c>
      <c r="BL141" s="16" t="s">
        <v>153</v>
      </c>
      <c r="BM141" s="202" t="s">
        <v>278</v>
      </c>
    </row>
    <row r="142" spans="1:65" s="13" customFormat="1" ht="10.199999999999999">
      <c r="B142" s="214"/>
      <c r="C142" s="215"/>
      <c r="D142" s="204" t="s">
        <v>250</v>
      </c>
      <c r="E142" s="216" t="s">
        <v>1</v>
      </c>
      <c r="F142" s="217" t="s">
        <v>220</v>
      </c>
      <c r="G142" s="215"/>
      <c r="H142" s="218">
        <v>5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250</v>
      </c>
      <c r="AU142" s="224" t="s">
        <v>90</v>
      </c>
      <c r="AV142" s="13" t="s">
        <v>90</v>
      </c>
      <c r="AW142" s="13" t="s">
        <v>36</v>
      </c>
      <c r="AX142" s="13" t="s">
        <v>85</v>
      </c>
      <c r="AY142" s="224" t="s">
        <v>133</v>
      </c>
    </row>
    <row r="143" spans="1:65" s="2" customFormat="1" ht="33" customHeight="1">
      <c r="A143" s="33"/>
      <c r="B143" s="34"/>
      <c r="C143" s="190" t="s">
        <v>279</v>
      </c>
      <c r="D143" s="190" t="s">
        <v>136</v>
      </c>
      <c r="E143" s="191" t="s">
        <v>280</v>
      </c>
      <c r="F143" s="192" t="s">
        <v>281</v>
      </c>
      <c r="G143" s="193" t="s">
        <v>185</v>
      </c>
      <c r="H143" s="194">
        <v>739.77</v>
      </c>
      <c r="I143" s="195"/>
      <c r="J143" s="196">
        <f>ROUND(I143*H143,2)</f>
        <v>0</v>
      </c>
      <c r="K143" s="197"/>
      <c r="L143" s="38"/>
      <c r="M143" s="198" t="s">
        <v>1</v>
      </c>
      <c r="N143" s="199" t="s">
        <v>45</v>
      </c>
      <c r="O143" s="7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153</v>
      </c>
      <c r="AT143" s="202" t="s">
        <v>136</v>
      </c>
      <c r="AU143" s="202" t="s">
        <v>90</v>
      </c>
      <c r="AY143" s="16" t="s">
        <v>133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85</v>
      </c>
      <c r="BK143" s="203">
        <f>ROUND(I143*H143,2)</f>
        <v>0</v>
      </c>
      <c r="BL143" s="16" t="s">
        <v>153</v>
      </c>
      <c r="BM143" s="202" t="s">
        <v>282</v>
      </c>
    </row>
    <row r="144" spans="1:65" s="13" customFormat="1" ht="10.199999999999999">
      <c r="B144" s="214"/>
      <c r="C144" s="215"/>
      <c r="D144" s="204" t="s">
        <v>250</v>
      </c>
      <c r="E144" s="216" t="s">
        <v>1</v>
      </c>
      <c r="F144" s="217" t="s">
        <v>225</v>
      </c>
      <c r="G144" s="215"/>
      <c r="H144" s="218">
        <v>739.77</v>
      </c>
      <c r="I144" s="219"/>
      <c r="J144" s="215"/>
      <c r="K144" s="215"/>
      <c r="L144" s="220"/>
      <c r="M144" s="221"/>
      <c r="N144" s="222"/>
      <c r="O144" s="222"/>
      <c r="P144" s="222"/>
      <c r="Q144" s="222"/>
      <c r="R144" s="222"/>
      <c r="S144" s="222"/>
      <c r="T144" s="223"/>
      <c r="AT144" s="224" t="s">
        <v>250</v>
      </c>
      <c r="AU144" s="224" t="s">
        <v>90</v>
      </c>
      <c r="AV144" s="13" t="s">
        <v>90</v>
      </c>
      <c r="AW144" s="13" t="s">
        <v>36</v>
      </c>
      <c r="AX144" s="13" t="s">
        <v>85</v>
      </c>
      <c r="AY144" s="224" t="s">
        <v>133</v>
      </c>
    </row>
    <row r="145" spans="1:65" s="2" customFormat="1" ht="37.799999999999997" customHeight="1">
      <c r="A145" s="33"/>
      <c r="B145" s="34"/>
      <c r="C145" s="190" t="s">
        <v>8</v>
      </c>
      <c r="D145" s="190" t="s">
        <v>136</v>
      </c>
      <c r="E145" s="191" t="s">
        <v>283</v>
      </c>
      <c r="F145" s="192" t="s">
        <v>284</v>
      </c>
      <c r="G145" s="193" t="s">
        <v>185</v>
      </c>
      <c r="H145" s="194">
        <v>1057.74</v>
      </c>
      <c r="I145" s="195"/>
      <c r="J145" s="196">
        <f>ROUND(I145*H145,2)</f>
        <v>0</v>
      </c>
      <c r="K145" s="197"/>
      <c r="L145" s="38"/>
      <c r="M145" s="198" t="s">
        <v>1</v>
      </c>
      <c r="N145" s="199" t="s">
        <v>45</v>
      </c>
      <c r="O145" s="70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2" t="s">
        <v>153</v>
      </c>
      <c r="AT145" s="202" t="s">
        <v>136</v>
      </c>
      <c r="AU145" s="202" t="s">
        <v>90</v>
      </c>
      <c r="AY145" s="16" t="s">
        <v>133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85</v>
      </c>
      <c r="BK145" s="203">
        <f>ROUND(I145*H145,2)</f>
        <v>0</v>
      </c>
      <c r="BL145" s="16" t="s">
        <v>153</v>
      </c>
      <c r="BM145" s="202" t="s">
        <v>285</v>
      </c>
    </row>
    <row r="146" spans="1:65" s="13" customFormat="1" ht="10.199999999999999">
      <c r="B146" s="214"/>
      <c r="C146" s="215"/>
      <c r="D146" s="204" t="s">
        <v>250</v>
      </c>
      <c r="E146" s="216" t="s">
        <v>1</v>
      </c>
      <c r="F146" s="217" t="s">
        <v>228</v>
      </c>
      <c r="G146" s="215"/>
      <c r="H146" s="218">
        <v>1057.74</v>
      </c>
      <c r="I146" s="219"/>
      <c r="J146" s="215"/>
      <c r="K146" s="215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250</v>
      </c>
      <c r="AU146" s="224" t="s">
        <v>90</v>
      </c>
      <c r="AV146" s="13" t="s">
        <v>90</v>
      </c>
      <c r="AW146" s="13" t="s">
        <v>36</v>
      </c>
      <c r="AX146" s="13" t="s">
        <v>85</v>
      </c>
      <c r="AY146" s="224" t="s">
        <v>133</v>
      </c>
    </row>
    <row r="147" spans="1:65" s="2" customFormat="1" ht="24.15" customHeight="1">
      <c r="A147" s="33"/>
      <c r="B147" s="34"/>
      <c r="C147" s="190" t="s">
        <v>286</v>
      </c>
      <c r="D147" s="190" t="s">
        <v>136</v>
      </c>
      <c r="E147" s="191" t="s">
        <v>287</v>
      </c>
      <c r="F147" s="192" t="s">
        <v>288</v>
      </c>
      <c r="G147" s="193" t="s">
        <v>185</v>
      </c>
      <c r="H147" s="194">
        <v>4.3319999999999999</v>
      </c>
      <c r="I147" s="195"/>
      <c r="J147" s="196">
        <f>ROUND(I147*H147,2)</f>
        <v>0</v>
      </c>
      <c r="K147" s="197"/>
      <c r="L147" s="38"/>
      <c r="M147" s="198" t="s">
        <v>1</v>
      </c>
      <c r="N147" s="199" t="s">
        <v>45</v>
      </c>
      <c r="O147" s="7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153</v>
      </c>
      <c r="AT147" s="202" t="s">
        <v>136</v>
      </c>
      <c r="AU147" s="202" t="s">
        <v>90</v>
      </c>
      <c r="AY147" s="16" t="s">
        <v>133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85</v>
      </c>
      <c r="BK147" s="203">
        <f>ROUND(I147*H147,2)</f>
        <v>0</v>
      </c>
      <c r="BL147" s="16" t="s">
        <v>153</v>
      </c>
      <c r="BM147" s="202" t="s">
        <v>289</v>
      </c>
    </row>
    <row r="148" spans="1:65" s="13" customFormat="1" ht="10.199999999999999">
      <c r="B148" s="214"/>
      <c r="C148" s="215"/>
      <c r="D148" s="204" t="s">
        <v>250</v>
      </c>
      <c r="E148" s="216" t="s">
        <v>1</v>
      </c>
      <c r="F148" s="217" t="s">
        <v>195</v>
      </c>
      <c r="G148" s="215"/>
      <c r="H148" s="218">
        <v>4.3319999999999999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250</v>
      </c>
      <c r="AU148" s="224" t="s">
        <v>90</v>
      </c>
      <c r="AV148" s="13" t="s">
        <v>90</v>
      </c>
      <c r="AW148" s="13" t="s">
        <v>36</v>
      </c>
      <c r="AX148" s="13" t="s">
        <v>85</v>
      </c>
      <c r="AY148" s="224" t="s">
        <v>133</v>
      </c>
    </row>
    <row r="149" spans="1:65" s="2" customFormat="1" ht="24.15" customHeight="1">
      <c r="A149" s="33"/>
      <c r="B149" s="34"/>
      <c r="C149" s="190" t="s">
        <v>290</v>
      </c>
      <c r="D149" s="190" t="s">
        <v>136</v>
      </c>
      <c r="E149" s="191" t="s">
        <v>291</v>
      </c>
      <c r="F149" s="192" t="s">
        <v>292</v>
      </c>
      <c r="G149" s="193" t="s">
        <v>185</v>
      </c>
      <c r="H149" s="194">
        <v>2.88</v>
      </c>
      <c r="I149" s="195"/>
      <c r="J149" s="196">
        <f>ROUND(I149*H149,2)</f>
        <v>0</v>
      </c>
      <c r="K149" s="197"/>
      <c r="L149" s="38"/>
      <c r="M149" s="198" t="s">
        <v>1</v>
      </c>
      <c r="N149" s="199" t="s">
        <v>45</v>
      </c>
      <c r="O149" s="7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2" t="s">
        <v>153</v>
      </c>
      <c r="AT149" s="202" t="s">
        <v>136</v>
      </c>
      <c r="AU149" s="202" t="s">
        <v>90</v>
      </c>
      <c r="AY149" s="16" t="s">
        <v>133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6" t="s">
        <v>85</v>
      </c>
      <c r="BK149" s="203">
        <f>ROUND(I149*H149,2)</f>
        <v>0</v>
      </c>
      <c r="BL149" s="16" t="s">
        <v>153</v>
      </c>
      <c r="BM149" s="202" t="s">
        <v>293</v>
      </c>
    </row>
    <row r="150" spans="1:65" s="13" customFormat="1" ht="10.199999999999999">
      <c r="B150" s="214"/>
      <c r="C150" s="215"/>
      <c r="D150" s="204" t="s">
        <v>250</v>
      </c>
      <c r="E150" s="216" t="s">
        <v>1</v>
      </c>
      <c r="F150" s="217" t="s">
        <v>294</v>
      </c>
      <c r="G150" s="215"/>
      <c r="H150" s="218">
        <v>2.88</v>
      </c>
      <c r="I150" s="219"/>
      <c r="J150" s="215"/>
      <c r="K150" s="215"/>
      <c r="L150" s="220"/>
      <c r="M150" s="221"/>
      <c r="N150" s="222"/>
      <c r="O150" s="222"/>
      <c r="P150" s="222"/>
      <c r="Q150" s="222"/>
      <c r="R150" s="222"/>
      <c r="S150" s="222"/>
      <c r="T150" s="223"/>
      <c r="AT150" s="224" t="s">
        <v>250</v>
      </c>
      <c r="AU150" s="224" t="s">
        <v>90</v>
      </c>
      <c r="AV150" s="13" t="s">
        <v>90</v>
      </c>
      <c r="AW150" s="13" t="s">
        <v>36</v>
      </c>
      <c r="AX150" s="13" t="s">
        <v>85</v>
      </c>
      <c r="AY150" s="224" t="s">
        <v>133</v>
      </c>
    </row>
    <row r="151" spans="1:65" s="2" customFormat="1" ht="37.799999999999997" customHeight="1">
      <c r="A151" s="33"/>
      <c r="B151" s="34"/>
      <c r="C151" s="190" t="s">
        <v>295</v>
      </c>
      <c r="D151" s="190" t="s">
        <v>136</v>
      </c>
      <c r="E151" s="191" t="s">
        <v>296</v>
      </c>
      <c r="F151" s="192" t="s">
        <v>297</v>
      </c>
      <c r="G151" s="193" t="s">
        <v>185</v>
      </c>
      <c r="H151" s="194">
        <v>266.07</v>
      </c>
      <c r="I151" s="195"/>
      <c r="J151" s="196">
        <f>ROUND(I151*H151,2)</f>
        <v>0</v>
      </c>
      <c r="K151" s="197"/>
      <c r="L151" s="38"/>
      <c r="M151" s="198" t="s">
        <v>1</v>
      </c>
      <c r="N151" s="199" t="s">
        <v>45</v>
      </c>
      <c r="O151" s="7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2" t="s">
        <v>153</v>
      </c>
      <c r="AT151" s="202" t="s">
        <v>136</v>
      </c>
      <c r="AU151" s="202" t="s">
        <v>90</v>
      </c>
      <c r="AY151" s="16" t="s">
        <v>133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6" t="s">
        <v>85</v>
      </c>
      <c r="BK151" s="203">
        <f>ROUND(I151*H151,2)</f>
        <v>0</v>
      </c>
      <c r="BL151" s="16" t="s">
        <v>153</v>
      </c>
      <c r="BM151" s="202" t="s">
        <v>298</v>
      </c>
    </row>
    <row r="152" spans="1:65" s="2" customFormat="1" ht="19.2">
      <c r="A152" s="33"/>
      <c r="B152" s="34"/>
      <c r="C152" s="35"/>
      <c r="D152" s="204" t="s">
        <v>142</v>
      </c>
      <c r="E152" s="35"/>
      <c r="F152" s="205" t="s">
        <v>299</v>
      </c>
      <c r="G152" s="35"/>
      <c r="H152" s="35"/>
      <c r="I152" s="206"/>
      <c r="J152" s="35"/>
      <c r="K152" s="35"/>
      <c r="L152" s="38"/>
      <c r="M152" s="207"/>
      <c r="N152" s="20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142</v>
      </c>
      <c r="AU152" s="16" t="s">
        <v>90</v>
      </c>
    </row>
    <row r="153" spans="1:65" s="13" customFormat="1" ht="10.199999999999999">
      <c r="B153" s="214"/>
      <c r="C153" s="215"/>
      <c r="D153" s="204" t="s">
        <v>250</v>
      </c>
      <c r="E153" s="216" t="s">
        <v>1</v>
      </c>
      <c r="F153" s="217" t="s">
        <v>236</v>
      </c>
      <c r="G153" s="215"/>
      <c r="H153" s="218">
        <v>266.07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250</v>
      </c>
      <c r="AU153" s="224" t="s">
        <v>90</v>
      </c>
      <c r="AV153" s="13" t="s">
        <v>90</v>
      </c>
      <c r="AW153" s="13" t="s">
        <v>36</v>
      </c>
      <c r="AX153" s="13" t="s">
        <v>85</v>
      </c>
      <c r="AY153" s="224" t="s">
        <v>133</v>
      </c>
    </row>
    <row r="154" spans="1:65" s="2" customFormat="1" ht="37.799999999999997" customHeight="1">
      <c r="A154" s="33"/>
      <c r="B154" s="34"/>
      <c r="C154" s="190" t="s">
        <v>300</v>
      </c>
      <c r="D154" s="190" t="s">
        <v>136</v>
      </c>
      <c r="E154" s="191" t="s">
        <v>301</v>
      </c>
      <c r="F154" s="192" t="s">
        <v>302</v>
      </c>
      <c r="G154" s="193" t="s">
        <v>185</v>
      </c>
      <c r="H154" s="194">
        <v>1607.364</v>
      </c>
      <c r="I154" s="195"/>
      <c r="J154" s="196">
        <f>ROUND(I154*H154,2)</f>
        <v>0</v>
      </c>
      <c r="K154" s="197"/>
      <c r="L154" s="38"/>
      <c r="M154" s="198" t="s">
        <v>1</v>
      </c>
      <c r="N154" s="199" t="s">
        <v>45</v>
      </c>
      <c r="O154" s="70"/>
      <c r="P154" s="200">
        <f>O154*H154</f>
        <v>0</v>
      </c>
      <c r="Q154" s="200">
        <v>0</v>
      </c>
      <c r="R154" s="200">
        <f>Q154*H154</f>
        <v>0</v>
      </c>
      <c r="S154" s="200">
        <v>0</v>
      </c>
      <c r="T154" s="201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2" t="s">
        <v>153</v>
      </c>
      <c r="AT154" s="202" t="s">
        <v>136</v>
      </c>
      <c r="AU154" s="202" t="s">
        <v>90</v>
      </c>
      <c r="AY154" s="16" t="s">
        <v>133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6" t="s">
        <v>85</v>
      </c>
      <c r="BK154" s="203">
        <f>ROUND(I154*H154,2)</f>
        <v>0</v>
      </c>
      <c r="BL154" s="16" t="s">
        <v>153</v>
      </c>
      <c r="BM154" s="202" t="s">
        <v>303</v>
      </c>
    </row>
    <row r="155" spans="1:65" s="13" customFormat="1" ht="10.199999999999999">
      <c r="B155" s="214"/>
      <c r="C155" s="215"/>
      <c r="D155" s="204" t="s">
        <v>250</v>
      </c>
      <c r="E155" s="216" t="s">
        <v>1</v>
      </c>
      <c r="F155" s="217" t="s">
        <v>211</v>
      </c>
      <c r="G155" s="215"/>
      <c r="H155" s="218">
        <v>1607.364</v>
      </c>
      <c r="I155" s="219"/>
      <c r="J155" s="215"/>
      <c r="K155" s="215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250</v>
      </c>
      <c r="AU155" s="224" t="s">
        <v>90</v>
      </c>
      <c r="AV155" s="13" t="s">
        <v>90</v>
      </c>
      <c r="AW155" s="13" t="s">
        <v>36</v>
      </c>
      <c r="AX155" s="13" t="s">
        <v>85</v>
      </c>
      <c r="AY155" s="224" t="s">
        <v>133</v>
      </c>
    </row>
    <row r="156" spans="1:65" s="2" customFormat="1" ht="37.799999999999997" customHeight="1">
      <c r="A156" s="33"/>
      <c r="B156" s="34"/>
      <c r="C156" s="190" t="s">
        <v>304</v>
      </c>
      <c r="D156" s="190" t="s">
        <v>136</v>
      </c>
      <c r="E156" s="191" t="s">
        <v>305</v>
      </c>
      <c r="F156" s="192" t="s">
        <v>306</v>
      </c>
      <c r="G156" s="193" t="s">
        <v>185</v>
      </c>
      <c r="H156" s="194">
        <v>1607.364</v>
      </c>
      <c r="I156" s="195"/>
      <c r="J156" s="196">
        <f>ROUND(I156*H156,2)</f>
        <v>0</v>
      </c>
      <c r="K156" s="197"/>
      <c r="L156" s="38"/>
      <c r="M156" s="198" t="s">
        <v>1</v>
      </c>
      <c r="N156" s="199" t="s">
        <v>45</v>
      </c>
      <c r="O156" s="70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2" t="s">
        <v>153</v>
      </c>
      <c r="AT156" s="202" t="s">
        <v>136</v>
      </c>
      <c r="AU156" s="202" t="s">
        <v>90</v>
      </c>
      <c r="AY156" s="16" t="s">
        <v>133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6" t="s">
        <v>85</v>
      </c>
      <c r="BK156" s="203">
        <f>ROUND(I156*H156,2)</f>
        <v>0</v>
      </c>
      <c r="BL156" s="16" t="s">
        <v>153</v>
      </c>
      <c r="BM156" s="202" t="s">
        <v>307</v>
      </c>
    </row>
    <row r="157" spans="1:65" s="13" customFormat="1" ht="10.199999999999999">
      <c r="B157" s="214"/>
      <c r="C157" s="215"/>
      <c r="D157" s="204" t="s">
        <v>250</v>
      </c>
      <c r="E157" s="216" t="s">
        <v>1</v>
      </c>
      <c r="F157" s="217" t="s">
        <v>211</v>
      </c>
      <c r="G157" s="215"/>
      <c r="H157" s="218">
        <v>1607.364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250</v>
      </c>
      <c r="AU157" s="224" t="s">
        <v>90</v>
      </c>
      <c r="AV157" s="13" t="s">
        <v>90</v>
      </c>
      <c r="AW157" s="13" t="s">
        <v>36</v>
      </c>
      <c r="AX157" s="13" t="s">
        <v>85</v>
      </c>
      <c r="AY157" s="224" t="s">
        <v>133</v>
      </c>
    </row>
    <row r="158" spans="1:65" s="2" customFormat="1" ht="37.799999999999997" customHeight="1">
      <c r="A158" s="33"/>
      <c r="B158" s="34"/>
      <c r="C158" s="190" t="s">
        <v>308</v>
      </c>
      <c r="D158" s="190" t="s">
        <v>136</v>
      </c>
      <c r="E158" s="191" t="s">
        <v>309</v>
      </c>
      <c r="F158" s="192" t="s">
        <v>310</v>
      </c>
      <c r="G158" s="193" t="s">
        <v>185</v>
      </c>
      <c r="H158" s="194">
        <v>4.3319999999999999</v>
      </c>
      <c r="I158" s="195"/>
      <c r="J158" s="196">
        <f>ROUND(I158*H158,2)</f>
        <v>0</v>
      </c>
      <c r="K158" s="197"/>
      <c r="L158" s="38"/>
      <c r="M158" s="198" t="s">
        <v>1</v>
      </c>
      <c r="N158" s="199" t="s">
        <v>45</v>
      </c>
      <c r="O158" s="7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2" t="s">
        <v>153</v>
      </c>
      <c r="AT158" s="202" t="s">
        <v>136</v>
      </c>
      <c r="AU158" s="202" t="s">
        <v>90</v>
      </c>
      <c r="AY158" s="16" t="s">
        <v>133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6" t="s">
        <v>85</v>
      </c>
      <c r="BK158" s="203">
        <f>ROUND(I158*H158,2)</f>
        <v>0</v>
      </c>
      <c r="BL158" s="16" t="s">
        <v>153</v>
      </c>
      <c r="BM158" s="202" t="s">
        <v>311</v>
      </c>
    </row>
    <row r="159" spans="1:65" s="2" customFormat="1" ht="19.2">
      <c r="A159" s="33"/>
      <c r="B159" s="34"/>
      <c r="C159" s="35"/>
      <c r="D159" s="204" t="s">
        <v>142</v>
      </c>
      <c r="E159" s="35"/>
      <c r="F159" s="205" t="s">
        <v>312</v>
      </c>
      <c r="G159" s="35"/>
      <c r="H159" s="35"/>
      <c r="I159" s="206"/>
      <c r="J159" s="35"/>
      <c r="K159" s="35"/>
      <c r="L159" s="38"/>
      <c r="M159" s="207"/>
      <c r="N159" s="20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142</v>
      </c>
      <c r="AU159" s="16" t="s">
        <v>90</v>
      </c>
    </row>
    <row r="160" spans="1:65" s="13" customFormat="1" ht="10.199999999999999">
      <c r="B160" s="214"/>
      <c r="C160" s="215"/>
      <c r="D160" s="204" t="s">
        <v>250</v>
      </c>
      <c r="E160" s="216" t="s">
        <v>1</v>
      </c>
      <c r="F160" s="217" t="s">
        <v>195</v>
      </c>
      <c r="G160" s="215"/>
      <c r="H160" s="218">
        <v>4.3319999999999999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250</v>
      </c>
      <c r="AU160" s="224" t="s">
        <v>90</v>
      </c>
      <c r="AV160" s="13" t="s">
        <v>90</v>
      </c>
      <c r="AW160" s="13" t="s">
        <v>36</v>
      </c>
      <c r="AX160" s="13" t="s">
        <v>85</v>
      </c>
      <c r="AY160" s="224" t="s">
        <v>133</v>
      </c>
    </row>
    <row r="161" spans="1:65" s="2" customFormat="1" ht="37.799999999999997" customHeight="1">
      <c r="A161" s="33"/>
      <c r="B161" s="34"/>
      <c r="C161" s="190" t="s">
        <v>313</v>
      </c>
      <c r="D161" s="190" t="s">
        <v>136</v>
      </c>
      <c r="E161" s="191" t="s">
        <v>314</v>
      </c>
      <c r="F161" s="192" t="s">
        <v>315</v>
      </c>
      <c r="G161" s="193" t="s">
        <v>185</v>
      </c>
      <c r="H161" s="194">
        <v>4.3319999999999999</v>
      </c>
      <c r="I161" s="195"/>
      <c r="J161" s="196">
        <f>ROUND(I161*H161,2)</f>
        <v>0</v>
      </c>
      <c r="K161" s="197"/>
      <c r="L161" s="38"/>
      <c r="M161" s="198" t="s">
        <v>1</v>
      </c>
      <c r="N161" s="199" t="s">
        <v>45</v>
      </c>
      <c r="O161" s="70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153</v>
      </c>
      <c r="AT161" s="202" t="s">
        <v>136</v>
      </c>
      <c r="AU161" s="202" t="s">
        <v>90</v>
      </c>
      <c r="AY161" s="16" t="s">
        <v>133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85</v>
      </c>
      <c r="BK161" s="203">
        <f>ROUND(I161*H161,2)</f>
        <v>0</v>
      </c>
      <c r="BL161" s="16" t="s">
        <v>153</v>
      </c>
      <c r="BM161" s="202" t="s">
        <v>316</v>
      </c>
    </row>
    <row r="162" spans="1:65" s="2" customFormat="1" ht="19.2">
      <c r="A162" s="33"/>
      <c r="B162" s="34"/>
      <c r="C162" s="35"/>
      <c r="D162" s="204" t="s">
        <v>142</v>
      </c>
      <c r="E162" s="35"/>
      <c r="F162" s="205" t="s">
        <v>312</v>
      </c>
      <c r="G162" s="35"/>
      <c r="H162" s="35"/>
      <c r="I162" s="206"/>
      <c r="J162" s="35"/>
      <c r="K162" s="35"/>
      <c r="L162" s="38"/>
      <c r="M162" s="207"/>
      <c r="N162" s="20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142</v>
      </c>
      <c r="AU162" s="16" t="s">
        <v>90</v>
      </c>
    </row>
    <row r="163" spans="1:65" s="13" customFormat="1" ht="10.199999999999999">
      <c r="B163" s="214"/>
      <c r="C163" s="215"/>
      <c r="D163" s="204" t="s">
        <v>250</v>
      </c>
      <c r="E163" s="216" t="s">
        <v>1</v>
      </c>
      <c r="F163" s="217" t="s">
        <v>195</v>
      </c>
      <c r="G163" s="215"/>
      <c r="H163" s="218">
        <v>4.3319999999999999</v>
      </c>
      <c r="I163" s="219"/>
      <c r="J163" s="215"/>
      <c r="K163" s="215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250</v>
      </c>
      <c r="AU163" s="224" t="s">
        <v>90</v>
      </c>
      <c r="AV163" s="13" t="s">
        <v>90</v>
      </c>
      <c r="AW163" s="13" t="s">
        <v>36</v>
      </c>
      <c r="AX163" s="13" t="s">
        <v>85</v>
      </c>
      <c r="AY163" s="224" t="s">
        <v>133</v>
      </c>
    </row>
    <row r="164" spans="1:65" s="2" customFormat="1" ht="24.15" customHeight="1">
      <c r="A164" s="33"/>
      <c r="B164" s="34"/>
      <c r="C164" s="190" t="s">
        <v>317</v>
      </c>
      <c r="D164" s="190" t="s">
        <v>136</v>
      </c>
      <c r="E164" s="191" t="s">
        <v>318</v>
      </c>
      <c r="F164" s="192" t="s">
        <v>319</v>
      </c>
      <c r="G164" s="193" t="s">
        <v>185</v>
      </c>
      <c r="H164" s="194">
        <v>1057.74</v>
      </c>
      <c r="I164" s="195"/>
      <c r="J164" s="196">
        <f>ROUND(I164*H164,2)</f>
        <v>0</v>
      </c>
      <c r="K164" s="197"/>
      <c r="L164" s="38"/>
      <c r="M164" s="198" t="s">
        <v>1</v>
      </c>
      <c r="N164" s="199" t="s">
        <v>45</v>
      </c>
      <c r="O164" s="7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2" t="s">
        <v>153</v>
      </c>
      <c r="AT164" s="202" t="s">
        <v>136</v>
      </c>
      <c r="AU164" s="202" t="s">
        <v>90</v>
      </c>
      <c r="AY164" s="16" t="s">
        <v>133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85</v>
      </c>
      <c r="BK164" s="203">
        <f>ROUND(I164*H164,2)</f>
        <v>0</v>
      </c>
      <c r="BL164" s="16" t="s">
        <v>153</v>
      </c>
      <c r="BM164" s="202" t="s">
        <v>320</v>
      </c>
    </row>
    <row r="165" spans="1:65" s="13" customFormat="1" ht="10.199999999999999">
      <c r="B165" s="214"/>
      <c r="C165" s="215"/>
      <c r="D165" s="204" t="s">
        <v>250</v>
      </c>
      <c r="E165" s="216" t="s">
        <v>1</v>
      </c>
      <c r="F165" s="217" t="s">
        <v>228</v>
      </c>
      <c r="G165" s="215"/>
      <c r="H165" s="218">
        <v>1057.74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250</v>
      </c>
      <c r="AU165" s="224" t="s">
        <v>90</v>
      </c>
      <c r="AV165" s="13" t="s">
        <v>90</v>
      </c>
      <c r="AW165" s="13" t="s">
        <v>36</v>
      </c>
      <c r="AX165" s="13" t="s">
        <v>85</v>
      </c>
      <c r="AY165" s="224" t="s">
        <v>133</v>
      </c>
    </row>
    <row r="166" spans="1:65" s="2" customFormat="1" ht="33" customHeight="1">
      <c r="A166" s="33"/>
      <c r="B166" s="34"/>
      <c r="C166" s="190" t="s">
        <v>7</v>
      </c>
      <c r="D166" s="190" t="s">
        <v>136</v>
      </c>
      <c r="E166" s="191" t="s">
        <v>321</v>
      </c>
      <c r="F166" s="192" t="s">
        <v>322</v>
      </c>
      <c r="G166" s="193" t="s">
        <v>323</v>
      </c>
      <c r="H166" s="194">
        <v>3225.125</v>
      </c>
      <c r="I166" s="195"/>
      <c r="J166" s="196">
        <f>ROUND(I166*H166,2)</f>
        <v>0</v>
      </c>
      <c r="K166" s="197"/>
      <c r="L166" s="38"/>
      <c r="M166" s="198" t="s">
        <v>1</v>
      </c>
      <c r="N166" s="199" t="s">
        <v>45</v>
      </c>
      <c r="O166" s="70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153</v>
      </c>
      <c r="AT166" s="202" t="s">
        <v>136</v>
      </c>
      <c r="AU166" s="202" t="s">
        <v>90</v>
      </c>
      <c r="AY166" s="16" t="s">
        <v>133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85</v>
      </c>
      <c r="BK166" s="203">
        <f>ROUND(I166*H166,2)</f>
        <v>0</v>
      </c>
      <c r="BL166" s="16" t="s">
        <v>153</v>
      </c>
      <c r="BM166" s="202" t="s">
        <v>324</v>
      </c>
    </row>
    <row r="167" spans="1:65" s="13" customFormat="1" ht="10.199999999999999">
      <c r="B167" s="214"/>
      <c r="C167" s="215"/>
      <c r="D167" s="204" t="s">
        <v>250</v>
      </c>
      <c r="E167" s="216" t="s">
        <v>1</v>
      </c>
      <c r="F167" s="217" t="s">
        <v>325</v>
      </c>
      <c r="G167" s="215"/>
      <c r="H167" s="218">
        <v>10.397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250</v>
      </c>
      <c r="AU167" s="224" t="s">
        <v>90</v>
      </c>
      <c r="AV167" s="13" t="s">
        <v>90</v>
      </c>
      <c r="AW167" s="13" t="s">
        <v>36</v>
      </c>
      <c r="AX167" s="13" t="s">
        <v>80</v>
      </c>
      <c r="AY167" s="224" t="s">
        <v>133</v>
      </c>
    </row>
    <row r="168" spans="1:65" s="13" customFormat="1" ht="10.199999999999999">
      <c r="B168" s="214"/>
      <c r="C168" s="215"/>
      <c r="D168" s="204" t="s">
        <v>250</v>
      </c>
      <c r="E168" s="216" t="s">
        <v>1</v>
      </c>
      <c r="F168" s="217" t="s">
        <v>326</v>
      </c>
      <c r="G168" s="215"/>
      <c r="H168" s="218">
        <v>3214.7280000000001</v>
      </c>
      <c r="I168" s="219"/>
      <c r="J168" s="215"/>
      <c r="K168" s="215"/>
      <c r="L168" s="220"/>
      <c r="M168" s="221"/>
      <c r="N168" s="222"/>
      <c r="O168" s="222"/>
      <c r="P168" s="222"/>
      <c r="Q168" s="222"/>
      <c r="R168" s="222"/>
      <c r="S168" s="222"/>
      <c r="T168" s="223"/>
      <c r="AT168" s="224" t="s">
        <v>250</v>
      </c>
      <c r="AU168" s="224" t="s">
        <v>90</v>
      </c>
      <c r="AV168" s="13" t="s">
        <v>90</v>
      </c>
      <c r="AW168" s="13" t="s">
        <v>36</v>
      </c>
      <c r="AX168" s="13" t="s">
        <v>80</v>
      </c>
      <c r="AY168" s="224" t="s">
        <v>133</v>
      </c>
    </row>
    <row r="169" spans="1:65" s="14" customFormat="1" ht="10.199999999999999">
      <c r="B169" s="225"/>
      <c r="C169" s="226"/>
      <c r="D169" s="204" t="s">
        <v>250</v>
      </c>
      <c r="E169" s="227" t="s">
        <v>1</v>
      </c>
      <c r="F169" s="228" t="s">
        <v>327</v>
      </c>
      <c r="G169" s="226"/>
      <c r="H169" s="229">
        <v>3225.125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250</v>
      </c>
      <c r="AU169" s="235" t="s">
        <v>90</v>
      </c>
      <c r="AV169" s="14" t="s">
        <v>153</v>
      </c>
      <c r="AW169" s="14" t="s">
        <v>36</v>
      </c>
      <c r="AX169" s="14" t="s">
        <v>85</v>
      </c>
      <c r="AY169" s="235" t="s">
        <v>133</v>
      </c>
    </row>
    <row r="170" spans="1:65" s="2" customFormat="1" ht="33" customHeight="1">
      <c r="A170" s="33"/>
      <c r="B170" s="34"/>
      <c r="C170" s="190" t="s">
        <v>328</v>
      </c>
      <c r="D170" s="190" t="s">
        <v>136</v>
      </c>
      <c r="E170" s="191" t="s">
        <v>329</v>
      </c>
      <c r="F170" s="192" t="s">
        <v>330</v>
      </c>
      <c r="G170" s="193" t="s">
        <v>200</v>
      </c>
      <c r="H170" s="194">
        <v>1330.35</v>
      </c>
      <c r="I170" s="195"/>
      <c r="J170" s="196">
        <f>ROUND(I170*H170,2)</f>
        <v>0</v>
      </c>
      <c r="K170" s="197"/>
      <c r="L170" s="38"/>
      <c r="M170" s="198" t="s">
        <v>1</v>
      </c>
      <c r="N170" s="199" t="s">
        <v>45</v>
      </c>
      <c r="O170" s="70"/>
      <c r="P170" s="200">
        <f>O170*H170</f>
        <v>0</v>
      </c>
      <c r="Q170" s="200">
        <v>0</v>
      </c>
      <c r="R170" s="200">
        <f>Q170*H170</f>
        <v>0</v>
      </c>
      <c r="S170" s="200">
        <v>0</v>
      </c>
      <c r="T170" s="20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2" t="s">
        <v>153</v>
      </c>
      <c r="AT170" s="202" t="s">
        <v>136</v>
      </c>
      <c r="AU170" s="202" t="s">
        <v>90</v>
      </c>
      <c r="AY170" s="16" t="s">
        <v>133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6" t="s">
        <v>85</v>
      </c>
      <c r="BK170" s="203">
        <f>ROUND(I170*H170,2)</f>
        <v>0</v>
      </c>
      <c r="BL170" s="16" t="s">
        <v>153</v>
      </c>
      <c r="BM170" s="202" t="s">
        <v>331</v>
      </c>
    </row>
    <row r="171" spans="1:65" s="2" customFormat="1" ht="19.2">
      <c r="A171" s="33"/>
      <c r="B171" s="34"/>
      <c r="C171" s="35"/>
      <c r="D171" s="204" t="s">
        <v>142</v>
      </c>
      <c r="E171" s="35"/>
      <c r="F171" s="205" t="s">
        <v>332</v>
      </c>
      <c r="G171" s="35"/>
      <c r="H171" s="35"/>
      <c r="I171" s="206"/>
      <c r="J171" s="35"/>
      <c r="K171" s="35"/>
      <c r="L171" s="38"/>
      <c r="M171" s="207"/>
      <c r="N171" s="20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142</v>
      </c>
      <c r="AU171" s="16" t="s">
        <v>90</v>
      </c>
    </row>
    <row r="172" spans="1:65" s="13" customFormat="1" ht="10.199999999999999">
      <c r="B172" s="214"/>
      <c r="C172" s="215"/>
      <c r="D172" s="204" t="s">
        <v>250</v>
      </c>
      <c r="E172" s="216" t="s">
        <v>1</v>
      </c>
      <c r="F172" s="217" t="s">
        <v>222</v>
      </c>
      <c r="G172" s="215"/>
      <c r="H172" s="218">
        <v>1330.35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250</v>
      </c>
      <c r="AU172" s="224" t="s">
        <v>90</v>
      </c>
      <c r="AV172" s="13" t="s">
        <v>90</v>
      </c>
      <c r="AW172" s="13" t="s">
        <v>36</v>
      </c>
      <c r="AX172" s="13" t="s">
        <v>85</v>
      </c>
      <c r="AY172" s="224" t="s">
        <v>133</v>
      </c>
    </row>
    <row r="173" spans="1:65" s="2" customFormat="1" ht="24.15" customHeight="1">
      <c r="A173" s="33"/>
      <c r="B173" s="34"/>
      <c r="C173" s="190" t="s">
        <v>333</v>
      </c>
      <c r="D173" s="190" t="s">
        <v>136</v>
      </c>
      <c r="E173" s="191" t="s">
        <v>334</v>
      </c>
      <c r="F173" s="192" t="s">
        <v>335</v>
      </c>
      <c r="G173" s="193" t="s">
        <v>200</v>
      </c>
      <c r="H173" s="194">
        <v>1330.35</v>
      </c>
      <c r="I173" s="195"/>
      <c r="J173" s="196">
        <f>ROUND(I173*H173,2)</f>
        <v>0</v>
      </c>
      <c r="K173" s="197"/>
      <c r="L173" s="38"/>
      <c r="M173" s="198" t="s">
        <v>1</v>
      </c>
      <c r="N173" s="199" t="s">
        <v>45</v>
      </c>
      <c r="O173" s="70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2" t="s">
        <v>153</v>
      </c>
      <c r="AT173" s="202" t="s">
        <v>136</v>
      </c>
      <c r="AU173" s="202" t="s">
        <v>90</v>
      </c>
      <c r="AY173" s="16" t="s">
        <v>133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6" t="s">
        <v>85</v>
      </c>
      <c r="BK173" s="203">
        <f>ROUND(I173*H173,2)</f>
        <v>0</v>
      </c>
      <c r="BL173" s="16" t="s">
        <v>153</v>
      </c>
      <c r="BM173" s="202" t="s">
        <v>336</v>
      </c>
    </row>
    <row r="174" spans="1:65" s="13" customFormat="1" ht="10.199999999999999">
      <c r="B174" s="214"/>
      <c r="C174" s="215"/>
      <c r="D174" s="204" t="s">
        <v>250</v>
      </c>
      <c r="E174" s="216" t="s">
        <v>1</v>
      </c>
      <c r="F174" s="217" t="s">
        <v>231</v>
      </c>
      <c r="G174" s="215"/>
      <c r="H174" s="218">
        <v>1330.35</v>
      </c>
      <c r="I174" s="219"/>
      <c r="J174" s="215"/>
      <c r="K174" s="215"/>
      <c r="L174" s="220"/>
      <c r="M174" s="221"/>
      <c r="N174" s="222"/>
      <c r="O174" s="222"/>
      <c r="P174" s="222"/>
      <c r="Q174" s="222"/>
      <c r="R174" s="222"/>
      <c r="S174" s="222"/>
      <c r="T174" s="223"/>
      <c r="AT174" s="224" t="s">
        <v>250</v>
      </c>
      <c r="AU174" s="224" t="s">
        <v>90</v>
      </c>
      <c r="AV174" s="13" t="s">
        <v>90</v>
      </c>
      <c r="AW174" s="13" t="s">
        <v>36</v>
      </c>
      <c r="AX174" s="13" t="s">
        <v>85</v>
      </c>
      <c r="AY174" s="224" t="s">
        <v>133</v>
      </c>
    </row>
    <row r="175" spans="1:65" s="2" customFormat="1" ht="16.5" customHeight="1">
      <c r="A175" s="33"/>
      <c r="B175" s="34"/>
      <c r="C175" s="236" t="s">
        <v>337</v>
      </c>
      <c r="D175" s="236" t="s">
        <v>338</v>
      </c>
      <c r="E175" s="237" t="s">
        <v>339</v>
      </c>
      <c r="F175" s="238" t="s">
        <v>340</v>
      </c>
      <c r="G175" s="239" t="s">
        <v>341</v>
      </c>
      <c r="H175" s="240">
        <v>39.911000000000001</v>
      </c>
      <c r="I175" s="241"/>
      <c r="J175" s="242">
        <f>ROUND(I175*H175,2)</f>
        <v>0</v>
      </c>
      <c r="K175" s="243"/>
      <c r="L175" s="244"/>
      <c r="M175" s="245" t="s">
        <v>1</v>
      </c>
      <c r="N175" s="246" t="s">
        <v>45</v>
      </c>
      <c r="O175" s="70"/>
      <c r="P175" s="200">
        <f>O175*H175</f>
        <v>0</v>
      </c>
      <c r="Q175" s="200">
        <v>1E-3</v>
      </c>
      <c r="R175" s="200">
        <f>Q175*H175</f>
        <v>3.9911000000000002E-2</v>
      </c>
      <c r="S175" s="200">
        <v>0</v>
      </c>
      <c r="T175" s="201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2" t="s">
        <v>175</v>
      </c>
      <c r="AT175" s="202" t="s">
        <v>338</v>
      </c>
      <c r="AU175" s="202" t="s">
        <v>90</v>
      </c>
      <c r="AY175" s="16" t="s">
        <v>133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6" t="s">
        <v>85</v>
      </c>
      <c r="BK175" s="203">
        <f>ROUND(I175*H175,2)</f>
        <v>0</v>
      </c>
      <c r="BL175" s="16" t="s">
        <v>153</v>
      </c>
      <c r="BM175" s="202" t="s">
        <v>342</v>
      </c>
    </row>
    <row r="176" spans="1:65" s="13" customFormat="1" ht="10.199999999999999">
      <c r="B176" s="214"/>
      <c r="C176" s="215"/>
      <c r="D176" s="204" t="s">
        <v>250</v>
      </c>
      <c r="E176" s="215"/>
      <c r="F176" s="217" t="s">
        <v>343</v>
      </c>
      <c r="G176" s="215"/>
      <c r="H176" s="218">
        <v>39.911000000000001</v>
      </c>
      <c r="I176" s="219"/>
      <c r="J176" s="215"/>
      <c r="K176" s="215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250</v>
      </c>
      <c r="AU176" s="224" t="s">
        <v>90</v>
      </c>
      <c r="AV176" s="13" t="s">
        <v>90</v>
      </c>
      <c r="AW176" s="13" t="s">
        <v>4</v>
      </c>
      <c r="AX176" s="13" t="s">
        <v>85</v>
      </c>
      <c r="AY176" s="224" t="s">
        <v>133</v>
      </c>
    </row>
    <row r="177" spans="1:65" s="2" customFormat="1" ht="24.15" customHeight="1">
      <c r="A177" s="33"/>
      <c r="B177" s="34"/>
      <c r="C177" s="190" t="s">
        <v>344</v>
      </c>
      <c r="D177" s="190" t="s">
        <v>136</v>
      </c>
      <c r="E177" s="191" t="s">
        <v>345</v>
      </c>
      <c r="F177" s="192" t="s">
        <v>346</v>
      </c>
      <c r="G177" s="193" t="s">
        <v>200</v>
      </c>
      <c r="H177" s="194">
        <v>3525.64</v>
      </c>
      <c r="I177" s="195"/>
      <c r="J177" s="196">
        <f>ROUND(I177*H177,2)</f>
        <v>0</v>
      </c>
      <c r="K177" s="197"/>
      <c r="L177" s="38"/>
      <c r="M177" s="198" t="s">
        <v>1</v>
      </c>
      <c r="N177" s="199" t="s">
        <v>45</v>
      </c>
      <c r="O177" s="70"/>
      <c r="P177" s="200">
        <f>O177*H177</f>
        <v>0</v>
      </c>
      <c r="Q177" s="200">
        <v>0</v>
      </c>
      <c r="R177" s="200">
        <f>Q177*H177</f>
        <v>0</v>
      </c>
      <c r="S177" s="200">
        <v>0</v>
      </c>
      <c r="T177" s="201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2" t="s">
        <v>153</v>
      </c>
      <c r="AT177" s="202" t="s">
        <v>136</v>
      </c>
      <c r="AU177" s="202" t="s">
        <v>90</v>
      </c>
      <c r="AY177" s="16" t="s">
        <v>133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6" t="s">
        <v>85</v>
      </c>
      <c r="BK177" s="203">
        <f>ROUND(I177*H177,2)</f>
        <v>0</v>
      </c>
      <c r="BL177" s="16" t="s">
        <v>153</v>
      </c>
      <c r="BM177" s="202" t="s">
        <v>347</v>
      </c>
    </row>
    <row r="178" spans="1:65" s="13" customFormat="1" ht="10.199999999999999">
      <c r="B178" s="214"/>
      <c r="C178" s="215"/>
      <c r="D178" s="204" t="s">
        <v>250</v>
      </c>
      <c r="E178" s="216" t="s">
        <v>1</v>
      </c>
      <c r="F178" s="217" t="s">
        <v>233</v>
      </c>
      <c r="G178" s="215"/>
      <c r="H178" s="218">
        <v>3525.64</v>
      </c>
      <c r="I178" s="219"/>
      <c r="J178" s="215"/>
      <c r="K178" s="215"/>
      <c r="L178" s="220"/>
      <c r="M178" s="221"/>
      <c r="N178" s="222"/>
      <c r="O178" s="222"/>
      <c r="P178" s="222"/>
      <c r="Q178" s="222"/>
      <c r="R178" s="222"/>
      <c r="S178" s="222"/>
      <c r="T178" s="223"/>
      <c r="AT178" s="224" t="s">
        <v>250</v>
      </c>
      <c r="AU178" s="224" t="s">
        <v>90</v>
      </c>
      <c r="AV178" s="13" t="s">
        <v>90</v>
      </c>
      <c r="AW178" s="13" t="s">
        <v>36</v>
      </c>
      <c r="AX178" s="13" t="s">
        <v>85</v>
      </c>
      <c r="AY178" s="224" t="s">
        <v>133</v>
      </c>
    </row>
    <row r="179" spans="1:65" s="2" customFormat="1" ht="16.5" customHeight="1">
      <c r="A179" s="33"/>
      <c r="B179" s="34"/>
      <c r="C179" s="236" t="s">
        <v>348</v>
      </c>
      <c r="D179" s="236" t="s">
        <v>338</v>
      </c>
      <c r="E179" s="237" t="s">
        <v>349</v>
      </c>
      <c r="F179" s="238" t="s">
        <v>350</v>
      </c>
      <c r="G179" s="239" t="s">
        <v>341</v>
      </c>
      <c r="H179" s="240">
        <v>105.76900000000001</v>
      </c>
      <c r="I179" s="241"/>
      <c r="J179" s="242">
        <f>ROUND(I179*H179,2)</f>
        <v>0</v>
      </c>
      <c r="K179" s="243"/>
      <c r="L179" s="244"/>
      <c r="M179" s="245" t="s">
        <v>1</v>
      </c>
      <c r="N179" s="246" t="s">
        <v>45</v>
      </c>
      <c r="O179" s="70"/>
      <c r="P179" s="200">
        <f>O179*H179</f>
        <v>0</v>
      </c>
      <c r="Q179" s="200">
        <v>1E-3</v>
      </c>
      <c r="R179" s="200">
        <f>Q179*H179</f>
        <v>0.105769</v>
      </c>
      <c r="S179" s="200">
        <v>0</v>
      </c>
      <c r="T179" s="20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2" t="s">
        <v>175</v>
      </c>
      <c r="AT179" s="202" t="s">
        <v>338</v>
      </c>
      <c r="AU179" s="202" t="s">
        <v>90</v>
      </c>
      <c r="AY179" s="16" t="s">
        <v>133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6" t="s">
        <v>85</v>
      </c>
      <c r="BK179" s="203">
        <f>ROUND(I179*H179,2)</f>
        <v>0</v>
      </c>
      <c r="BL179" s="16" t="s">
        <v>153</v>
      </c>
      <c r="BM179" s="202" t="s">
        <v>351</v>
      </c>
    </row>
    <row r="180" spans="1:65" s="13" customFormat="1" ht="10.199999999999999">
      <c r="B180" s="214"/>
      <c r="C180" s="215"/>
      <c r="D180" s="204" t="s">
        <v>250</v>
      </c>
      <c r="E180" s="215"/>
      <c r="F180" s="217" t="s">
        <v>352</v>
      </c>
      <c r="G180" s="215"/>
      <c r="H180" s="218">
        <v>105.76900000000001</v>
      </c>
      <c r="I180" s="219"/>
      <c r="J180" s="215"/>
      <c r="K180" s="215"/>
      <c r="L180" s="220"/>
      <c r="M180" s="221"/>
      <c r="N180" s="222"/>
      <c r="O180" s="222"/>
      <c r="P180" s="222"/>
      <c r="Q180" s="222"/>
      <c r="R180" s="222"/>
      <c r="S180" s="222"/>
      <c r="T180" s="223"/>
      <c r="AT180" s="224" t="s">
        <v>250</v>
      </c>
      <c r="AU180" s="224" t="s">
        <v>90</v>
      </c>
      <c r="AV180" s="13" t="s">
        <v>90</v>
      </c>
      <c r="AW180" s="13" t="s">
        <v>4</v>
      </c>
      <c r="AX180" s="13" t="s">
        <v>85</v>
      </c>
      <c r="AY180" s="224" t="s">
        <v>133</v>
      </c>
    </row>
    <row r="181" spans="1:65" s="2" customFormat="1" ht="24.15" customHeight="1">
      <c r="A181" s="33"/>
      <c r="B181" s="34"/>
      <c r="C181" s="190" t="s">
        <v>353</v>
      </c>
      <c r="D181" s="190" t="s">
        <v>136</v>
      </c>
      <c r="E181" s="191" t="s">
        <v>354</v>
      </c>
      <c r="F181" s="192" t="s">
        <v>355</v>
      </c>
      <c r="G181" s="193" t="s">
        <v>200</v>
      </c>
      <c r="H181" s="194">
        <v>4273</v>
      </c>
      <c r="I181" s="195"/>
      <c r="J181" s="196">
        <f>ROUND(I181*H181,2)</f>
        <v>0</v>
      </c>
      <c r="K181" s="197"/>
      <c r="L181" s="38"/>
      <c r="M181" s="198" t="s">
        <v>1</v>
      </c>
      <c r="N181" s="199" t="s">
        <v>45</v>
      </c>
      <c r="O181" s="70"/>
      <c r="P181" s="200">
        <f>O181*H181</f>
        <v>0</v>
      </c>
      <c r="Q181" s="200">
        <v>0</v>
      </c>
      <c r="R181" s="200">
        <f>Q181*H181</f>
        <v>0</v>
      </c>
      <c r="S181" s="200">
        <v>0</v>
      </c>
      <c r="T181" s="201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2" t="s">
        <v>153</v>
      </c>
      <c r="AT181" s="202" t="s">
        <v>136</v>
      </c>
      <c r="AU181" s="202" t="s">
        <v>90</v>
      </c>
      <c r="AY181" s="16" t="s">
        <v>133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6" t="s">
        <v>85</v>
      </c>
      <c r="BK181" s="203">
        <f>ROUND(I181*H181,2)</f>
        <v>0</v>
      </c>
      <c r="BL181" s="16" t="s">
        <v>153</v>
      </c>
      <c r="BM181" s="202" t="s">
        <v>356</v>
      </c>
    </row>
    <row r="182" spans="1:65" s="13" customFormat="1" ht="10.199999999999999">
      <c r="B182" s="214"/>
      <c r="C182" s="215"/>
      <c r="D182" s="204" t="s">
        <v>250</v>
      </c>
      <c r="E182" s="216" t="s">
        <v>1</v>
      </c>
      <c r="F182" s="217" t="s">
        <v>239</v>
      </c>
      <c r="G182" s="215"/>
      <c r="H182" s="218">
        <v>4273</v>
      </c>
      <c r="I182" s="219"/>
      <c r="J182" s="215"/>
      <c r="K182" s="215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250</v>
      </c>
      <c r="AU182" s="224" t="s">
        <v>90</v>
      </c>
      <c r="AV182" s="13" t="s">
        <v>90</v>
      </c>
      <c r="AW182" s="13" t="s">
        <v>36</v>
      </c>
      <c r="AX182" s="13" t="s">
        <v>85</v>
      </c>
      <c r="AY182" s="224" t="s">
        <v>133</v>
      </c>
    </row>
    <row r="183" spans="1:65" s="2" customFormat="1" ht="16.5" customHeight="1">
      <c r="A183" s="33"/>
      <c r="B183" s="34"/>
      <c r="C183" s="190" t="s">
        <v>357</v>
      </c>
      <c r="D183" s="190" t="s">
        <v>136</v>
      </c>
      <c r="E183" s="191" t="s">
        <v>358</v>
      </c>
      <c r="F183" s="192" t="s">
        <v>359</v>
      </c>
      <c r="G183" s="193" t="s">
        <v>185</v>
      </c>
      <c r="H183" s="194">
        <v>73.043999999999997</v>
      </c>
      <c r="I183" s="195"/>
      <c r="J183" s="196">
        <f>ROUND(I183*H183,2)</f>
        <v>0</v>
      </c>
      <c r="K183" s="197"/>
      <c r="L183" s="38"/>
      <c r="M183" s="198" t="s">
        <v>1</v>
      </c>
      <c r="N183" s="199" t="s">
        <v>45</v>
      </c>
      <c r="O183" s="70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2" t="s">
        <v>153</v>
      </c>
      <c r="AT183" s="202" t="s">
        <v>136</v>
      </c>
      <c r="AU183" s="202" t="s">
        <v>90</v>
      </c>
      <c r="AY183" s="16" t="s">
        <v>133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6" t="s">
        <v>85</v>
      </c>
      <c r="BK183" s="203">
        <f>ROUND(I183*H183,2)</f>
        <v>0</v>
      </c>
      <c r="BL183" s="16" t="s">
        <v>153</v>
      </c>
      <c r="BM183" s="202" t="s">
        <v>360</v>
      </c>
    </row>
    <row r="184" spans="1:65" s="13" customFormat="1" ht="10.199999999999999">
      <c r="B184" s="214"/>
      <c r="C184" s="215"/>
      <c r="D184" s="204" t="s">
        <v>250</v>
      </c>
      <c r="E184" s="216" t="s">
        <v>1</v>
      </c>
      <c r="F184" s="217" t="s">
        <v>361</v>
      </c>
      <c r="G184" s="215"/>
      <c r="H184" s="218">
        <v>73.043999999999997</v>
      </c>
      <c r="I184" s="219"/>
      <c r="J184" s="215"/>
      <c r="K184" s="215"/>
      <c r="L184" s="220"/>
      <c r="M184" s="221"/>
      <c r="N184" s="222"/>
      <c r="O184" s="222"/>
      <c r="P184" s="222"/>
      <c r="Q184" s="222"/>
      <c r="R184" s="222"/>
      <c r="S184" s="222"/>
      <c r="T184" s="223"/>
      <c r="AT184" s="224" t="s">
        <v>250</v>
      </c>
      <c r="AU184" s="224" t="s">
        <v>90</v>
      </c>
      <c r="AV184" s="13" t="s">
        <v>90</v>
      </c>
      <c r="AW184" s="13" t="s">
        <v>36</v>
      </c>
      <c r="AX184" s="13" t="s">
        <v>85</v>
      </c>
      <c r="AY184" s="224" t="s">
        <v>133</v>
      </c>
    </row>
    <row r="185" spans="1:65" s="2" customFormat="1" ht="21.75" customHeight="1">
      <c r="A185" s="33"/>
      <c r="B185" s="34"/>
      <c r="C185" s="190" t="s">
        <v>362</v>
      </c>
      <c r="D185" s="190" t="s">
        <v>136</v>
      </c>
      <c r="E185" s="191" t="s">
        <v>363</v>
      </c>
      <c r="F185" s="192" t="s">
        <v>364</v>
      </c>
      <c r="G185" s="193" t="s">
        <v>139</v>
      </c>
      <c r="H185" s="194">
        <v>1</v>
      </c>
      <c r="I185" s="195"/>
      <c r="J185" s="196">
        <f>ROUND(I185*H185,2)</f>
        <v>0</v>
      </c>
      <c r="K185" s="197"/>
      <c r="L185" s="38"/>
      <c r="M185" s="198" t="s">
        <v>1</v>
      </c>
      <c r="N185" s="199" t="s">
        <v>45</v>
      </c>
      <c r="O185" s="70"/>
      <c r="P185" s="200">
        <f>O185*H185</f>
        <v>0</v>
      </c>
      <c r="Q185" s="200">
        <v>0</v>
      </c>
      <c r="R185" s="200">
        <f>Q185*H185</f>
        <v>0</v>
      </c>
      <c r="S185" s="200">
        <v>0</v>
      </c>
      <c r="T185" s="20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2" t="s">
        <v>153</v>
      </c>
      <c r="AT185" s="202" t="s">
        <v>136</v>
      </c>
      <c r="AU185" s="202" t="s">
        <v>90</v>
      </c>
      <c r="AY185" s="16" t="s">
        <v>133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6" t="s">
        <v>85</v>
      </c>
      <c r="BK185" s="203">
        <f>ROUND(I185*H185,2)</f>
        <v>0</v>
      </c>
      <c r="BL185" s="16" t="s">
        <v>153</v>
      </c>
      <c r="BM185" s="202" t="s">
        <v>365</v>
      </c>
    </row>
    <row r="186" spans="1:65" s="2" customFormat="1" ht="24.15" customHeight="1">
      <c r="A186" s="33"/>
      <c r="B186" s="34"/>
      <c r="C186" s="190" t="s">
        <v>366</v>
      </c>
      <c r="D186" s="190" t="s">
        <v>136</v>
      </c>
      <c r="E186" s="191" t="s">
        <v>183</v>
      </c>
      <c r="F186" s="192" t="s">
        <v>184</v>
      </c>
      <c r="G186" s="193" t="s">
        <v>139</v>
      </c>
      <c r="H186" s="194">
        <v>1</v>
      </c>
      <c r="I186" s="195"/>
      <c r="J186" s="196">
        <f>ROUND(I186*H186,2)</f>
        <v>0</v>
      </c>
      <c r="K186" s="197"/>
      <c r="L186" s="38"/>
      <c r="M186" s="198" t="s">
        <v>1</v>
      </c>
      <c r="N186" s="199" t="s">
        <v>45</v>
      </c>
      <c r="O186" s="70"/>
      <c r="P186" s="200">
        <f>O186*H186</f>
        <v>0</v>
      </c>
      <c r="Q186" s="200">
        <v>0</v>
      </c>
      <c r="R186" s="200">
        <f>Q186*H186</f>
        <v>0</v>
      </c>
      <c r="S186" s="200">
        <v>0</v>
      </c>
      <c r="T186" s="201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2" t="s">
        <v>367</v>
      </c>
      <c r="AT186" s="202" t="s">
        <v>136</v>
      </c>
      <c r="AU186" s="202" t="s">
        <v>90</v>
      </c>
      <c r="AY186" s="16" t="s">
        <v>133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6" t="s">
        <v>85</v>
      </c>
      <c r="BK186" s="203">
        <f>ROUND(I186*H186,2)</f>
        <v>0</v>
      </c>
      <c r="BL186" s="16" t="s">
        <v>367</v>
      </c>
      <c r="BM186" s="202" t="s">
        <v>368</v>
      </c>
    </row>
    <row r="187" spans="1:65" s="2" customFormat="1" ht="33" customHeight="1">
      <c r="A187" s="33"/>
      <c r="B187" s="34"/>
      <c r="C187" s="190" t="s">
        <v>369</v>
      </c>
      <c r="D187" s="190" t="s">
        <v>136</v>
      </c>
      <c r="E187" s="191" t="s">
        <v>370</v>
      </c>
      <c r="F187" s="192" t="s">
        <v>371</v>
      </c>
      <c r="G187" s="193" t="s">
        <v>139</v>
      </c>
      <c r="H187" s="194">
        <v>1</v>
      </c>
      <c r="I187" s="195"/>
      <c r="J187" s="196">
        <f>ROUND(I187*H187,2)</f>
        <v>0</v>
      </c>
      <c r="K187" s="197"/>
      <c r="L187" s="38"/>
      <c r="M187" s="198" t="s">
        <v>1</v>
      </c>
      <c r="N187" s="199" t="s">
        <v>45</v>
      </c>
      <c r="O187" s="70"/>
      <c r="P187" s="200">
        <f>O187*H187</f>
        <v>0</v>
      </c>
      <c r="Q187" s="200">
        <v>0</v>
      </c>
      <c r="R187" s="200">
        <f>Q187*H187</f>
        <v>0</v>
      </c>
      <c r="S187" s="200">
        <v>0</v>
      </c>
      <c r="T187" s="201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2" t="s">
        <v>367</v>
      </c>
      <c r="AT187" s="202" t="s">
        <v>136</v>
      </c>
      <c r="AU187" s="202" t="s">
        <v>90</v>
      </c>
      <c r="AY187" s="16" t="s">
        <v>133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6" t="s">
        <v>85</v>
      </c>
      <c r="BK187" s="203">
        <f>ROUND(I187*H187,2)</f>
        <v>0</v>
      </c>
      <c r="BL187" s="16" t="s">
        <v>367</v>
      </c>
      <c r="BM187" s="202" t="s">
        <v>372</v>
      </c>
    </row>
    <row r="188" spans="1:65" s="2" customFormat="1" ht="21.75" customHeight="1">
      <c r="A188" s="33"/>
      <c r="B188" s="34"/>
      <c r="C188" s="190" t="s">
        <v>373</v>
      </c>
      <c r="D188" s="190" t="s">
        <v>136</v>
      </c>
      <c r="E188" s="191" t="s">
        <v>374</v>
      </c>
      <c r="F188" s="192" t="s">
        <v>375</v>
      </c>
      <c r="G188" s="193" t="s">
        <v>139</v>
      </c>
      <c r="H188" s="194">
        <v>1</v>
      </c>
      <c r="I188" s="195"/>
      <c r="J188" s="196">
        <f>ROUND(I188*H188,2)</f>
        <v>0</v>
      </c>
      <c r="K188" s="197"/>
      <c r="L188" s="38"/>
      <c r="M188" s="247" t="s">
        <v>1</v>
      </c>
      <c r="N188" s="248" t="s">
        <v>45</v>
      </c>
      <c r="O188" s="211"/>
      <c r="P188" s="249">
        <f>O188*H188</f>
        <v>0</v>
      </c>
      <c r="Q188" s="249">
        <v>0</v>
      </c>
      <c r="R188" s="249">
        <f>Q188*H188</f>
        <v>0</v>
      </c>
      <c r="S188" s="249">
        <v>0</v>
      </c>
      <c r="T188" s="25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2" t="s">
        <v>367</v>
      </c>
      <c r="AT188" s="202" t="s">
        <v>136</v>
      </c>
      <c r="AU188" s="202" t="s">
        <v>90</v>
      </c>
      <c r="AY188" s="16" t="s">
        <v>133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6" t="s">
        <v>85</v>
      </c>
      <c r="BK188" s="203">
        <f>ROUND(I188*H188,2)</f>
        <v>0</v>
      </c>
      <c r="BL188" s="16" t="s">
        <v>367</v>
      </c>
      <c r="BM188" s="202" t="s">
        <v>376</v>
      </c>
    </row>
    <row r="189" spans="1:65" s="2" customFormat="1" ht="6.9" customHeight="1">
      <c r="A189" s="33"/>
      <c r="B189" s="53"/>
      <c r="C189" s="54"/>
      <c r="D189" s="54"/>
      <c r="E189" s="54"/>
      <c r="F189" s="54"/>
      <c r="G189" s="54"/>
      <c r="H189" s="54"/>
      <c r="I189" s="54"/>
      <c r="J189" s="54"/>
      <c r="K189" s="54"/>
      <c r="L189" s="38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sheetProtection algorithmName="SHA-512" hashValue="hpsqwyFbHbPtbg1BXJj0qScU7SKyjViDHoOaqIjSXwWQfS3z495ag67zuKH45gnQQBxqOrlN0OVMReugtBh2Xg==" saltValue="ciypLFfd/wNe+uDttJtzG9XNWtwBgyEHIZcc4r8Z3D6AytGHEmVcBV2u7u+8zGY7JI5hYrHp4X5ovjvD9AEigw==" spinCount="100000" sheet="1" objects="1" scenarios="1" formatColumns="0" formatRows="0" autoFilter="0"/>
  <autoFilter ref="C117:K188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93</v>
      </c>
      <c r="AZ2" s="213" t="s">
        <v>377</v>
      </c>
      <c r="BA2" s="213" t="s">
        <v>378</v>
      </c>
      <c r="BB2" s="213" t="s">
        <v>200</v>
      </c>
      <c r="BC2" s="213" t="s">
        <v>379</v>
      </c>
      <c r="BD2" s="213" t="s">
        <v>148</v>
      </c>
    </row>
    <row r="3" spans="1:5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9"/>
      <c r="AT3" s="16" t="s">
        <v>90</v>
      </c>
      <c r="AZ3" s="213" t="s">
        <v>380</v>
      </c>
      <c r="BA3" s="213" t="s">
        <v>381</v>
      </c>
      <c r="BB3" s="213" t="s">
        <v>185</v>
      </c>
      <c r="BC3" s="213" t="s">
        <v>382</v>
      </c>
      <c r="BD3" s="213" t="s">
        <v>148</v>
      </c>
    </row>
    <row r="4" spans="1:56" s="1" customFormat="1" ht="24.9" customHeight="1">
      <c r="B4" s="19"/>
      <c r="D4" s="115" t="s">
        <v>105</v>
      </c>
      <c r="L4" s="19"/>
      <c r="M4" s="116" t="s">
        <v>10</v>
      </c>
      <c r="AT4" s="16" t="s">
        <v>4</v>
      </c>
      <c r="AZ4" s="213" t="s">
        <v>195</v>
      </c>
      <c r="BA4" s="213" t="s">
        <v>383</v>
      </c>
      <c r="BB4" s="213" t="s">
        <v>185</v>
      </c>
      <c r="BC4" s="213" t="s">
        <v>384</v>
      </c>
      <c r="BD4" s="213" t="s">
        <v>148</v>
      </c>
    </row>
    <row r="5" spans="1:56" s="1" customFormat="1" ht="6.9" customHeight="1">
      <c r="B5" s="19"/>
      <c r="L5" s="19"/>
      <c r="AZ5" s="213" t="s">
        <v>385</v>
      </c>
      <c r="BA5" s="213" t="s">
        <v>386</v>
      </c>
      <c r="BB5" s="213" t="s">
        <v>200</v>
      </c>
      <c r="BC5" s="213" t="s">
        <v>387</v>
      </c>
      <c r="BD5" s="213" t="s">
        <v>148</v>
      </c>
    </row>
    <row r="6" spans="1:56" s="1" customFormat="1" ht="12" customHeight="1">
      <c r="B6" s="19"/>
      <c r="D6" s="117" t="s">
        <v>16</v>
      </c>
      <c r="L6" s="19"/>
      <c r="AZ6" s="213" t="s">
        <v>388</v>
      </c>
      <c r="BA6" s="213" t="s">
        <v>389</v>
      </c>
      <c r="BB6" s="213" t="s">
        <v>200</v>
      </c>
      <c r="BC6" s="213" t="s">
        <v>390</v>
      </c>
      <c r="BD6" s="213" t="s">
        <v>148</v>
      </c>
    </row>
    <row r="7" spans="1:56" s="1" customFormat="1" ht="26.25" customHeight="1">
      <c r="B7" s="19"/>
      <c r="E7" s="316" t="str">
        <f>'Rekapitulace stavby'!K6</f>
        <v>Hájská příkopa, km 0,000 - 0,900, Tlumačov -  odstranění nánosu, oprava opevnění</v>
      </c>
      <c r="F7" s="317"/>
      <c r="G7" s="317"/>
      <c r="H7" s="317"/>
      <c r="L7" s="19"/>
      <c r="AZ7" s="213" t="s">
        <v>391</v>
      </c>
      <c r="BA7" s="213" t="s">
        <v>392</v>
      </c>
      <c r="BB7" s="213" t="s">
        <v>185</v>
      </c>
      <c r="BC7" s="213" t="s">
        <v>393</v>
      </c>
      <c r="BD7" s="213" t="s">
        <v>148</v>
      </c>
    </row>
    <row r="8" spans="1:56" s="2" customFormat="1" ht="12" customHeight="1">
      <c r="A8" s="33"/>
      <c r="B8" s="38"/>
      <c r="C8" s="33"/>
      <c r="D8" s="117" t="s">
        <v>214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213" t="s">
        <v>394</v>
      </c>
      <c r="BA8" s="213" t="s">
        <v>395</v>
      </c>
      <c r="BB8" s="213" t="s">
        <v>200</v>
      </c>
      <c r="BC8" s="213" t="s">
        <v>396</v>
      </c>
      <c r="BD8" s="213" t="s">
        <v>148</v>
      </c>
    </row>
    <row r="9" spans="1:56" s="2" customFormat="1" ht="16.5" customHeight="1">
      <c r="A9" s="33"/>
      <c r="B9" s="38"/>
      <c r="C9" s="33"/>
      <c r="D9" s="33"/>
      <c r="E9" s="310" t="s">
        <v>397</v>
      </c>
      <c r="F9" s="311"/>
      <c r="G9" s="311"/>
      <c r="H9" s="31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213" t="s">
        <v>211</v>
      </c>
      <c r="BA9" s="213" t="s">
        <v>398</v>
      </c>
      <c r="BB9" s="213" t="s">
        <v>185</v>
      </c>
      <c r="BC9" s="213" t="s">
        <v>399</v>
      </c>
      <c r="BD9" s="213" t="s">
        <v>148</v>
      </c>
    </row>
    <row r="10" spans="1:5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213" t="s">
        <v>225</v>
      </c>
      <c r="BA10" s="213" t="s">
        <v>400</v>
      </c>
      <c r="BB10" s="213" t="s">
        <v>185</v>
      </c>
      <c r="BC10" s="213" t="s">
        <v>401</v>
      </c>
      <c r="BD10" s="213" t="s">
        <v>148</v>
      </c>
    </row>
    <row r="11" spans="1:56" s="2" customFormat="1" ht="12" customHeight="1">
      <c r="A11" s="33"/>
      <c r="B11" s="38"/>
      <c r="C11" s="33"/>
      <c r="D11" s="117" t="s">
        <v>18</v>
      </c>
      <c r="E11" s="33"/>
      <c r="F11" s="108" t="s">
        <v>1</v>
      </c>
      <c r="G11" s="33"/>
      <c r="H11" s="33"/>
      <c r="I11" s="117" t="s">
        <v>19</v>
      </c>
      <c r="J11" s="108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213" t="s">
        <v>402</v>
      </c>
      <c r="BA11" s="213" t="s">
        <v>403</v>
      </c>
      <c r="BB11" s="213" t="s">
        <v>323</v>
      </c>
      <c r="BC11" s="213" t="s">
        <v>404</v>
      </c>
      <c r="BD11" s="213" t="s">
        <v>148</v>
      </c>
    </row>
    <row r="12" spans="1:56" s="2" customFormat="1" ht="12" customHeight="1">
      <c r="A12" s="33"/>
      <c r="B12" s="38"/>
      <c r="C12" s="33"/>
      <c r="D12" s="117" t="s">
        <v>20</v>
      </c>
      <c r="E12" s="33"/>
      <c r="F12" s="108" t="s">
        <v>21</v>
      </c>
      <c r="G12" s="33"/>
      <c r="H12" s="33"/>
      <c r="I12" s="117" t="s">
        <v>22</v>
      </c>
      <c r="J12" s="118" t="str">
        <f>'Rekapitulace stavby'!AN8</f>
        <v>7. 8. 2023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7" t="s">
        <v>24</v>
      </c>
      <c r="E14" s="33"/>
      <c r="F14" s="33"/>
      <c r="G14" s="33"/>
      <c r="H14" s="33"/>
      <c r="I14" s="117" t="s">
        <v>25</v>
      </c>
      <c r="J14" s="108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08" t="s">
        <v>27</v>
      </c>
      <c r="F15" s="33"/>
      <c r="G15" s="33"/>
      <c r="H15" s="33"/>
      <c r="I15" s="117" t="s">
        <v>28</v>
      </c>
      <c r="J15" s="108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7" t="s">
        <v>30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12" t="str">
        <f>'Rekapitulace stavby'!E14</f>
        <v>Vyplň údaj</v>
      </c>
      <c r="F18" s="313"/>
      <c r="G18" s="313"/>
      <c r="H18" s="313"/>
      <c r="I18" s="117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7" t="s">
        <v>32</v>
      </c>
      <c r="E20" s="33"/>
      <c r="F20" s="33"/>
      <c r="G20" s="33"/>
      <c r="H20" s="33"/>
      <c r="I20" s="117" t="s">
        <v>25</v>
      </c>
      <c r="J20" s="108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8" t="s">
        <v>34</v>
      </c>
      <c r="F21" s="33"/>
      <c r="G21" s="33"/>
      <c r="H21" s="33"/>
      <c r="I21" s="117" t="s">
        <v>28</v>
      </c>
      <c r="J21" s="108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7" t="s">
        <v>37</v>
      </c>
      <c r="E23" s="33"/>
      <c r="F23" s="33"/>
      <c r="G23" s="33"/>
      <c r="H23" s="33"/>
      <c r="I23" s="117" t="s">
        <v>25</v>
      </c>
      <c r="J23" s="108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8" t="s">
        <v>38</v>
      </c>
      <c r="F24" s="33"/>
      <c r="G24" s="33"/>
      <c r="H24" s="33"/>
      <c r="I24" s="117" t="s">
        <v>28</v>
      </c>
      <c r="J24" s="108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7" t="s">
        <v>39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2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3" t="s">
        <v>40</v>
      </c>
      <c r="E30" s="33"/>
      <c r="F30" s="33"/>
      <c r="G30" s="33"/>
      <c r="H30" s="33"/>
      <c r="I30" s="33"/>
      <c r="J30" s="124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2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5" t="s">
        <v>42</v>
      </c>
      <c r="G32" s="33"/>
      <c r="H32" s="33"/>
      <c r="I32" s="125" t="s">
        <v>41</v>
      </c>
      <c r="J32" s="125" t="s">
        <v>43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6" t="s">
        <v>44</v>
      </c>
      <c r="E33" s="117" t="s">
        <v>45</v>
      </c>
      <c r="F33" s="127">
        <f>ROUND((SUM(BE122:BE169)),  2)</f>
        <v>0</v>
      </c>
      <c r="G33" s="33"/>
      <c r="H33" s="33"/>
      <c r="I33" s="128">
        <v>0.21</v>
      </c>
      <c r="J33" s="127">
        <f>ROUND(((SUM(BE122:BE169))*I33),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7" t="s">
        <v>46</v>
      </c>
      <c r="F34" s="127">
        <f>ROUND((SUM(BF122:BF169)),  2)</f>
        <v>0</v>
      </c>
      <c r="G34" s="33"/>
      <c r="H34" s="33"/>
      <c r="I34" s="128">
        <v>0.12</v>
      </c>
      <c r="J34" s="127">
        <f>ROUND(((SUM(BF122:BF169))*I34),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7" t="s">
        <v>47</v>
      </c>
      <c r="F35" s="127">
        <f>ROUND((SUM(BG122:BG169)),  2)</f>
        <v>0</v>
      </c>
      <c r="G35" s="33"/>
      <c r="H35" s="33"/>
      <c r="I35" s="128">
        <v>0.21</v>
      </c>
      <c r="J35" s="12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7" t="s">
        <v>48</v>
      </c>
      <c r="F36" s="127">
        <f>ROUND((SUM(BH122:BH169)),  2)</f>
        <v>0</v>
      </c>
      <c r="G36" s="33"/>
      <c r="H36" s="33"/>
      <c r="I36" s="128">
        <v>0.12</v>
      </c>
      <c r="J36" s="127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7" t="s">
        <v>49</v>
      </c>
      <c r="F37" s="127">
        <f>ROUND((SUM(BI122:BI169)),  2)</f>
        <v>0</v>
      </c>
      <c r="G37" s="33"/>
      <c r="H37" s="33"/>
      <c r="I37" s="128">
        <v>0</v>
      </c>
      <c r="J37" s="12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9"/>
      <c r="D39" s="130" t="s">
        <v>50</v>
      </c>
      <c r="E39" s="131"/>
      <c r="F39" s="131"/>
      <c r="G39" s="132" t="s">
        <v>51</v>
      </c>
      <c r="H39" s="133" t="s">
        <v>52</v>
      </c>
      <c r="I39" s="131"/>
      <c r="J39" s="134">
        <f>SUM(J30:J37)</f>
        <v>0</v>
      </c>
      <c r="K39" s="135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hidden="1" customHeight="1">
      <c r="A81" s="3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hidden="1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hidden="1" customHeight="1">
      <c r="A85" s="33"/>
      <c r="B85" s="34"/>
      <c r="C85" s="35"/>
      <c r="D85" s="35"/>
      <c r="E85" s="318" t="str">
        <f>E7</f>
        <v>Hájská příkopa, km 0,000 - 0,900, Tlumačov -  odstranění nánosu, oprava opevnění</v>
      </c>
      <c r="F85" s="319"/>
      <c r="G85" s="319"/>
      <c r="H85" s="31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214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65" t="str">
        <f>E9</f>
        <v>SO.02 - Oprava stupně</v>
      </c>
      <c r="F87" s="315"/>
      <c r="G87" s="315"/>
      <c r="H87" s="31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>Tlumačov</v>
      </c>
      <c r="G89" s="35"/>
      <c r="H89" s="35"/>
      <c r="I89" s="28" t="s">
        <v>22</v>
      </c>
      <c r="J89" s="65" t="str">
        <f>IF(J12="","",J12)</f>
        <v>7. 8. 2023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hidden="1" customHeight="1">
      <c r="A91" s="33"/>
      <c r="B91" s="34"/>
      <c r="C91" s="28" t="s">
        <v>24</v>
      </c>
      <c r="D91" s="35"/>
      <c r="E91" s="35"/>
      <c r="F91" s="26" t="str">
        <f>E15</f>
        <v>Povodí Moravy, s.p.</v>
      </c>
      <c r="G91" s="35"/>
      <c r="H91" s="35"/>
      <c r="I91" s="28" t="s">
        <v>32</v>
      </c>
      <c r="J91" s="31" t="str">
        <f>E21</f>
        <v>Ing. Karel Vaštík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049999999999997" hidden="1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Ing. Karel Vaštík, Lideřovská 14, 696 61 Vnorovy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47" t="s">
        <v>107</v>
      </c>
      <c r="D94" s="148"/>
      <c r="E94" s="148"/>
      <c r="F94" s="148"/>
      <c r="G94" s="148"/>
      <c r="H94" s="148"/>
      <c r="I94" s="148"/>
      <c r="J94" s="149" t="s">
        <v>108</v>
      </c>
      <c r="K94" s="148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hidden="1" customHeight="1">
      <c r="A96" s="33"/>
      <c r="B96" s="34"/>
      <c r="C96" s="150" t="s">
        <v>109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110</v>
      </c>
    </row>
    <row r="97" spans="1:31" s="9" customFormat="1" ht="24.9" hidden="1" customHeight="1">
      <c r="B97" s="151"/>
      <c r="C97" s="152"/>
      <c r="D97" s="153" t="s">
        <v>242</v>
      </c>
      <c r="E97" s="154"/>
      <c r="F97" s="154"/>
      <c r="G97" s="154"/>
      <c r="H97" s="154"/>
      <c r="I97" s="154"/>
      <c r="J97" s="155">
        <f>J123</f>
        <v>0</v>
      </c>
      <c r="K97" s="152"/>
      <c r="L97" s="156"/>
    </row>
    <row r="98" spans="1:31" s="10" customFormat="1" ht="19.95" hidden="1" customHeight="1">
      <c r="B98" s="157"/>
      <c r="C98" s="102"/>
      <c r="D98" s="158" t="s">
        <v>243</v>
      </c>
      <c r="E98" s="159"/>
      <c r="F98" s="159"/>
      <c r="G98" s="159"/>
      <c r="H98" s="159"/>
      <c r="I98" s="159"/>
      <c r="J98" s="160">
        <f>J124</f>
        <v>0</v>
      </c>
      <c r="K98" s="102"/>
      <c r="L98" s="161"/>
    </row>
    <row r="99" spans="1:31" s="10" customFormat="1" ht="19.95" hidden="1" customHeight="1">
      <c r="B99" s="157"/>
      <c r="C99" s="102"/>
      <c r="D99" s="158" t="s">
        <v>405</v>
      </c>
      <c r="E99" s="159"/>
      <c r="F99" s="159"/>
      <c r="G99" s="159"/>
      <c r="H99" s="159"/>
      <c r="I99" s="159"/>
      <c r="J99" s="160">
        <f>J143</f>
        <v>0</v>
      </c>
      <c r="K99" s="102"/>
      <c r="L99" s="161"/>
    </row>
    <row r="100" spans="1:31" s="10" customFormat="1" ht="19.95" hidden="1" customHeight="1">
      <c r="B100" s="157"/>
      <c r="C100" s="102"/>
      <c r="D100" s="158" t="s">
        <v>406</v>
      </c>
      <c r="E100" s="159"/>
      <c r="F100" s="159"/>
      <c r="G100" s="159"/>
      <c r="H100" s="159"/>
      <c r="I100" s="159"/>
      <c r="J100" s="160">
        <f>J154</f>
        <v>0</v>
      </c>
      <c r="K100" s="102"/>
      <c r="L100" s="161"/>
    </row>
    <row r="101" spans="1:31" s="10" customFormat="1" ht="19.95" hidden="1" customHeight="1">
      <c r="B101" s="157"/>
      <c r="C101" s="102"/>
      <c r="D101" s="158" t="s">
        <v>407</v>
      </c>
      <c r="E101" s="159"/>
      <c r="F101" s="159"/>
      <c r="G101" s="159"/>
      <c r="H101" s="159"/>
      <c r="I101" s="159"/>
      <c r="J101" s="160">
        <f>J163</f>
        <v>0</v>
      </c>
      <c r="K101" s="102"/>
      <c r="L101" s="161"/>
    </row>
    <row r="102" spans="1:31" s="10" customFormat="1" ht="19.95" hidden="1" customHeight="1">
      <c r="B102" s="157"/>
      <c r="C102" s="102"/>
      <c r="D102" s="158" t="s">
        <v>408</v>
      </c>
      <c r="E102" s="159"/>
      <c r="F102" s="159"/>
      <c r="G102" s="159"/>
      <c r="H102" s="159"/>
      <c r="I102" s="159"/>
      <c r="J102" s="160">
        <f>J168</f>
        <v>0</v>
      </c>
      <c r="K102" s="102"/>
      <c r="L102" s="161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" hidden="1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0.199999999999999" hidden="1"/>
    <row r="106" spans="1:31" ht="10.199999999999999" hidden="1"/>
    <row r="107" spans="1:31" ht="10.199999999999999" hidden="1"/>
    <row r="108" spans="1:31" s="2" customFormat="1" ht="6.9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" customHeight="1">
      <c r="A109" s="33"/>
      <c r="B109" s="34"/>
      <c r="C109" s="22" t="s">
        <v>117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6.25" customHeight="1">
      <c r="A112" s="33"/>
      <c r="B112" s="34"/>
      <c r="C112" s="35"/>
      <c r="D112" s="35"/>
      <c r="E112" s="318" t="str">
        <f>E7</f>
        <v>Hájská příkopa, km 0,000 - 0,900, Tlumačov -  odstranění nánosu, oprava opevnění</v>
      </c>
      <c r="F112" s="319"/>
      <c r="G112" s="319"/>
      <c r="H112" s="319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214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5" t="str">
        <f>E9</f>
        <v>SO.02 - Oprava stupně</v>
      </c>
      <c r="F114" s="315"/>
      <c r="G114" s="315"/>
      <c r="H114" s="31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Tlumačov</v>
      </c>
      <c r="G116" s="35"/>
      <c r="H116" s="35"/>
      <c r="I116" s="28" t="s">
        <v>22</v>
      </c>
      <c r="J116" s="65" t="str">
        <f>IF(J12="","",J12)</f>
        <v>7. 8. 2023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15" customHeight="1">
      <c r="A118" s="33"/>
      <c r="B118" s="34"/>
      <c r="C118" s="28" t="s">
        <v>24</v>
      </c>
      <c r="D118" s="35"/>
      <c r="E118" s="35"/>
      <c r="F118" s="26" t="str">
        <f>E15</f>
        <v>Povodí Moravy, s.p.</v>
      </c>
      <c r="G118" s="35"/>
      <c r="H118" s="35"/>
      <c r="I118" s="28" t="s">
        <v>32</v>
      </c>
      <c r="J118" s="31" t="str">
        <f>E21</f>
        <v>Ing. Karel Vaštík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049999999999997" customHeight="1">
      <c r="A119" s="33"/>
      <c r="B119" s="34"/>
      <c r="C119" s="28" t="s">
        <v>30</v>
      </c>
      <c r="D119" s="35"/>
      <c r="E119" s="35"/>
      <c r="F119" s="26" t="str">
        <f>IF(E18="","",E18)</f>
        <v>Vyplň údaj</v>
      </c>
      <c r="G119" s="35"/>
      <c r="H119" s="35"/>
      <c r="I119" s="28" t="s">
        <v>37</v>
      </c>
      <c r="J119" s="31" t="str">
        <f>E24</f>
        <v>Ing. Karel Vaštík, Lideřovská 14, 696 61 Vnorovy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2"/>
      <c r="B121" s="163"/>
      <c r="C121" s="164" t="s">
        <v>118</v>
      </c>
      <c r="D121" s="165" t="s">
        <v>65</v>
      </c>
      <c r="E121" s="165" t="s">
        <v>61</v>
      </c>
      <c r="F121" s="165" t="s">
        <v>62</v>
      </c>
      <c r="G121" s="165" t="s">
        <v>119</v>
      </c>
      <c r="H121" s="165" t="s">
        <v>120</v>
      </c>
      <c r="I121" s="165" t="s">
        <v>121</v>
      </c>
      <c r="J121" s="166" t="s">
        <v>108</v>
      </c>
      <c r="K121" s="167" t="s">
        <v>122</v>
      </c>
      <c r="L121" s="168"/>
      <c r="M121" s="74" t="s">
        <v>1</v>
      </c>
      <c r="N121" s="75" t="s">
        <v>44</v>
      </c>
      <c r="O121" s="75" t="s">
        <v>123</v>
      </c>
      <c r="P121" s="75" t="s">
        <v>124</v>
      </c>
      <c r="Q121" s="75" t="s">
        <v>125</v>
      </c>
      <c r="R121" s="75" t="s">
        <v>126</v>
      </c>
      <c r="S121" s="75" t="s">
        <v>127</v>
      </c>
      <c r="T121" s="76" t="s">
        <v>128</v>
      </c>
      <c r="U121" s="162"/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/>
    </row>
    <row r="122" spans="1:65" s="2" customFormat="1" ht="22.8" customHeight="1">
      <c r="A122" s="33"/>
      <c r="B122" s="34"/>
      <c r="C122" s="81" t="s">
        <v>129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</f>
        <v>0</v>
      </c>
      <c r="Q122" s="78"/>
      <c r="R122" s="171">
        <f>R123</f>
        <v>60.524061970000005</v>
      </c>
      <c r="S122" s="78"/>
      <c r="T122" s="172">
        <f>T123</f>
        <v>40.774000000000001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79</v>
      </c>
      <c r="AU122" s="16" t="s">
        <v>110</v>
      </c>
      <c r="BK122" s="173">
        <f>BK123</f>
        <v>0</v>
      </c>
    </row>
    <row r="123" spans="1:65" s="12" customFormat="1" ht="25.95" customHeight="1">
      <c r="B123" s="174"/>
      <c r="C123" s="175"/>
      <c r="D123" s="176" t="s">
        <v>79</v>
      </c>
      <c r="E123" s="177" t="s">
        <v>244</v>
      </c>
      <c r="F123" s="177" t="s">
        <v>245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P124+P143+P154+P163+P168</f>
        <v>0</v>
      </c>
      <c r="Q123" s="182"/>
      <c r="R123" s="183">
        <f>R124+R143+R154+R163+R168</f>
        <v>60.524061970000005</v>
      </c>
      <c r="S123" s="182"/>
      <c r="T123" s="184">
        <f>T124+T143+T154+T163+T168</f>
        <v>40.774000000000001</v>
      </c>
      <c r="AR123" s="185" t="s">
        <v>85</v>
      </c>
      <c r="AT123" s="186" t="s">
        <v>79</v>
      </c>
      <c r="AU123" s="186" t="s">
        <v>80</v>
      </c>
      <c r="AY123" s="185" t="s">
        <v>133</v>
      </c>
      <c r="BK123" s="187">
        <f>BK124+BK143+BK154+BK163+BK168</f>
        <v>0</v>
      </c>
    </row>
    <row r="124" spans="1:65" s="12" customFormat="1" ht="22.8" customHeight="1">
      <c r="B124" s="174"/>
      <c r="C124" s="175"/>
      <c r="D124" s="176" t="s">
        <v>79</v>
      </c>
      <c r="E124" s="188" t="s">
        <v>85</v>
      </c>
      <c r="F124" s="188" t="s">
        <v>246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SUM(P125:P142)</f>
        <v>0</v>
      </c>
      <c r="Q124" s="182"/>
      <c r="R124" s="183">
        <f>SUM(R125:R142)</f>
        <v>0.21000000000000002</v>
      </c>
      <c r="S124" s="182"/>
      <c r="T124" s="184">
        <f>SUM(T125:T142)</f>
        <v>40.774000000000001</v>
      </c>
      <c r="AR124" s="185" t="s">
        <v>85</v>
      </c>
      <c r="AT124" s="186" t="s">
        <v>79</v>
      </c>
      <c r="AU124" s="186" t="s">
        <v>85</v>
      </c>
      <c r="AY124" s="185" t="s">
        <v>133</v>
      </c>
      <c r="BK124" s="187">
        <f>SUM(BK125:BK142)</f>
        <v>0</v>
      </c>
    </row>
    <row r="125" spans="1:65" s="2" customFormat="1" ht="24.15" customHeight="1">
      <c r="A125" s="33"/>
      <c r="B125" s="34"/>
      <c r="C125" s="190" t="s">
        <v>85</v>
      </c>
      <c r="D125" s="190" t="s">
        <v>136</v>
      </c>
      <c r="E125" s="191" t="s">
        <v>409</v>
      </c>
      <c r="F125" s="192" t="s">
        <v>410</v>
      </c>
      <c r="G125" s="193" t="s">
        <v>185</v>
      </c>
      <c r="H125" s="194">
        <v>21.46</v>
      </c>
      <c r="I125" s="195"/>
      <c r="J125" s="196">
        <f>ROUND(I125*H125,2)</f>
        <v>0</v>
      </c>
      <c r="K125" s="197"/>
      <c r="L125" s="38"/>
      <c r="M125" s="198" t="s">
        <v>1</v>
      </c>
      <c r="N125" s="199" t="s">
        <v>45</v>
      </c>
      <c r="O125" s="70"/>
      <c r="P125" s="200">
        <f>O125*H125</f>
        <v>0</v>
      </c>
      <c r="Q125" s="200">
        <v>0</v>
      </c>
      <c r="R125" s="200">
        <f>Q125*H125</f>
        <v>0</v>
      </c>
      <c r="S125" s="200">
        <v>1.9</v>
      </c>
      <c r="T125" s="201">
        <f>S125*H125</f>
        <v>40.774000000000001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153</v>
      </c>
      <c r="AT125" s="202" t="s">
        <v>136</v>
      </c>
      <c r="AU125" s="202" t="s">
        <v>90</v>
      </c>
      <c r="AY125" s="16" t="s">
        <v>133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85</v>
      </c>
      <c r="BK125" s="203">
        <f>ROUND(I125*H125,2)</f>
        <v>0</v>
      </c>
      <c r="BL125" s="16" t="s">
        <v>153</v>
      </c>
      <c r="BM125" s="202" t="s">
        <v>411</v>
      </c>
    </row>
    <row r="126" spans="1:65" s="13" customFormat="1" ht="10.199999999999999">
      <c r="B126" s="214"/>
      <c r="C126" s="215"/>
      <c r="D126" s="204" t="s">
        <v>250</v>
      </c>
      <c r="E126" s="216" t="s">
        <v>1</v>
      </c>
      <c r="F126" s="217" t="s">
        <v>385</v>
      </c>
      <c r="G126" s="215"/>
      <c r="H126" s="218">
        <v>21.46</v>
      </c>
      <c r="I126" s="219"/>
      <c r="J126" s="215"/>
      <c r="K126" s="215"/>
      <c r="L126" s="220"/>
      <c r="M126" s="221"/>
      <c r="N126" s="222"/>
      <c r="O126" s="222"/>
      <c r="P126" s="222"/>
      <c r="Q126" s="222"/>
      <c r="R126" s="222"/>
      <c r="S126" s="222"/>
      <c r="T126" s="223"/>
      <c r="AT126" s="224" t="s">
        <v>250</v>
      </c>
      <c r="AU126" s="224" t="s">
        <v>90</v>
      </c>
      <c r="AV126" s="13" t="s">
        <v>90</v>
      </c>
      <c r="AW126" s="13" t="s">
        <v>36</v>
      </c>
      <c r="AX126" s="13" t="s">
        <v>85</v>
      </c>
      <c r="AY126" s="224" t="s">
        <v>133</v>
      </c>
    </row>
    <row r="127" spans="1:65" s="2" customFormat="1" ht="16.5" customHeight="1">
      <c r="A127" s="33"/>
      <c r="B127" s="34"/>
      <c r="C127" s="190" t="s">
        <v>90</v>
      </c>
      <c r="D127" s="190" t="s">
        <v>136</v>
      </c>
      <c r="E127" s="191" t="s">
        <v>412</v>
      </c>
      <c r="F127" s="192" t="s">
        <v>413</v>
      </c>
      <c r="G127" s="193" t="s">
        <v>414</v>
      </c>
      <c r="H127" s="194">
        <v>12</v>
      </c>
      <c r="I127" s="195"/>
      <c r="J127" s="196">
        <f>ROUND(I127*H127,2)</f>
        <v>0</v>
      </c>
      <c r="K127" s="197"/>
      <c r="L127" s="38"/>
      <c r="M127" s="198" t="s">
        <v>1</v>
      </c>
      <c r="N127" s="199" t="s">
        <v>45</v>
      </c>
      <c r="O127" s="70"/>
      <c r="P127" s="200">
        <f>O127*H127</f>
        <v>0</v>
      </c>
      <c r="Q127" s="200">
        <v>1.7500000000000002E-2</v>
      </c>
      <c r="R127" s="200">
        <f>Q127*H127</f>
        <v>0.21000000000000002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153</v>
      </c>
      <c r="AT127" s="202" t="s">
        <v>136</v>
      </c>
      <c r="AU127" s="202" t="s">
        <v>90</v>
      </c>
      <c r="AY127" s="16" t="s">
        <v>133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85</v>
      </c>
      <c r="BK127" s="203">
        <f>ROUND(I127*H127,2)</f>
        <v>0</v>
      </c>
      <c r="BL127" s="16" t="s">
        <v>153</v>
      </c>
      <c r="BM127" s="202" t="s">
        <v>415</v>
      </c>
    </row>
    <row r="128" spans="1:65" s="2" customFormat="1" ht="33" customHeight="1">
      <c r="A128" s="33"/>
      <c r="B128" s="34"/>
      <c r="C128" s="190" t="s">
        <v>148</v>
      </c>
      <c r="D128" s="190" t="s">
        <v>136</v>
      </c>
      <c r="E128" s="191" t="s">
        <v>416</v>
      </c>
      <c r="F128" s="192" t="s">
        <v>417</v>
      </c>
      <c r="G128" s="193" t="s">
        <v>185</v>
      </c>
      <c r="H128" s="194">
        <v>34.719000000000001</v>
      </c>
      <c r="I128" s="195"/>
      <c r="J128" s="196">
        <f>ROUND(I128*H128,2)</f>
        <v>0</v>
      </c>
      <c r="K128" s="197"/>
      <c r="L128" s="38"/>
      <c r="M128" s="198" t="s">
        <v>1</v>
      </c>
      <c r="N128" s="199" t="s">
        <v>45</v>
      </c>
      <c r="O128" s="7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153</v>
      </c>
      <c r="AT128" s="202" t="s">
        <v>136</v>
      </c>
      <c r="AU128" s="202" t="s">
        <v>90</v>
      </c>
      <c r="AY128" s="16" t="s">
        <v>133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85</v>
      </c>
      <c r="BK128" s="203">
        <f>ROUND(I128*H128,2)</f>
        <v>0</v>
      </c>
      <c r="BL128" s="16" t="s">
        <v>153</v>
      </c>
      <c r="BM128" s="202" t="s">
        <v>418</v>
      </c>
    </row>
    <row r="129" spans="1:65" s="13" customFormat="1" ht="10.199999999999999">
      <c r="B129" s="214"/>
      <c r="C129" s="215"/>
      <c r="D129" s="204" t="s">
        <v>250</v>
      </c>
      <c r="E129" s="216" t="s">
        <v>1</v>
      </c>
      <c r="F129" s="217" t="s">
        <v>225</v>
      </c>
      <c r="G129" s="215"/>
      <c r="H129" s="218">
        <v>34.719000000000001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250</v>
      </c>
      <c r="AU129" s="224" t="s">
        <v>90</v>
      </c>
      <c r="AV129" s="13" t="s">
        <v>90</v>
      </c>
      <c r="AW129" s="13" t="s">
        <v>36</v>
      </c>
      <c r="AX129" s="13" t="s">
        <v>85</v>
      </c>
      <c r="AY129" s="224" t="s">
        <v>133</v>
      </c>
    </row>
    <row r="130" spans="1:65" s="2" customFormat="1" ht="24.15" customHeight="1">
      <c r="A130" s="33"/>
      <c r="B130" s="34"/>
      <c r="C130" s="190" t="s">
        <v>153</v>
      </c>
      <c r="D130" s="190" t="s">
        <v>136</v>
      </c>
      <c r="E130" s="191" t="s">
        <v>419</v>
      </c>
      <c r="F130" s="192" t="s">
        <v>420</v>
      </c>
      <c r="G130" s="193" t="s">
        <v>185</v>
      </c>
      <c r="H130" s="194">
        <v>7.8479999999999999</v>
      </c>
      <c r="I130" s="195"/>
      <c r="J130" s="196">
        <f>ROUND(I130*H130,2)</f>
        <v>0</v>
      </c>
      <c r="K130" s="197"/>
      <c r="L130" s="38"/>
      <c r="M130" s="198" t="s">
        <v>1</v>
      </c>
      <c r="N130" s="199" t="s">
        <v>45</v>
      </c>
      <c r="O130" s="70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153</v>
      </c>
      <c r="AT130" s="202" t="s">
        <v>136</v>
      </c>
      <c r="AU130" s="202" t="s">
        <v>90</v>
      </c>
      <c r="AY130" s="16" t="s">
        <v>133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85</v>
      </c>
      <c r="BK130" s="203">
        <f>ROUND(I130*H130,2)</f>
        <v>0</v>
      </c>
      <c r="BL130" s="16" t="s">
        <v>153</v>
      </c>
      <c r="BM130" s="202" t="s">
        <v>421</v>
      </c>
    </row>
    <row r="131" spans="1:65" s="13" customFormat="1" ht="10.199999999999999">
      <c r="B131" s="214"/>
      <c r="C131" s="215"/>
      <c r="D131" s="204" t="s">
        <v>250</v>
      </c>
      <c r="E131" s="216" t="s">
        <v>1</v>
      </c>
      <c r="F131" s="217" t="s">
        <v>195</v>
      </c>
      <c r="G131" s="215"/>
      <c r="H131" s="218">
        <v>7.8479999999999999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250</v>
      </c>
      <c r="AU131" s="224" t="s">
        <v>90</v>
      </c>
      <c r="AV131" s="13" t="s">
        <v>90</v>
      </c>
      <c r="AW131" s="13" t="s">
        <v>36</v>
      </c>
      <c r="AX131" s="13" t="s">
        <v>85</v>
      </c>
      <c r="AY131" s="224" t="s">
        <v>133</v>
      </c>
    </row>
    <row r="132" spans="1:65" s="2" customFormat="1" ht="37.799999999999997" customHeight="1">
      <c r="A132" s="33"/>
      <c r="B132" s="34"/>
      <c r="C132" s="190" t="s">
        <v>132</v>
      </c>
      <c r="D132" s="190" t="s">
        <v>136</v>
      </c>
      <c r="E132" s="191" t="s">
        <v>301</v>
      </c>
      <c r="F132" s="192" t="s">
        <v>302</v>
      </c>
      <c r="G132" s="193" t="s">
        <v>185</v>
      </c>
      <c r="H132" s="194">
        <v>9.9149999999999991</v>
      </c>
      <c r="I132" s="195"/>
      <c r="J132" s="196">
        <f>ROUND(I132*H132,2)</f>
        <v>0</v>
      </c>
      <c r="K132" s="197"/>
      <c r="L132" s="38"/>
      <c r="M132" s="198" t="s">
        <v>1</v>
      </c>
      <c r="N132" s="199" t="s">
        <v>45</v>
      </c>
      <c r="O132" s="70"/>
      <c r="P132" s="200">
        <f>O132*H132</f>
        <v>0</v>
      </c>
      <c r="Q132" s="200">
        <v>0</v>
      </c>
      <c r="R132" s="200">
        <f>Q132*H132</f>
        <v>0</v>
      </c>
      <c r="S132" s="200">
        <v>0</v>
      </c>
      <c r="T132" s="20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2" t="s">
        <v>153</v>
      </c>
      <c r="AT132" s="202" t="s">
        <v>136</v>
      </c>
      <c r="AU132" s="202" t="s">
        <v>90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85</v>
      </c>
      <c r="BK132" s="203">
        <f>ROUND(I132*H132,2)</f>
        <v>0</v>
      </c>
      <c r="BL132" s="16" t="s">
        <v>153</v>
      </c>
      <c r="BM132" s="202" t="s">
        <v>422</v>
      </c>
    </row>
    <row r="133" spans="1:65" s="13" customFormat="1" ht="10.199999999999999">
      <c r="B133" s="214"/>
      <c r="C133" s="215"/>
      <c r="D133" s="204" t="s">
        <v>250</v>
      </c>
      <c r="E133" s="216" t="s">
        <v>1</v>
      </c>
      <c r="F133" s="217" t="s">
        <v>211</v>
      </c>
      <c r="G133" s="215"/>
      <c r="H133" s="218">
        <v>9.9149999999999991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250</v>
      </c>
      <c r="AU133" s="224" t="s">
        <v>90</v>
      </c>
      <c r="AV133" s="13" t="s">
        <v>90</v>
      </c>
      <c r="AW133" s="13" t="s">
        <v>36</v>
      </c>
      <c r="AX133" s="13" t="s">
        <v>85</v>
      </c>
      <c r="AY133" s="224" t="s">
        <v>133</v>
      </c>
    </row>
    <row r="134" spans="1:65" s="2" customFormat="1" ht="37.799999999999997" customHeight="1">
      <c r="A134" s="33"/>
      <c r="B134" s="34"/>
      <c r="C134" s="190" t="s">
        <v>164</v>
      </c>
      <c r="D134" s="190" t="s">
        <v>136</v>
      </c>
      <c r="E134" s="191" t="s">
        <v>305</v>
      </c>
      <c r="F134" s="192" t="s">
        <v>306</v>
      </c>
      <c r="G134" s="193" t="s">
        <v>185</v>
      </c>
      <c r="H134" s="194">
        <v>9.9149999999999991</v>
      </c>
      <c r="I134" s="195"/>
      <c r="J134" s="196">
        <f>ROUND(I134*H134,2)</f>
        <v>0</v>
      </c>
      <c r="K134" s="197"/>
      <c r="L134" s="38"/>
      <c r="M134" s="198" t="s">
        <v>1</v>
      </c>
      <c r="N134" s="199" t="s">
        <v>45</v>
      </c>
      <c r="O134" s="70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153</v>
      </c>
      <c r="AT134" s="202" t="s">
        <v>136</v>
      </c>
      <c r="AU134" s="202" t="s">
        <v>90</v>
      </c>
      <c r="AY134" s="16" t="s">
        <v>133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85</v>
      </c>
      <c r="BK134" s="203">
        <f>ROUND(I134*H134,2)</f>
        <v>0</v>
      </c>
      <c r="BL134" s="16" t="s">
        <v>153</v>
      </c>
      <c r="BM134" s="202" t="s">
        <v>423</v>
      </c>
    </row>
    <row r="135" spans="1:65" s="13" customFormat="1" ht="10.199999999999999">
      <c r="B135" s="214"/>
      <c r="C135" s="215"/>
      <c r="D135" s="204" t="s">
        <v>250</v>
      </c>
      <c r="E135" s="216" t="s">
        <v>1</v>
      </c>
      <c r="F135" s="217" t="s">
        <v>211</v>
      </c>
      <c r="G135" s="215"/>
      <c r="H135" s="218">
        <v>9.9149999999999991</v>
      </c>
      <c r="I135" s="219"/>
      <c r="J135" s="215"/>
      <c r="K135" s="215"/>
      <c r="L135" s="220"/>
      <c r="M135" s="221"/>
      <c r="N135" s="222"/>
      <c r="O135" s="222"/>
      <c r="P135" s="222"/>
      <c r="Q135" s="222"/>
      <c r="R135" s="222"/>
      <c r="S135" s="222"/>
      <c r="T135" s="223"/>
      <c r="AT135" s="224" t="s">
        <v>250</v>
      </c>
      <c r="AU135" s="224" t="s">
        <v>90</v>
      </c>
      <c r="AV135" s="13" t="s">
        <v>90</v>
      </c>
      <c r="AW135" s="13" t="s">
        <v>36</v>
      </c>
      <c r="AX135" s="13" t="s">
        <v>85</v>
      </c>
      <c r="AY135" s="224" t="s">
        <v>133</v>
      </c>
    </row>
    <row r="136" spans="1:65" s="2" customFormat="1" ht="33" customHeight="1">
      <c r="A136" s="33"/>
      <c r="B136" s="34"/>
      <c r="C136" s="190" t="s">
        <v>168</v>
      </c>
      <c r="D136" s="190" t="s">
        <v>136</v>
      </c>
      <c r="E136" s="191" t="s">
        <v>321</v>
      </c>
      <c r="F136" s="192" t="s">
        <v>322</v>
      </c>
      <c r="G136" s="193" t="s">
        <v>323</v>
      </c>
      <c r="H136" s="194">
        <v>19.829999999999998</v>
      </c>
      <c r="I136" s="195"/>
      <c r="J136" s="196">
        <f>ROUND(I136*H136,2)</f>
        <v>0</v>
      </c>
      <c r="K136" s="197"/>
      <c r="L136" s="38"/>
      <c r="M136" s="198" t="s">
        <v>1</v>
      </c>
      <c r="N136" s="199" t="s">
        <v>45</v>
      </c>
      <c r="O136" s="7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2" t="s">
        <v>153</v>
      </c>
      <c r="AT136" s="202" t="s">
        <v>136</v>
      </c>
      <c r="AU136" s="202" t="s">
        <v>90</v>
      </c>
      <c r="AY136" s="16" t="s">
        <v>133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6" t="s">
        <v>85</v>
      </c>
      <c r="BK136" s="203">
        <f>ROUND(I136*H136,2)</f>
        <v>0</v>
      </c>
      <c r="BL136" s="16" t="s">
        <v>153</v>
      </c>
      <c r="BM136" s="202" t="s">
        <v>424</v>
      </c>
    </row>
    <row r="137" spans="1:65" s="13" customFormat="1" ht="10.199999999999999">
      <c r="B137" s="214"/>
      <c r="C137" s="215"/>
      <c r="D137" s="204" t="s">
        <v>250</v>
      </c>
      <c r="E137" s="216" t="s">
        <v>1</v>
      </c>
      <c r="F137" s="217" t="s">
        <v>211</v>
      </c>
      <c r="G137" s="215"/>
      <c r="H137" s="218">
        <v>9.9149999999999991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250</v>
      </c>
      <c r="AU137" s="224" t="s">
        <v>90</v>
      </c>
      <c r="AV137" s="13" t="s">
        <v>90</v>
      </c>
      <c r="AW137" s="13" t="s">
        <v>36</v>
      </c>
      <c r="AX137" s="13" t="s">
        <v>85</v>
      </c>
      <c r="AY137" s="224" t="s">
        <v>133</v>
      </c>
    </row>
    <row r="138" spans="1:65" s="13" customFormat="1" ht="10.199999999999999">
      <c r="B138" s="214"/>
      <c r="C138" s="215"/>
      <c r="D138" s="204" t="s">
        <v>250</v>
      </c>
      <c r="E138" s="215"/>
      <c r="F138" s="217" t="s">
        <v>425</v>
      </c>
      <c r="G138" s="215"/>
      <c r="H138" s="218">
        <v>19.829999999999998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250</v>
      </c>
      <c r="AU138" s="224" t="s">
        <v>90</v>
      </c>
      <c r="AV138" s="13" t="s">
        <v>90</v>
      </c>
      <c r="AW138" s="13" t="s">
        <v>4</v>
      </c>
      <c r="AX138" s="13" t="s">
        <v>85</v>
      </c>
      <c r="AY138" s="224" t="s">
        <v>133</v>
      </c>
    </row>
    <row r="139" spans="1:65" s="2" customFormat="1" ht="16.5" customHeight="1">
      <c r="A139" s="33"/>
      <c r="B139" s="34"/>
      <c r="C139" s="190" t="s">
        <v>175</v>
      </c>
      <c r="D139" s="190" t="s">
        <v>136</v>
      </c>
      <c r="E139" s="191" t="s">
        <v>426</v>
      </c>
      <c r="F139" s="192" t="s">
        <v>427</v>
      </c>
      <c r="G139" s="193" t="s">
        <v>185</v>
      </c>
      <c r="H139" s="194">
        <v>9.9149999999999991</v>
      </c>
      <c r="I139" s="195"/>
      <c r="J139" s="196">
        <f>ROUND(I139*H139,2)</f>
        <v>0</v>
      </c>
      <c r="K139" s="197"/>
      <c r="L139" s="38"/>
      <c r="M139" s="198" t="s">
        <v>1</v>
      </c>
      <c r="N139" s="199" t="s">
        <v>45</v>
      </c>
      <c r="O139" s="7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153</v>
      </c>
      <c r="AT139" s="202" t="s">
        <v>136</v>
      </c>
      <c r="AU139" s="202" t="s">
        <v>90</v>
      </c>
      <c r="AY139" s="16" t="s">
        <v>133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85</v>
      </c>
      <c r="BK139" s="203">
        <f>ROUND(I139*H139,2)</f>
        <v>0</v>
      </c>
      <c r="BL139" s="16" t="s">
        <v>153</v>
      </c>
      <c r="BM139" s="202" t="s">
        <v>428</v>
      </c>
    </row>
    <row r="140" spans="1:65" s="13" customFormat="1" ht="10.199999999999999">
      <c r="B140" s="214"/>
      <c r="C140" s="215"/>
      <c r="D140" s="204" t="s">
        <v>250</v>
      </c>
      <c r="E140" s="216" t="s">
        <v>1</v>
      </c>
      <c r="F140" s="217" t="s">
        <v>211</v>
      </c>
      <c r="G140" s="215"/>
      <c r="H140" s="218">
        <v>9.9149999999999991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250</v>
      </c>
      <c r="AU140" s="224" t="s">
        <v>90</v>
      </c>
      <c r="AV140" s="13" t="s">
        <v>90</v>
      </c>
      <c r="AW140" s="13" t="s">
        <v>36</v>
      </c>
      <c r="AX140" s="13" t="s">
        <v>85</v>
      </c>
      <c r="AY140" s="224" t="s">
        <v>133</v>
      </c>
    </row>
    <row r="141" spans="1:65" s="2" customFormat="1" ht="24.15" customHeight="1">
      <c r="A141" s="33"/>
      <c r="B141" s="34"/>
      <c r="C141" s="190" t="s">
        <v>182</v>
      </c>
      <c r="D141" s="190" t="s">
        <v>136</v>
      </c>
      <c r="E141" s="191" t="s">
        <v>429</v>
      </c>
      <c r="F141" s="192" t="s">
        <v>430</v>
      </c>
      <c r="G141" s="193" t="s">
        <v>185</v>
      </c>
      <c r="H141" s="194">
        <v>26.626000000000001</v>
      </c>
      <c r="I141" s="195"/>
      <c r="J141" s="196">
        <f>ROUND(I141*H141,2)</f>
        <v>0</v>
      </c>
      <c r="K141" s="197"/>
      <c r="L141" s="38"/>
      <c r="M141" s="198" t="s">
        <v>1</v>
      </c>
      <c r="N141" s="199" t="s">
        <v>45</v>
      </c>
      <c r="O141" s="70"/>
      <c r="P141" s="200">
        <f>O141*H141</f>
        <v>0</v>
      </c>
      <c r="Q141" s="200">
        <v>0</v>
      </c>
      <c r="R141" s="200">
        <f>Q141*H141</f>
        <v>0</v>
      </c>
      <c r="S141" s="200">
        <v>0</v>
      </c>
      <c r="T141" s="20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2" t="s">
        <v>153</v>
      </c>
      <c r="AT141" s="202" t="s">
        <v>136</v>
      </c>
      <c r="AU141" s="202" t="s">
        <v>90</v>
      </c>
      <c r="AY141" s="16" t="s">
        <v>133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6" t="s">
        <v>85</v>
      </c>
      <c r="BK141" s="203">
        <f>ROUND(I141*H141,2)</f>
        <v>0</v>
      </c>
      <c r="BL141" s="16" t="s">
        <v>153</v>
      </c>
      <c r="BM141" s="202" t="s">
        <v>431</v>
      </c>
    </row>
    <row r="142" spans="1:65" s="13" customFormat="1" ht="10.199999999999999">
      <c r="B142" s="214"/>
      <c r="C142" s="215"/>
      <c r="D142" s="204" t="s">
        <v>250</v>
      </c>
      <c r="E142" s="216" t="s">
        <v>1</v>
      </c>
      <c r="F142" s="217" t="s">
        <v>391</v>
      </c>
      <c r="G142" s="215"/>
      <c r="H142" s="218">
        <v>26.626000000000001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250</v>
      </c>
      <c r="AU142" s="224" t="s">
        <v>90</v>
      </c>
      <c r="AV142" s="13" t="s">
        <v>90</v>
      </c>
      <c r="AW142" s="13" t="s">
        <v>36</v>
      </c>
      <c r="AX142" s="13" t="s">
        <v>85</v>
      </c>
      <c r="AY142" s="224" t="s">
        <v>133</v>
      </c>
    </row>
    <row r="143" spans="1:65" s="12" customFormat="1" ht="22.8" customHeight="1">
      <c r="B143" s="174"/>
      <c r="C143" s="175"/>
      <c r="D143" s="176" t="s">
        <v>79</v>
      </c>
      <c r="E143" s="188" t="s">
        <v>148</v>
      </c>
      <c r="F143" s="188" t="s">
        <v>432</v>
      </c>
      <c r="G143" s="175"/>
      <c r="H143" s="175"/>
      <c r="I143" s="178"/>
      <c r="J143" s="189">
        <f>BK143</f>
        <v>0</v>
      </c>
      <c r="K143" s="175"/>
      <c r="L143" s="180"/>
      <c r="M143" s="181"/>
      <c r="N143" s="182"/>
      <c r="O143" s="182"/>
      <c r="P143" s="183">
        <f>SUM(P144:P153)</f>
        <v>0</v>
      </c>
      <c r="Q143" s="182"/>
      <c r="R143" s="183">
        <f>SUM(R144:R153)</f>
        <v>29.276114969999998</v>
      </c>
      <c r="S143" s="182"/>
      <c r="T143" s="184">
        <f>SUM(T144:T153)</f>
        <v>0</v>
      </c>
      <c r="AR143" s="185" t="s">
        <v>85</v>
      </c>
      <c r="AT143" s="186" t="s">
        <v>79</v>
      </c>
      <c r="AU143" s="186" t="s">
        <v>85</v>
      </c>
      <c r="AY143" s="185" t="s">
        <v>133</v>
      </c>
      <c r="BK143" s="187">
        <f>SUM(BK144:BK153)</f>
        <v>0</v>
      </c>
    </row>
    <row r="144" spans="1:65" s="2" customFormat="1" ht="24.15" customHeight="1">
      <c r="A144" s="33"/>
      <c r="B144" s="34"/>
      <c r="C144" s="190" t="s">
        <v>190</v>
      </c>
      <c r="D144" s="190" t="s">
        <v>136</v>
      </c>
      <c r="E144" s="191" t="s">
        <v>433</v>
      </c>
      <c r="F144" s="192" t="s">
        <v>434</v>
      </c>
      <c r="G144" s="193" t="s">
        <v>185</v>
      </c>
      <c r="H144" s="194">
        <v>9.2799999999999994</v>
      </c>
      <c r="I144" s="195"/>
      <c r="J144" s="196">
        <f>ROUND(I144*H144,2)</f>
        <v>0</v>
      </c>
      <c r="K144" s="197"/>
      <c r="L144" s="38"/>
      <c r="M144" s="198" t="s">
        <v>1</v>
      </c>
      <c r="N144" s="199" t="s">
        <v>45</v>
      </c>
      <c r="O144" s="70"/>
      <c r="P144" s="200">
        <f>O144*H144</f>
        <v>0</v>
      </c>
      <c r="Q144" s="200">
        <v>3.11388</v>
      </c>
      <c r="R144" s="200">
        <f>Q144*H144</f>
        <v>28.896806399999999</v>
      </c>
      <c r="S144" s="200">
        <v>0</v>
      </c>
      <c r="T144" s="20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2" t="s">
        <v>153</v>
      </c>
      <c r="AT144" s="202" t="s">
        <v>136</v>
      </c>
      <c r="AU144" s="202" t="s">
        <v>90</v>
      </c>
      <c r="AY144" s="16" t="s">
        <v>133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6" t="s">
        <v>85</v>
      </c>
      <c r="BK144" s="203">
        <f>ROUND(I144*H144,2)</f>
        <v>0</v>
      </c>
      <c r="BL144" s="16" t="s">
        <v>153</v>
      </c>
      <c r="BM144" s="202" t="s">
        <v>435</v>
      </c>
    </row>
    <row r="145" spans="1:65" s="13" customFormat="1" ht="10.199999999999999">
      <c r="B145" s="214"/>
      <c r="C145" s="215"/>
      <c r="D145" s="204" t="s">
        <v>250</v>
      </c>
      <c r="E145" s="216" t="s">
        <v>1</v>
      </c>
      <c r="F145" s="217" t="s">
        <v>388</v>
      </c>
      <c r="G145" s="215"/>
      <c r="H145" s="218">
        <v>9.2799999999999994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250</v>
      </c>
      <c r="AU145" s="224" t="s">
        <v>90</v>
      </c>
      <c r="AV145" s="13" t="s">
        <v>90</v>
      </c>
      <c r="AW145" s="13" t="s">
        <v>36</v>
      </c>
      <c r="AX145" s="13" t="s">
        <v>85</v>
      </c>
      <c r="AY145" s="224" t="s">
        <v>133</v>
      </c>
    </row>
    <row r="146" spans="1:65" s="2" customFormat="1" ht="24.15" customHeight="1">
      <c r="A146" s="33"/>
      <c r="B146" s="34"/>
      <c r="C146" s="190" t="s">
        <v>279</v>
      </c>
      <c r="D146" s="190" t="s">
        <v>136</v>
      </c>
      <c r="E146" s="191" t="s">
        <v>436</v>
      </c>
      <c r="F146" s="192" t="s">
        <v>437</v>
      </c>
      <c r="G146" s="193" t="s">
        <v>185</v>
      </c>
      <c r="H146" s="194">
        <v>6.0259999999999998</v>
      </c>
      <c r="I146" s="195"/>
      <c r="J146" s="196">
        <f>ROUND(I146*H146,2)</f>
        <v>0</v>
      </c>
      <c r="K146" s="197"/>
      <c r="L146" s="38"/>
      <c r="M146" s="198" t="s">
        <v>1</v>
      </c>
      <c r="N146" s="199" t="s">
        <v>45</v>
      </c>
      <c r="O146" s="7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2" t="s">
        <v>153</v>
      </c>
      <c r="AT146" s="202" t="s">
        <v>136</v>
      </c>
      <c r="AU146" s="202" t="s">
        <v>90</v>
      </c>
      <c r="AY146" s="16" t="s">
        <v>133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6" t="s">
        <v>85</v>
      </c>
      <c r="BK146" s="203">
        <f>ROUND(I146*H146,2)</f>
        <v>0</v>
      </c>
      <c r="BL146" s="16" t="s">
        <v>153</v>
      </c>
      <c r="BM146" s="202" t="s">
        <v>438</v>
      </c>
    </row>
    <row r="147" spans="1:65" s="13" customFormat="1" ht="10.199999999999999">
      <c r="B147" s="214"/>
      <c r="C147" s="215"/>
      <c r="D147" s="204" t="s">
        <v>250</v>
      </c>
      <c r="E147" s="216" t="s">
        <v>1</v>
      </c>
      <c r="F147" s="217" t="s">
        <v>380</v>
      </c>
      <c r="G147" s="215"/>
      <c r="H147" s="218">
        <v>6.0259999999999998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250</v>
      </c>
      <c r="AU147" s="224" t="s">
        <v>90</v>
      </c>
      <c r="AV147" s="13" t="s">
        <v>90</v>
      </c>
      <c r="AW147" s="13" t="s">
        <v>36</v>
      </c>
      <c r="AX147" s="13" t="s">
        <v>85</v>
      </c>
      <c r="AY147" s="224" t="s">
        <v>133</v>
      </c>
    </row>
    <row r="148" spans="1:65" s="2" customFormat="1" ht="21.75" customHeight="1">
      <c r="A148" s="33"/>
      <c r="B148" s="34"/>
      <c r="C148" s="190" t="s">
        <v>8</v>
      </c>
      <c r="D148" s="190" t="s">
        <v>136</v>
      </c>
      <c r="E148" s="191" t="s">
        <v>439</v>
      </c>
      <c r="F148" s="192" t="s">
        <v>440</v>
      </c>
      <c r="G148" s="193" t="s">
        <v>200</v>
      </c>
      <c r="H148" s="194">
        <v>30.966000000000001</v>
      </c>
      <c r="I148" s="195"/>
      <c r="J148" s="196">
        <f>ROUND(I148*H148,2)</f>
        <v>0</v>
      </c>
      <c r="K148" s="197"/>
      <c r="L148" s="38"/>
      <c r="M148" s="198" t="s">
        <v>1</v>
      </c>
      <c r="N148" s="199" t="s">
        <v>45</v>
      </c>
      <c r="O148" s="70"/>
      <c r="P148" s="200">
        <f>O148*H148</f>
        <v>0</v>
      </c>
      <c r="Q148" s="200">
        <v>7.26E-3</v>
      </c>
      <c r="R148" s="200">
        <f>Q148*H148</f>
        <v>0.22481316000000001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153</v>
      </c>
      <c r="AT148" s="202" t="s">
        <v>136</v>
      </c>
      <c r="AU148" s="202" t="s">
        <v>90</v>
      </c>
      <c r="AY148" s="16" t="s">
        <v>133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85</v>
      </c>
      <c r="BK148" s="203">
        <f>ROUND(I148*H148,2)</f>
        <v>0</v>
      </c>
      <c r="BL148" s="16" t="s">
        <v>153</v>
      </c>
      <c r="BM148" s="202" t="s">
        <v>441</v>
      </c>
    </row>
    <row r="149" spans="1:65" s="13" customFormat="1" ht="10.199999999999999">
      <c r="B149" s="214"/>
      <c r="C149" s="215"/>
      <c r="D149" s="204" t="s">
        <v>250</v>
      </c>
      <c r="E149" s="216" t="s">
        <v>1</v>
      </c>
      <c r="F149" s="217" t="s">
        <v>377</v>
      </c>
      <c r="G149" s="215"/>
      <c r="H149" s="218">
        <v>30.966000000000001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250</v>
      </c>
      <c r="AU149" s="224" t="s">
        <v>90</v>
      </c>
      <c r="AV149" s="13" t="s">
        <v>90</v>
      </c>
      <c r="AW149" s="13" t="s">
        <v>36</v>
      </c>
      <c r="AX149" s="13" t="s">
        <v>85</v>
      </c>
      <c r="AY149" s="224" t="s">
        <v>133</v>
      </c>
    </row>
    <row r="150" spans="1:65" s="2" customFormat="1" ht="21.75" customHeight="1">
      <c r="A150" s="33"/>
      <c r="B150" s="34"/>
      <c r="C150" s="190" t="s">
        <v>286</v>
      </c>
      <c r="D150" s="190" t="s">
        <v>136</v>
      </c>
      <c r="E150" s="191" t="s">
        <v>442</v>
      </c>
      <c r="F150" s="192" t="s">
        <v>443</v>
      </c>
      <c r="G150" s="193" t="s">
        <v>200</v>
      </c>
      <c r="H150" s="194">
        <v>30.966000000000001</v>
      </c>
      <c r="I150" s="195"/>
      <c r="J150" s="196">
        <f>ROUND(I150*H150,2)</f>
        <v>0</v>
      </c>
      <c r="K150" s="197"/>
      <c r="L150" s="38"/>
      <c r="M150" s="198" t="s">
        <v>1</v>
      </c>
      <c r="N150" s="199" t="s">
        <v>45</v>
      </c>
      <c r="O150" s="70"/>
      <c r="P150" s="200">
        <f>O150*H150</f>
        <v>0</v>
      </c>
      <c r="Q150" s="200">
        <v>8.5999999999999998E-4</v>
      </c>
      <c r="R150" s="200">
        <f>Q150*H150</f>
        <v>2.663076E-2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153</v>
      </c>
      <c r="AT150" s="202" t="s">
        <v>136</v>
      </c>
      <c r="AU150" s="202" t="s">
        <v>90</v>
      </c>
      <c r="AY150" s="16" t="s">
        <v>133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85</v>
      </c>
      <c r="BK150" s="203">
        <f>ROUND(I150*H150,2)</f>
        <v>0</v>
      </c>
      <c r="BL150" s="16" t="s">
        <v>153</v>
      </c>
      <c r="BM150" s="202" t="s">
        <v>444</v>
      </c>
    </row>
    <row r="151" spans="1:65" s="13" customFormat="1" ht="10.199999999999999">
      <c r="B151" s="214"/>
      <c r="C151" s="215"/>
      <c r="D151" s="204" t="s">
        <v>250</v>
      </c>
      <c r="E151" s="216" t="s">
        <v>1</v>
      </c>
      <c r="F151" s="217" t="s">
        <v>377</v>
      </c>
      <c r="G151" s="215"/>
      <c r="H151" s="218">
        <v>30.966000000000001</v>
      </c>
      <c r="I151" s="219"/>
      <c r="J151" s="215"/>
      <c r="K151" s="215"/>
      <c r="L151" s="220"/>
      <c r="M151" s="221"/>
      <c r="N151" s="222"/>
      <c r="O151" s="222"/>
      <c r="P151" s="222"/>
      <c r="Q151" s="222"/>
      <c r="R151" s="222"/>
      <c r="S151" s="222"/>
      <c r="T151" s="223"/>
      <c r="AT151" s="224" t="s">
        <v>250</v>
      </c>
      <c r="AU151" s="224" t="s">
        <v>90</v>
      </c>
      <c r="AV151" s="13" t="s">
        <v>90</v>
      </c>
      <c r="AW151" s="13" t="s">
        <v>36</v>
      </c>
      <c r="AX151" s="13" t="s">
        <v>85</v>
      </c>
      <c r="AY151" s="224" t="s">
        <v>133</v>
      </c>
    </row>
    <row r="152" spans="1:65" s="2" customFormat="1" ht="24.15" customHeight="1">
      <c r="A152" s="33"/>
      <c r="B152" s="34"/>
      <c r="C152" s="190" t="s">
        <v>290</v>
      </c>
      <c r="D152" s="190" t="s">
        <v>136</v>
      </c>
      <c r="E152" s="191" t="s">
        <v>445</v>
      </c>
      <c r="F152" s="192" t="s">
        <v>446</v>
      </c>
      <c r="G152" s="193" t="s">
        <v>323</v>
      </c>
      <c r="H152" s="194">
        <v>0.123</v>
      </c>
      <c r="I152" s="195"/>
      <c r="J152" s="196">
        <f>ROUND(I152*H152,2)</f>
        <v>0</v>
      </c>
      <c r="K152" s="197"/>
      <c r="L152" s="38"/>
      <c r="M152" s="198" t="s">
        <v>1</v>
      </c>
      <c r="N152" s="199" t="s">
        <v>45</v>
      </c>
      <c r="O152" s="70"/>
      <c r="P152" s="200">
        <f>O152*H152</f>
        <v>0</v>
      </c>
      <c r="Q152" s="200">
        <v>1.03955</v>
      </c>
      <c r="R152" s="200">
        <f>Q152*H152</f>
        <v>0.12786465</v>
      </c>
      <c r="S152" s="200">
        <v>0</v>
      </c>
      <c r="T152" s="201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2" t="s">
        <v>153</v>
      </c>
      <c r="AT152" s="202" t="s">
        <v>136</v>
      </c>
      <c r="AU152" s="202" t="s">
        <v>90</v>
      </c>
      <c r="AY152" s="16" t="s">
        <v>133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6" t="s">
        <v>85</v>
      </c>
      <c r="BK152" s="203">
        <f>ROUND(I152*H152,2)</f>
        <v>0</v>
      </c>
      <c r="BL152" s="16" t="s">
        <v>153</v>
      </c>
      <c r="BM152" s="202" t="s">
        <v>447</v>
      </c>
    </row>
    <row r="153" spans="1:65" s="13" customFormat="1" ht="10.199999999999999">
      <c r="B153" s="214"/>
      <c r="C153" s="215"/>
      <c r="D153" s="204" t="s">
        <v>250</v>
      </c>
      <c r="E153" s="216" t="s">
        <v>1</v>
      </c>
      <c r="F153" s="217" t="s">
        <v>402</v>
      </c>
      <c r="G153" s="215"/>
      <c r="H153" s="218">
        <v>0.123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250</v>
      </c>
      <c r="AU153" s="224" t="s">
        <v>90</v>
      </c>
      <c r="AV153" s="13" t="s">
        <v>90</v>
      </c>
      <c r="AW153" s="13" t="s">
        <v>36</v>
      </c>
      <c r="AX153" s="13" t="s">
        <v>85</v>
      </c>
      <c r="AY153" s="224" t="s">
        <v>133</v>
      </c>
    </row>
    <row r="154" spans="1:65" s="12" customFormat="1" ht="22.8" customHeight="1">
      <c r="B154" s="174"/>
      <c r="C154" s="175"/>
      <c r="D154" s="176" t="s">
        <v>79</v>
      </c>
      <c r="E154" s="188" t="s">
        <v>153</v>
      </c>
      <c r="F154" s="188" t="s">
        <v>448</v>
      </c>
      <c r="G154" s="175"/>
      <c r="H154" s="175"/>
      <c r="I154" s="178"/>
      <c r="J154" s="189">
        <f>BK154</f>
        <v>0</v>
      </c>
      <c r="K154" s="175"/>
      <c r="L154" s="180"/>
      <c r="M154" s="181"/>
      <c r="N154" s="182"/>
      <c r="O154" s="182"/>
      <c r="P154" s="183">
        <f>SUM(P155:P162)</f>
        <v>0</v>
      </c>
      <c r="Q154" s="182"/>
      <c r="R154" s="183">
        <f>SUM(R155:R162)</f>
        <v>31.037947000000003</v>
      </c>
      <c r="S154" s="182"/>
      <c r="T154" s="184">
        <f>SUM(T155:T162)</f>
        <v>0</v>
      </c>
      <c r="AR154" s="185" t="s">
        <v>85</v>
      </c>
      <c r="AT154" s="186" t="s">
        <v>79</v>
      </c>
      <c r="AU154" s="186" t="s">
        <v>85</v>
      </c>
      <c r="AY154" s="185" t="s">
        <v>133</v>
      </c>
      <c r="BK154" s="187">
        <f>SUM(BK155:BK162)</f>
        <v>0</v>
      </c>
    </row>
    <row r="155" spans="1:65" s="2" customFormat="1" ht="24.15" customHeight="1">
      <c r="A155" s="33"/>
      <c r="B155" s="34"/>
      <c r="C155" s="190" t="s">
        <v>295</v>
      </c>
      <c r="D155" s="190" t="s">
        <v>136</v>
      </c>
      <c r="E155" s="191" t="s">
        <v>449</v>
      </c>
      <c r="F155" s="192" t="s">
        <v>450</v>
      </c>
      <c r="G155" s="193" t="s">
        <v>200</v>
      </c>
      <c r="H155" s="194">
        <v>21.46</v>
      </c>
      <c r="I155" s="195"/>
      <c r="J155" s="196">
        <f>ROUND(I155*H155,2)</f>
        <v>0</v>
      </c>
      <c r="K155" s="197"/>
      <c r="L155" s="38"/>
      <c r="M155" s="198" t="s">
        <v>1</v>
      </c>
      <c r="N155" s="199" t="s">
        <v>45</v>
      </c>
      <c r="O155" s="7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2" t="s">
        <v>153</v>
      </c>
      <c r="AT155" s="202" t="s">
        <v>136</v>
      </c>
      <c r="AU155" s="202" t="s">
        <v>90</v>
      </c>
      <c r="AY155" s="16" t="s">
        <v>133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6" t="s">
        <v>85</v>
      </c>
      <c r="BK155" s="203">
        <f>ROUND(I155*H155,2)</f>
        <v>0</v>
      </c>
      <c r="BL155" s="16" t="s">
        <v>153</v>
      </c>
      <c r="BM155" s="202" t="s">
        <v>451</v>
      </c>
    </row>
    <row r="156" spans="1:65" s="13" customFormat="1" ht="10.199999999999999">
      <c r="B156" s="214"/>
      <c r="C156" s="215"/>
      <c r="D156" s="204" t="s">
        <v>250</v>
      </c>
      <c r="E156" s="216" t="s">
        <v>1</v>
      </c>
      <c r="F156" s="217" t="s">
        <v>385</v>
      </c>
      <c r="G156" s="215"/>
      <c r="H156" s="218">
        <v>21.46</v>
      </c>
      <c r="I156" s="219"/>
      <c r="J156" s="215"/>
      <c r="K156" s="215"/>
      <c r="L156" s="220"/>
      <c r="M156" s="221"/>
      <c r="N156" s="222"/>
      <c r="O156" s="222"/>
      <c r="P156" s="222"/>
      <c r="Q156" s="222"/>
      <c r="R156" s="222"/>
      <c r="S156" s="222"/>
      <c r="T156" s="223"/>
      <c r="AT156" s="224" t="s">
        <v>250</v>
      </c>
      <c r="AU156" s="224" t="s">
        <v>90</v>
      </c>
      <c r="AV156" s="13" t="s">
        <v>90</v>
      </c>
      <c r="AW156" s="13" t="s">
        <v>36</v>
      </c>
      <c r="AX156" s="13" t="s">
        <v>85</v>
      </c>
      <c r="AY156" s="224" t="s">
        <v>133</v>
      </c>
    </row>
    <row r="157" spans="1:65" s="2" customFormat="1" ht="24.15" customHeight="1">
      <c r="A157" s="33"/>
      <c r="B157" s="34"/>
      <c r="C157" s="190" t="s">
        <v>300</v>
      </c>
      <c r="D157" s="190" t="s">
        <v>136</v>
      </c>
      <c r="E157" s="191" t="s">
        <v>452</v>
      </c>
      <c r="F157" s="192" t="s">
        <v>453</v>
      </c>
      <c r="G157" s="193" t="s">
        <v>185</v>
      </c>
      <c r="H157" s="194">
        <v>6.6959999999999997</v>
      </c>
      <c r="I157" s="195"/>
      <c r="J157" s="196">
        <f>ROUND(I157*H157,2)</f>
        <v>0</v>
      </c>
      <c r="K157" s="197"/>
      <c r="L157" s="38"/>
      <c r="M157" s="198" t="s">
        <v>1</v>
      </c>
      <c r="N157" s="199" t="s">
        <v>45</v>
      </c>
      <c r="O157" s="70"/>
      <c r="P157" s="200">
        <f>O157*H157</f>
        <v>0</v>
      </c>
      <c r="Q157" s="200">
        <v>1.9967999999999999</v>
      </c>
      <c r="R157" s="200">
        <f>Q157*H157</f>
        <v>13.3705728</v>
      </c>
      <c r="S157" s="200">
        <v>0</v>
      </c>
      <c r="T157" s="20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2" t="s">
        <v>153</v>
      </c>
      <c r="AT157" s="202" t="s">
        <v>136</v>
      </c>
      <c r="AU157" s="202" t="s">
        <v>90</v>
      </c>
      <c r="AY157" s="16" t="s">
        <v>133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85</v>
      </c>
      <c r="BK157" s="203">
        <f>ROUND(I157*H157,2)</f>
        <v>0</v>
      </c>
      <c r="BL157" s="16" t="s">
        <v>153</v>
      </c>
      <c r="BM157" s="202" t="s">
        <v>454</v>
      </c>
    </row>
    <row r="158" spans="1:65" s="13" customFormat="1" ht="10.199999999999999">
      <c r="B158" s="214"/>
      <c r="C158" s="215"/>
      <c r="D158" s="204" t="s">
        <v>250</v>
      </c>
      <c r="E158" s="216" t="s">
        <v>1</v>
      </c>
      <c r="F158" s="217" t="s">
        <v>455</v>
      </c>
      <c r="G158" s="215"/>
      <c r="H158" s="218">
        <v>6.6959999999999997</v>
      </c>
      <c r="I158" s="219"/>
      <c r="J158" s="215"/>
      <c r="K158" s="215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250</v>
      </c>
      <c r="AU158" s="224" t="s">
        <v>90</v>
      </c>
      <c r="AV158" s="13" t="s">
        <v>90</v>
      </c>
      <c r="AW158" s="13" t="s">
        <v>36</v>
      </c>
      <c r="AX158" s="13" t="s">
        <v>85</v>
      </c>
      <c r="AY158" s="224" t="s">
        <v>133</v>
      </c>
    </row>
    <row r="159" spans="1:65" s="2" customFormat="1" ht="16.5" customHeight="1">
      <c r="A159" s="33"/>
      <c r="B159" s="34"/>
      <c r="C159" s="190" t="s">
        <v>304</v>
      </c>
      <c r="D159" s="190" t="s">
        <v>136</v>
      </c>
      <c r="E159" s="191" t="s">
        <v>456</v>
      </c>
      <c r="F159" s="192" t="s">
        <v>457</v>
      </c>
      <c r="G159" s="193" t="s">
        <v>200</v>
      </c>
      <c r="H159" s="194">
        <v>14.88</v>
      </c>
      <c r="I159" s="195"/>
      <c r="J159" s="196">
        <f>ROUND(I159*H159,2)</f>
        <v>0</v>
      </c>
      <c r="K159" s="197"/>
      <c r="L159" s="38"/>
      <c r="M159" s="198" t="s">
        <v>1</v>
      </c>
      <c r="N159" s="199" t="s">
        <v>45</v>
      </c>
      <c r="O159" s="70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2" t="s">
        <v>153</v>
      </c>
      <c r="AT159" s="202" t="s">
        <v>136</v>
      </c>
      <c r="AU159" s="202" t="s">
        <v>90</v>
      </c>
      <c r="AY159" s="16" t="s">
        <v>133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6" t="s">
        <v>85</v>
      </c>
      <c r="BK159" s="203">
        <f>ROUND(I159*H159,2)</f>
        <v>0</v>
      </c>
      <c r="BL159" s="16" t="s">
        <v>153</v>
      </c>
      <c r="BM159" s="202" t="s">
        <v>458</v>
      </c>
    </row>
    <row r="160" spans="1:65" s="13" customFormat="1" ht="10.199999999999999">
      <c r="B160" s="214"/>
      <c r="C160" s="215"/>
      <c r="D160" s="204" t="s">
        <v>250</v>
      </c>
      <c r="E160" s="216" t="s">
        <v>1</v>
      </c>
      <c r="F160" s="217" t="s">
        <v>394</v>
      </c>
      <c r="G160" s="215"/>
      <c r="H160" s="218">
        <v>14.88</v>
      </c>
      <c r="I160" s="219"/>
      <c r="J160" s="215"/>
      <c r="K160" s="215"/>
      <c r="L160" s="220"/>
      <c r="M160" s="221"/>
      <c r="N160" s="222"/>
      <c r="O160" s="222"/>
      <c r="P160" s="222"/>
      <c r="Q160" s="222"/>
      <c r="R160" s="222"/>
      <c r="S160" s="222"/>
      <c r="T160" s="223"/>
      <c r="AT160" s="224" t="s">
        <v>250</v>
      </c>
      <c r="AU160" s="224" t="s">
        <v>90</v>
      </c>
      <c r="AV160" s="13" t="s">
        <v>90</v>
      </c>
      <c r="AW160" s="13" t="s">
        <v>36</v>
      </c>
      <c r="AX160" s="13" t="s">
        <v>85</v>
      </c>
      <c r="AY160" s="224" t="s">
        <v>133</v>
      </c>
    </row>
    <row r="161" spans="1:65" s="2" customFormat="1" ht="24.15" customHeight="1">
      <c r="A161" s="33"/>
      <c r="B161" s="34"/>
      <c r="C161" s="190" t="s">
        <v>308</v>
      </c>
      <c r="D161" s="190" t="s">
        <v>136</v>
      </c>
      <c r="E161" s="191" t="s">
        <v>459</v>
      </c>
      <c r="F161" s="192" t="s">
        <v>460</v>
      </c>
      <c r="G161" s="193" t="s">
        <v>200</v>
      </c>
      <c r="H161" s="194">
        <v>21.46</v>
      </c>
      <c r="I161" s="195"/>
      <c r="J161" s="196">
        <f>ROUND(I161*H161,2)</f>
        <v>0</v>
      </c>
      <c r="K161" s="197"/>
      <c r="L161" s="38"/>
      <c r="M161" s="198" t="s">
        <v>1</v>
      </c>
      <c r="N161" s="199" t="s">
        <v>45</v>
      </c>
      <c r="O161" s="70"/>
      <c r="P161" s="200">
        <f>O161*H161</f>
        <v>0</v>
      </c>
      <c r="Q161" s="200">
        <v>0.82326999999999995</v>
      </c>
      <c r="R161" s="200">
        <f>Q161*H161</f>
        <v>17.667374200000001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153</v>
      </c>
      <c r="AT161" s="202" t="s">
        <v>136</v>
      </c>
      <c r="AU161" s="202" t="s">
        <v>90</v>
      </c>
      <c r="AY161" s="16" t="s">
        <v>133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85</v>
      </c>
      <c r="BK161" s="203">
        <f>ROUND(I161*H161,2)</f>
        <v>0</v>
      </c>
      <c r="BL161" s="16" t="s">
        <v>153</v>
      </c>
      <c r="BM161" s="202" t="s">
        <v>461</v>
      </c>
    </row>
    <row r="162" spans="1:65" s="13" customFormat="1" ht="10.199999999999999">
      <c r="B162" s="214"/>
      <c r="C162" s="215"/>
      <c r="D162" s="204" t="s">
        <v>250</v>
      </c>
      <c r="E162" s="216" t="s">
        <v>1</v>
      </c>
      <c r="F162" s="217" t="s">
        <v>385</v>
      </c>
      <c r="G162" s="215"/>
      <c r="H162" s="218">
        <v>21.46</v>
      </c>
      <c r="I162" s="219"/>
      <c r="J162" s="215"/>
      <c r="K162" s="215"/>
      <c r="L162" s="220"/>
      <c r="M162" s="221"/>
      <c r="N162" s="222"/>
      <c r="O162" s="222"/>
      <c r="P162" s="222"/>
      <c r="Q162" s="222"/>
      <c r="R162" s="222"/>
      <c r="S162" s="222"/>
      <c r="T162" s="223"/>
      <c r="AT162" s="224" t="s">
        <v>250</v>
      </c>
      <c r="AU162" s="224" t="s">
        <v>90</v>
      </c>
      <c r="AV162" s="13" t="s">
        <v>90</v>
      </c>
      <c r="AW162" s="13" t="s">
        <v>36</v>
      </c>
      <c r="AX162" s="13" t="s">
        <v>85</v>
      </c>
      <c r="AY162" s="224" t="s">
        <v>133</v>
      </c>
    </row>
    <row r="163" spans="1:65" s="12" customFormat="1" ht="22.8" customHeight="1">
      <c r="B163" s="174"/>
      <c r="C163" s="175"/>
      <c r="D163" s="176" t="s">
        <v>79</v>
      </c>
      <c r="E163" s="188" t="s">
        <v>462</v>
      </c>
      <c r="F163" s="188" t="s">
        <v>463</v>
      </c>
      <c r="G163" s="175"/>
      <c r="H163" s="175"/>
      <c r="I163" s="178"/>
      <c r="J163" s="189">
        <f>BK163</f>
        <v>0</v>
      </c>
      <c r="K163" s="175"/>
      <c r="L163" s="180"/>
      <c r="M163" s="181"/>
      <c r="N163" s="182"/>
      <c r="O163" s="182"/>
      <c r="P163" s="183">
        <f>SUM(P164:P167)</f>
        <v>0</v>
      </c>
      <c r="Q163" s="182"/>
      <c r="R163" s="183">
        <f>SUM(R164:R167)</f>
        <v>0</v>
      </c>
      <c r="S163" s="182"/>
      <c r="T163" s="184">
        <f>SUM(T164:T167)</f>
        <v>0</v>
      </c>
      <c r="AR163" s="185" t="s">
        <v>85</v>
      </c>
      <c r="AT163" s="186" t="s">
        <v>79</v>
      </c>
      <c r="AU163" s="186" t="s">
        <v>85</v>
      </c>
      <c r="AY163" s="185" t="s">
        <v>133</v>
      </c>
      <c r="BK163" s="187">
        <f>SUM(BK164:BK167)</f>
        <v>0</v>
      </c>
    </row>
    <row r="164" spans="1:65" s="2" customFormat="1" ht="37.799999999999997" customHeight="1">
      <c r="A164" s="33"/>
      <c r="B164" s="34"/>
      <c r="C164" s="190" t="s">
        <v>313</v>
      </c>
      <c r="D164" s="190" t="s">
        <v>136</v>
      </c>
      <c r="E164" s="191" t="s">
        <v>464</v>
      </c>
      <c r="F164" s="192" t="s">
        <v>465</v>
      </c>
      <c r="G164" s="193" t="s">
        <v>323</v>
      </c>
      <c r="H164" s="194">
        <v>40.774000000000001</v>
      </c>
      <c r="I164" s="195"/>
      <c r="J164" s="196">
        <f>ROUND(I164*H164,2)</f>
        <v>0</v>
      </c>
      <c r="K164" s="197"/>
      <c r="L164" s="38"/>
      <c r="M164" s="198" t="s">
        <v>1</v>
      </c>
      <c r="N164" s="199" t="s">
        <v>45</v>
      </c>
      <c r="O164" s="7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2" t="s">
        <v>153</v>
      </c>
      <c r="AT164" s="202" t="s">
        <v>136</v>
      </c>
      <c r="AU164" s="202" t="s">
        <v>90</v>
      </c>
      <c r="AY164" s="16" t="s">
        <v>133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85</v>
      </c>
      <c r="BK164" s="203">
        <f>ROUND(I164*H164,2)</f>
        <v>0</v>
      </c>
      <c r="BL164" s="16" t="s">
        <v>153</v>
      </c>
      <c r="BM164" s="202" t="s">
        <v>466</v>
      </c>
    </row>
    <row r="165" spans="1:65" s="2" customFormat="1" ht="24.15" customHeight="1">
      <c r="A165" s="33"/>
      <c r="B165" s="34"/>
      <c r="C165" s="190" t="s">
        <v>317</v>
      </c>
      <c r="D165" s="190" t="s">
        <v>136</v>
      </c>
      <c r="E165" s="191" t="s">
        <v>467</v>
      </c>
      <c r="F165" s="192" t="s">
        <v>468</v>
      </c>
      <c r="G165" s="193" t="s">
        <v>323</v>
      </c>
      <c r="H165" s="194">
        <v>40.774000000000001</v>
      </c>
      <c r="I165" s="195"/>
      <c r="J165" s="196">
        <f>ROUND(I165*H165,2)</f>
        <v>0</v>
      </c>
      <c r="K165" s="197"/>
      <c r="L165" s="38"/>
      <c r="M165" s="198" t="s">
        <v>1</v>
      </c>
      <c r="N165" s="199" t="s">
        <v>45</v>
      </c>
      <c r="O165" s="70"/>
      <c r="P165" s="200">
        <f>O165*H165</f>
        <v>0</v>
      </c>
      <c r="Q165" s="200">
        <v>0</v>
      </c>
      <c r="R165" s="200">
        <f>Q165*H165</f>
        <v>0</v>
      </c>
      <c r="S165" s="200">
        <v>0</v>
      </c>
      <c r="T165" s="20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2" t="s">
        <v>153</v>
      </c>
      <c r="AT165" s="202" t="s">
        <v>136</v>
      </c>
      <c r="AU165" s="202" t="s">
        <v>90</v>
      </c>
      <c r="AY165" s="16" t="s">
        <v>133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6" t="s">
        <v>85</v>
      </c>
      <c r="BK165" s="203">
        <f>ROUND(I165*H165,2)</f>
        <v>0</v>
      </c>
      <c r="BL165" s="16" t="s">
        <v>153</v>
      </c>
      <c r="BM165" s="202" t="s">
        <v>469</v>
      </c>
    </row>
    <row r="166" spans="1:65" s="2" customFormat="1" ht="24.15" customHeight="1">
      <c r="A166" s="33"/>
      <c r="B166" s="34"/>
      <c r="C166" s="190" t="s">
        <v>7</v>
      </c>
      <c r="D166" s="190" t="s">
        <v>136</v>
      </c>
      <c r="E166" s="191" t="s">
        <v>470</v>
      </c>
      <c r="F166" s="192" t="s">
        <v>471</v>
      </c>
      <c r="G166" s="193" t="s">
        <v>323</v>
      </c>
      <c r="H166" s="194">
        <v>407.74</v>
      </c>
      <c r="I166" s="195"/>
      <c r="J166" s="196">
        <f>ROUND(I166*H166,2)</f>
        <v>0</v>
      </c>
      <c r="K166" s="197"/>
      <c r="L166" s="38"/>
      <c r="M166" s="198" t="s">
        <v>1</v>
      </c>
      <c r="N166" s="199" t="s">
        <v>45</v>
      </c>
      <c r="O166" s="70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2" t="s">
        <v>153</v>
      </c>
      <c r="AT166" s="202" t="s">
        <v>136</v>
      </c>
      <c r="AU166" s="202" t="s">
        <v>90</v>
      </c>
      <c r="AY166" s="16" t="s">
        <v>133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6" t="s">
        <v>85</v>
      </c>
      <c r="BK166" s="203">
        <f>ROUND(I166*H166,2)</f>
        <v>0</v>
      </c>
      <c r="BL166" s="16" t="s">
        <v>153</v>
      </c>
      <c r="BM166" s="202" t="s">
        <v>472</v>
      </c>
    </row>
    <row r="167" spans="1:65" s="13" customFormat="1" ht="10.199999999999999">
      <c r="B167" s="214"/>
      <c r="C167" s="215"/>
      <c r="D167" s="204" t="s">
        <v>250</v>
      </c>
      <c r="E167" s="215"/>
      <c r="F167" s="217" t="s">
        <v>473</v>
      </c>
      <c r="G167" s="215"/>
      <c r="H167" s="218">
        <v>407.74</v>
      </c>
      <c r="I167" s="219"/>
      <c r="J167" s="215"/>
      <c r="K167" s="215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250</v>
      </c>
      <c r="AU167" s="224" t="s">
        <v>90</v>
      </c>
      <c r="AV167" s="13" t="s">
        <v>90</v>
      </c>
      <c r="AW167" s="13" t="s">
        <v>4</v>
      </c>
      <c r="AX167" s="13" t="s">
        <v>85</v>
      </c>
      <c r="AY167" s="224" t="s">
        <v>133</v>
      </c>
    </row>
    <row r="168" spans="1:65" s="12" customFormat="1" ht="22.8" customHeight="1">
      <c r="B168" s="174"/>
      <c r="C168" s="175"/>
      <c r="D168" s="176" t="s">
        <v>79</v>
      </c>
      <c r="E168" s="188" t="s">
        <v>474</v>
      </c>
      <c r="F168" s="188" t="s">
        <v>475</v>
      </c>
      <c r="G168" s="175"/>
      <c r="H168" s="175"/>
      <c r="I168" s="178"/>
      <c r="J168" s="189">
        <f>BK168</f>
        <v>0</v>
      </c>
      <c r="K168" s="175"/>
      <c r="L168" s="180"/>
      <c r="M168" s="181"/>
      <c r="N168" s="182"/>
      <c r="O168" s="182"/>
      <c r="P168" s="183">
        <f>P169</f>
        <v>0</v>
      </c>
      <c r="Q168" s="182"/>
      <c r="R168" s="183">
        <f>R169</f>
        <v>0</v>
      </c>
      <c r="S168" s="182"/>
      <c r="T168" s="184">
        <f>T169</f>
        <v>0</v>
      </c>
      <c r="AR168" s="185" t="s">
        <v>85</v>
      </c>
      <c r="AT168" s="186" t="s">
        <v>79</v>
      </c>
      <c r="AU168" s="186" t="s">
        <v>85</v>
      </c>
      <c r="AY168" s="185" t="s">
        <v>133</v>
      </c>
      <c r="BK168" s="187">
        <f>BK169</f>
        <v>0</v>
      </c>
    </row>
    <row r="169" spans="1:65" s="2" customFormat="1" ht="16.5" customHeight="1">
      <c r="A169" s="33"/>
      <c r="B169" s="34"/>
      <c r="C169" s="190" t="s">
        <v>328</v>
      </c>
      <c r="D169" s="190" t="s">
        <v>136</v>
      </c>
      <c r="E169" s="191" t="s">
        <v>476</v>
      </c>
      <c r="F169" s="192" t="s">
        <v>477</v>
      </c>
      <c r="G169" s="193" t="s">
        <v>323</v>
      </c>
      <c r="H169" s="194">
        <v>60.524000000000001</v>
      </c>
      <c r="I169" s="195"/>
      <c r="J169" s="196">
        <f>ROUND(I169*H169,2)</f>
        <v>0</v>
      </c>
      <c r="K169" s="197"/>
      <c r="L169" s="38"/>
      <c r="M169" s="247" t="s">
        <v>1</v>
      </c>
      <c r="N169" s="248" t="s">
        <v>45</v>
      </c>
      <c r="O169" s="211"/>
      <c r="P169" s="249">
        <f>O169*H169</f>
        <v>0</v>
      </c>
      <c r="Q169" s="249">
        <v>0</v>
      </c>
      <c r="R169" s="249">
        <f>Q169*H169</f>
        <v>0</v>
      </c>
      <c r="S169" s="249">
        <v>0</v>
      </c>
      <c r="T169" s="25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2" t="s">
        <v>153</v>
      </c>
      <c r="AT169" s="202" t="s">
        <v>136</v>
      </c>
      <c r="AU169" s="202" t="s">
        <v>90</v>
      </c>
      <c r="AY169" s="16" t="s">
        <v>133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6" t="s">
        <v>85</v>
      </c>
      <c r="BK169" s="203">
        <f>ROUND(I169*H169,2)</f>
        <v>0</v>
      </c>
      <c r="BL169" s="16" t="s">
        <v>153</v>
      </c>
      <c r="BM169" s="202" t="s">
        <v>478</v>
      </c>
    </row>
    <row r="170" spans="1:65" s="2" customFormat="1" ht="6.9" customHeight="1">
      <c r="A170" s="33"/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38"/>
      <c r="M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</row>
  </sheetData>
  <sheetProtection algorithmName="SHA-512" hashValue="AFGAKKyn4H2jONwqv9gnhmXuFuSix9EDoeEjHrzKmh+N/E2XcG38dAhHeQLnJm4eoskzznSpMLRXYrC7vRRPNw==" saltValue="GbpSMCOmptrM76KkuUHte0jfvSWqXi+ELiXwL/qppqCk0UH3gkDBFc9hlNmI2qE675msZFIG27O4B4OzYmLGdQ==" spinCount="100000" sheet="1" objects="1" scenarios="1" formatColumns="0" formatRows="0" autoFilter="0"/>
  <autoFilter ref="C121:K169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101</v>
      </c>
      <c r="AZ2" s="213" t="s">
        <v>479</v>
      </c>
      <c r="BA2" s="213" t="s">
        <v>480</v>
      </c>
      <c r="BB2" s="213" t="s">
        <v>217</v>
      </c>
      <c r="BC2" s="213" t="s">
        <v>279</v>
      </c>
      <c r="BD2" s="213" t="s">
        <v>148</v>
      </c>
    </row>
    <row r="3" spans="1:5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9"/>
      <c r="AT3" s="16" t="s">
        <v>90</v>
      </c>
    </row>
    <row r="4" spans="1:56" s="1" customFormat="1" ht="24.9" customHeight="1">
      <c r="B4" s="19"/>
      <c r="D4" s="115" t="s">
        <v>105</v>
      </c>
      <c r="L4" s="19"/>
      <c r="M4" s="116" t="s">
        <v>10</v>
      </c>
      <c r="AT4" s="16" t="s">
        <v>4</v>
      </c>
    </row>
    <row r="5" spans="1:56" s="1" customFormat="1" ht="6.9" customHeight="1">
      <c r="B5" s="19"/>
      <c r="L5" s="19"/>
    </row>
    <row r="6" spans="1:56" s="1" customFormat="1" ht="12" customHeight="1">
      <c r="B6" s="19"/>
      <c r="D6" s="117" t="s">
        <v>16</v>
      </c>
      <c r="L6" s="19"/>
    </row>
    <row r="7" spans="1:56" s="1" customFormat="1" ht="26.25" customHeight="1">
      <c r="B7" s="19"/>
      <c r="E7" s="316" t="str">
        <f>'Rekapitulace stavby'!K6</f>
        <v>Hájská příkopa, km 0,000 - 0,900, Tlumačov -  odstranění nánosu, oprava opevnění</v>
      </c>
      <c r="F7" s="317"/>
      <c r="G7" s="317"/>
      <c r="H7" s="317"/>
      <c r="L7" s="19"/>
    </row>
    <row r="8" spans="1:56" s="1" customFormat="1" ht="12" customHeight="1">
      <c r="B8" s="19"/>
      <c r="D8" s="117" t="s">
        <v>214</v>
      </c>
      <c r="L8" s="19"/>
    </row>
    <row r="9" spans="1:56" s="2" customFormat="1" ht="16.5" customHeight="1">
      <c r="A9" s="33"/>
      <c r="B9" s="38"/>
      <c r="C9" s="33"/>
      <c r="D9" s="33"/>
      <c r="E9" s="316" t="s">
        <v>481</v>
      </c>
      <c r="F9" s="311"/>
      <c r="G9" s="311"/>
      <c r="H9" s="31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8"/>
      <c r="C10" s="33"/>
      <c r="D10" s="117" t="s">
        <v>482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8"/>
      <c r="C11" s="33"/>
      <c r="D11" s="33"/>
      <c r="E11" s="310" t="s">
        <v>483</v>
      </c>
      <c r="F11" s="311"/>
      <c r="G11" s="311"/>
      <c r="H11" s="31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8"/>
      <c r="C13" s="33"/>
      <c r="D13" s="117" t="s">
        <v>18</v>
      </c>
      <c r="E13" s="33"/>
      <c r="F13" s="108" t="s">
        <v>1</v>
      </c>
      <c r="G13" s="33"/>
      <c r="H13" s="33"/>
      <c r="I13" s="117" t="s">
        <v>19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7" t="s">
        <v>20</v>
      </c>
      <c r="E14" s="33"/>
      <c r="F14" s="108" t="s">
        <v>21</v>
      </c>
      <c r="G14" s="33"/>
      <c r="H14" s="33"/>
      <c r="I14" s="117" t="s">
        <v>22</v>
      </c>
      <c r="J14" s="118" t="str">
        <f>'Rekapitulace stavby'!AN8</f>
        <v>7. 8. 2023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8"/>
      <c r="C16" s="33"/>
      <c r="D16" s="117" t="s">
        <v>24</v>
      </c>
      <c r="E16" s="33"/>
      <c r="F16" s="33"/>
      <c r="G16" s="33"/>
      <c r="H16" s="33"/>
      <c r="I16" s="117" t="s">
        <v>25</v>
      </c>
      <c r="J16" s="108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8" t="s">
        <v>27</v>
      </c>
      <c r="F17" s="33"/>
      <c r="G17" s="33"/>
      <c r="H17" s="33"/>
      <c r="I17" s="117" t="s">
        <v>28</v>
      </c>
      <c r="J17" s="108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7" t="s">
        <v>30</v>
      </c>
      <c r="E19" s="33"/>
      <c r="F19" s="33"/>
      <c r="G19" s="33"/>
      <c r="H19" s="33"/>
      <c r="I19" s="117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2" t="str">
        <f>'Rekapitulace stavby'!E14</f>
        <v>Vyplň údaj</v>
      </c>
      <c r="F20" s="313"/>
      <c r="G20" s="313"/>
      <c r="H20" s="313"/>
      <c r="I20" s="117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7" t="s">
        <v>32</v>
      </c>
      <c r="E22" s="33"/>
      <c r="F22" s="33"/>
      <c r="G22" s="33"/>
      <c r="H22" s="33"/>
      <c r="I22" s="117" t="s">
        <v>25</v>
      </c>
      <c r="J22" s="108" t="s">
        <v>33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8" t="s">
        <v>34</v>
      </c>
      <c r="F23" s="33"/>
      <c r="G23" s="33"/>
      <c r="H23" s="33"/>
      <c r="I23" s="117" t="s">
        <v>28</v>
      </c>
      <c r="J23" s="108" t="s">
        <v>35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7" t="s">
        <v>37</v>
      </c>
      <c r="E25" s="33"/>
      <c r="F25" s="33"/>
      <c r="G25" s="33"/>
      <c r="H25" s="33"/>
      <c r="I25" s="117" t="s">
        <v>25</v>
      </c>
      <c r="J25" s="108" t="s">
        <v>33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8" t="s">
        <v>38</v>
      </c>
      <c r="F26" s="33"/>
      <c r="G26" s="33"/>
      <c r="H26" s="33"/>
      <c r="I26" s="117" t="s">
        <v>28</v>
      </c>
      <c r="J26" s="108" t="s">
        <v>35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7" t="s">
        <v>39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9"/>
      <c r="B29" s="120"/>
      <c r="C29" s="119"/>
      <c r="D29" s="119"/>
      <c r="E29" s="314" t="s">
        <v>1</v>
      </c>
      <c r="F29" s="314"/>
      <c r="G29" s="314"/>
      <c r="H29" s="31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2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3" t="s">
        <v>40</v>
      </c>
      <c r="E32" s="33"/>
      <c r="F32" s="33"/>
      <c r="G32" s="33"/>
      <c r="H32" s="33"/>
      <c r="I32" s="33"/>
      <c r="J32" s="124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2"/>
      <c r="J33" s="122"/>
      <c r="K33" s="122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5" t="s">
        <v>42</v>
      </c>
      <c r="G34" s="33"/>
      <c r="H34" s="33"/>
      <c r="I34" s="125" t="s">
        <v>41</v>
      </c>
      <c r="J34" s="125" t="s">
        <v>43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6" t="s">
        <v>44</v>
      </c>
      <c r="E35" s="117" t="s">
        <v>45</v>
      </c>
      <c r="F35" s="127">
        <f>ROUND((SUM(BE123:BE142)),  2)</f>
        <v>0</v>
      </c>
      <c r="G35" s="33"/>
      <c r="H35" s="33"/>
      <c r="I35" s="128">
        <v>0.21</v>
      </c>
      <c r="J35" s="127">
        <f>ROUND(((SUM(BE123:BE142))*I35),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7" t="s">
        <v>46</v>
      </c>
      <c r="F36" s="127">
        <f>ROUND((SUM(BF123:BF142)),  2)</f>
        <v>0</v>
      </c>
      <c r="G36" s="33"/>
      <c r="H36" s="33"/>
      <c r="I36" s="128">
        <v>0.12</v>
      </c>
      <c r="J36" s="127">
        <f>ROUND(((SUM(BF123:BF142))*I36),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7" t="s">
        <v>47</v>
      </c>
      <c r="F37" s="127">
        <f>ROUND((SUM(BG123:BG142)),  2)</f>
        <v>0</v>
      </c>
      <c r="G37" s="33"/>
      <c r="H37" s="33"/>
      <c r="I37" s="128">
        <v>0.21</v>
      </c>
      <c r="J37" s="12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7" t="s">
        <v>48</v>
      </c>
      <c r="F38" s="127">
        <f>ROUND((SUM(BH123:BH142)),  2)</f>
        <v>0</v>
      </c>
      <c r="G38" s="33"/>
      <c r="H38" s="33"/>
      <c r="I38" s="128">
        <v>0.12</v>
      </c>
      <c r="J38" s="127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7" t="s">
        <v>49</v>
      </c>
      <c r="F39" s="127">
        <f>ROUND((SUM(BI123:BI142)),  2)</f>
        <v>0</v>
      </c>
      <c r="G39" s="33"/>
      <c r="H39" s="33"/>
      <c r="I39" s="128">
        <v>0</v>
      </c>
      <c r="J39" s="127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9"/>
      <c r="D41" s="130" t="s">
        <v>50</v>
      </c>
      <c r="E41" s="131"/>
      <c r="F41" s="131"/>
      <c r="G41" s="132" t="s">
        <v>51</v>
      </c>
      <c r="H41" s="133" t="s">
        <v>52</v>
      </c>
      <c r="I41" s="131"/>
      <c r="J41" s="134">
        <f>SUM(J32:J39)</f>
        <v>0</v>
      </c>
      <c r="K41" s="13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hidden="1" customHeight="1">
      <c r="A81" s="3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hidden="1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hidden="1" customHeight="1">
      <c r="A85" s="33"/>
      <c r="B85" s="34"/>
      <c r="C85" s="35"/>
      <c r="D85" s="35"/>
      <c r="E85" s="318" t="str">
        <f>E7</f>
        <v>Hájská příkopa, km 0,000 - 0,900, Tlumačov -  odstranění nánosu, oprava opevnění</v>
      </c>
      <c r="F85" s="319"/>
      <c r="G85" s="319"/>
      <c r="H85" s="31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214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18" t="s">
        <v>481</v>
      </c>
      <c r="F87" s="315"/>
      <c r="G87" s="315"/>
      <c r="H87" s="31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482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65" t="str">
        <f>E11</f>
        <v>SO.031 - Výsadba</v>
      </c>
      <c r="F89" s="315"/>
      <c r="G89" s="315"/>
      <c r="H89" s="315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>Tlumačov</v>
      </c>
      <c r="G91" s="35"/>
      <c r="H91" s="35"/>
      <c r="I91" s="28" t="s">
        <v>22</v>
      </c>
      <c r="J91" s="65" t="str">
        <f>IF(J14="","",J14)</f>
        <v>7. 8. 2023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hidden="1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hidden="1" customHeight="1">
      <c r="A93" s="33"/>
      <c r="B93" s="34"/>
      <c r="C93" s="28" t="s">
        <v>24</v>
      </c>
      <c r="D93" s="35"/>
      <c r="E93" s="35"/>
      <c r="F93" s="26" t="str">
        <f>E17</f>
        <v>Povodí Moravy, s.p.</v>
      </c>
      <c r="G93" s="35"/>
      <c r="H93" s="35"/>
      <c r="I93" s="28" t="s">
        <v>32</v>
      </c>
      <c r="J93" s="31" t="str">
        <f>E23</f>
        <v>Ing. Karel Vaštík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40.049999999999997" hidden="1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37</v>
      </c>
      <c r="J94" s="31" t="str">
        <f>E26</f>
        <v>Ing. Karel Vaštík, Lideřovská 14, 696 61 Vnorovy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47" t="s">
        <v>107</v>
      </c>
      <c r="D96" s="148"/>
      <c r="E96" s="148"/>
      <c r="F96" s="148"/>
      <c r="G96" s="148"/>
      <c r="H96" s="148"/>
      <c r="I96" s="148"/>
      <c r="J96" s="149" t="s">
        <v>108</v>
      </c>
      <c r="K96" s="148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hidden="1" customHeight="1">
      <c r="A98" s="33"/>
      <c r="B98" s="34"/>
      <c r="C98" s="150" t="s">
        <v>109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110</v>
      </c>
    </row>
    <row r="99" spans="1:47" s="9" customFormat="1" ht="24.9" hidden="1" customHeight="1">
      <c r="B99" s="151"/>
      <c r="C99" s="152"/>
      <c r="D99" s="153" t="s">
        <v>242</v>
      </c>
      <c r="E99" s="154"/>
      <c r="F99" s="154"/>
      <c r="G99" s="154"/>
      <c r="H99" s="154"/>
      <c r="I99" s="154"/>
      <c r="J99" s="155">
        <f>J124</f>
        <v>0</v>
      </c>
      <c r="K99" s="152"/>
      <c r="L99" s="156"/>
    </row>
    <row r="100" spans="1:47" s="10" customFormat="1" ht="19.95" hidden="1" customHeight="1">
      <c r="B100" s="157"/>
      <c r="C100" s="102"/>
      <c r="D100" s="158" t="s">
        <v>243</v>
      </c>
      <c r="E100" s="159"/>
      <c r="F100" s="159"/>
      <c r="G100" s="159"/>
      <c r="H100" s="159"/>
      <c r="I100" s="159"/>
      <c r="J100" s="160">
        <f>J125</f>
        <v>0</v>
      </c>
      <c r="K100" s="102"/>
      <c r="L100" s="161"/>
    </row>
    <row r="101" spans="1:47" s="10" customFormat="1" ht="19.95" hidden="1" customHeight="1">
      <c r="B101" s="157"/>
      <c r="C101" s="102"/>
      <c r="D101" s="158" t="s">
        <v>408</v>
      </c>
      <c r="E101" s="159"/>
      <c r="F101" s="159"/>
      <c r="G101" s="159"/>
      <c r="H101" s="159"/>
      <c r="I101" s="159"/>
      <c r="J101" s="160">
        <f>J141</f>
        <v>0</v>
      </c>
      <c r="K101" s="102"/>
      <c r="L101" s="161"/>
    </row>
    <row r="102" spans="1:47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ht="10.199999999999999" hidden="1"/>
    <row r="105" spans="1:47" ht="10.199999999999999" hidden="1"/>
    <row r="106" spans="1:47" ht="10.199999999999999" hidden="1"/>
    <row r="107" spans="1:47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" customHeight="1">
      <c r="A108" s="33"/>
      <c r="B108" s="34"/>
      <c r="C108" s="22" t="s">
        <v>117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5"/>
      <c r="D111" s="35"/>
      <c r="E111" s="318" t="str">
        <f>E7</f>
        <v>Hájská příkopa, km 0,000 - 0,900, Tlumačov -  odstranění nánosu, oprava opevnění</v>
      </c>
      <c r="F111" s="319"/>
      <c r="G111" s="319"/>
      <c r="H111" s="319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214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318" t="s">
        <v>481</v>
      </c>
      <c r="F113" s="315"/>
      <c r="G113" s="315"/>
      <c r="H113" s="31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482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65" t="str">
        <f>E11</f>
        <v>SO.031 - Výsadba</v>
      </c>
      <c r="F115" s="315"/>
      <c r="G115" s="315"/>
      <c r="H115" s="31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Tlumačov</v>
      </c>
      <c r="G117" s="35"/>
      <c r="H117" s="35"/>
      <c r="I117" s="28" t="s">
        <v>22</v>
      </c>
      <c r="J117" s="65" t="str">
        <f>IF(J14="","",J14)</f>
        <v>7. 8. 2023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24</v>
      </c>
      <c r="D119" s="35"/>
      <c r="E119" s="35"/>
      <c r="F119" s="26" t="str">
        <f>E17</f>
        <v>Povodí Moravy, s.p.</v>
      </c>
      <c r="G119" s="35"/>
      <c r="H119" s="35"/>
      <c r="I119" s="28" t="s">
        <v>32</v>
      </c>
      <c r="J119" s="31" t="str">
        <f>E23</f>
        <v>Ing. Karel Vaštík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049999999999997" customHeight="1">
      <c r="A120" s="33"/>
      <c r="B120" s="34"/>
      <c r="C120" s="28" t="s">
        <v>30</v>
      </c>
      <c r="D120" s="35"/>
      <c r="E120" s="35"/>
      <c r="F120" s="26" t="str">
        <f>IF(E20="","",E20)</f>
        <v>Vyplň údaj</v>
      </c>
      <c r="G120" s="35"/>
      <c r="H120" s="35"/>
      <c r="I120" s="28" t="s">
        <v>37</v>
      </c>
      <c r="J120" s="31" t="str">
        <f>E26</f>
        <v>Ing. Karel Vaštík, Lideřovská 14, 696 61 Vnorovy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2"/>
      <c r="B122" s="163"/>
      <c r="C122" s="164" t="s">
        <v>118</v>
      </c>
      <c r="D122" s="165" t="s">
        <v>65</v>
      </c>
      <c r="E122" s="165" t="s">
        <v>61</v>
      </c>
      <c r="F122" s="165" t="s">
        <v>62</v>
      </c>
      <c r="G122" s="165" t="s">
        <v>119</v>
      </c>
      <c r="H122" s="165" t="s">
        <v>120</v>
      </c>
      <c r="I122" s="165" t="s">
        <v>121</v>
      </c>
      <c r="J122" s="166" t="s">
        <v>108</v>
      </c>
      <c r="K122" s="167" t="s">
        <v>122</v>
      </c>
      <c r="L122" s="168"/>
      <c r="M122" s="74" t="s">
        <v>1</v>
      </c>
      <c r="N122" s="75" t="s">
        <v>44</v>
      </c>
      <c r="O122" s="75" t="s">
        <v>123</v>
      </c>
      <c r="P122" s="75" t="s">
        <v>124</v>
      </c>
      <c r="Q122" s="75" t="s">
        <v>125</v>
      </c>
      <c r="R122" s="75" t="s">
        <v>126</v>
      </c>
      <c r="S122" s="75" t="s">
        <v>127</v>
      </c>
      <c r="T122" s="76" t="s">
        <v>128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2" customFormat="1" ht="22.8" customHeight="1">
      <c r="A123" s="33"/>
      <c r="B123" s="34"/>
      <c r="C123" s="81" t="s">
        <v>129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</f>
        <v>0</v>
      </c>
      <c r="Q123" s="78"/>
      <c r="R123" s="171">
        <f>R124</f>
        <v>0.49329275999999994</v>
      </c>
      <c r="S123" s="78"/>
      <c r="T123" s="172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79</v>
      </c>
      <c r="AU123" s="16" t="s">
        <v>110</v>
      </c>
      <c r="BK123" s="173">
        <f>BK124</f>
        <v>0</v>
      </c>
    </row>
    <row r="124" spans="1:65" s="12" customFormat="1" ht="25.95" customHeight="1">
      <c r="B124" s="174"/>
      <c r="C124" s="175"/>
      <c r="D124" s="176" t="s">
        <v>79</v>
      </c>
      <c r="E124" s="177" t="s">
        <v>244</v>
      </c>
      <c r="F124" s="177" t="s">
        <v>245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P125+P141</f>
        <v>0</v>
      </c>
      <c r="Q124" s="182"/>
      <c r="R124" s="183">
        <f>R125+R141</f>
        <v>0.49329275999999994</v>
      </c>
      <c r="S124" s="182"/>
      <c r="T124" s="184">
        <f>T125+T141</f>
        <v>0</v>
      </c>
      <c r="AR124" s="185" t="s">
        <v>85</v>
      </c>
      <c r="AT124" s="186" t="s">
        <v>79</v>
      </c>
      <c r="AU124" s="186" t="s">
        <v>80</v>
      </c>
      <c r="AY124" s="185" t="s">
        <v>133</v>
      </c>
      <c r="BK124" s="187">
        <f>BK125+BK141</f>
        <v>0</v>
      </c>
    </row>
    <row r="125" spans="1:65" s="12" customFormat="1" ht="22.8" customHeight="1">
      <c r="B125" s="174"/>
      <c r="C125" s="175"/>
      <c r="D125" s="176" t="s">
        <v>79</v>
      </c>
      <c r="E125" s="188" t="s">
        <v>85</v>
      </c>
      <c r="F125" s="188" t="s">
        <v>246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SUM(P126:P140)</f>
        <v>0</v>
      </c>
      <c r="Q125" s="182"/>
      <c r="R125" s="183">
        <f>SUM(R126:R140)</f>
        <v>0.49329275999999994</v>
      </c>
      <c r="S125" s="182"/>
      <c r="T125" s="184">
        <f>SUM(T126:T140)</f>
        <v>0</v>
      </c>
      <c r="AR125" s="185" t="s">
        <v>85</v>
      </c>
      <c r="AT125" s="186" t="s">
        <v>79</v>
      </c>
      <c r="AU125" s="186" t="s">
        <v>85</v>
      </c>
      <c r="AY125" s="185" t="s">
        <v>133</v>
      </c>
      <c r="BK125" s="187">
        <f>SUM(BK126:BK140)</f>
        <v>0</v>
      </c>
    </row>
    <row r="126" spans="1:65" s="2" customFormat="1" ht="33" customHeight="1">
      <c r="A126" s="33"/>
      <c r="B126" s="34"/>
      <c r="C126" s="190" t="s">
        <v>85</v>
      </c>
      <c r="D126" s="190" t="s">
        <v>136</v>
      </c>
      <c r="E126" s="191" t="s">
        <v>484</v>
      </c>
      <c r="F126" s="192" t="s">
        <v>485</v>
      </c>
      <c r="G126" s="193" t="s">
        <v>217</v>
      </c>
      <c r="H126" s="194">
        <v>11</v>
      </c>
      <c r="I126" s="195"/>
      <c r="J126" s="196">
        <f>ROUND(I126*H126,2)</f>
        <v>0</v>
      </c>
      <c r="K126" s="197"/>
      <c r="L126" s="38"/>
      <c r="M126" s="198" t="s">
        <v>1</v>
      </c>
      <c r="N126" s="199" t="s">
        <v>45</v>
      </c>
      <c r="O126" s="7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153</v>
      </c>
      <c r="AT126" s="202" t="s">
        <v>136</v>
      </c>
      <c r="AU126" s="202" t="s">
        <v>90</v>
      </c>
      <c r="AY126" s="16" t="s">
        <v>133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85</v>
      </c>
      <c r="BK126" s="203">
        <f>ROUND(I126*H126,2)</f>
        <v>0</v>
      </c>
      <c r="BL126" s="16" t="s">
        <v>153</v>
      </c>
      <c r="BM126" s="202" t="s">
        <v>486</v>
      </c>
    </row>
    <row r="127" spans="1:65" s="13" customFormat="1" ht="10.199999999999999">
      <c r="B127" s="214"/>
      <c r="C127" s="215"/>
      <c r="D127" s="204" t="s">
        <v>250</v>
      </c>
      <c r="E127" s="216" t="s">
        <v>1</v>
      </c>
      <c r="F127" s="217" t="s">
        <v>479</v>
      </c>
      <c r="G127" s="215"/>
      <c r="H127" s="218">
        <v>11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250</v>
      </c>
      <c r="AU127" s="224" t="s">
        <v>90</v>
      </c>
      <c r="AV127" s="13" t="s">
        <v>90</v>
      </c>
      <c r="AW127" s="13" t="s">
        <v>36</v>
      </c>
      <c r="AX127" s="13" t="s">
        <v>85</v>
      </c>
      <c r="AY127" s="224" t="s">
        <v>133</v>
      </c>
    </row>
    <row r="128" spans="1:65" s="2" customFormat="1" ht="24.15" customHeight="1">
      <c r="A128" s="33"/>
      <c r="B128" s="34"/>
      <c r="C128" s="190" t="s">
        <v>90</v>
      </c>
      <c r="D128" s="190" t="s">
        <v>136</v>
      </c>
      <c r="E128" s="191" t="s">
        <v>487</v>
      </c>
      <c r="F128" s="192" t="s">
        <v>488</v>
      </c>
      <c r="G128" s="193" t="s">
        <v>217</v>
      </c>
      <c r="H128" s="194">
        <v>11</v>
      </c>
      <c r="I128" s="195"/>
      <c r="J128" s="196">
        <f>ROUND(I128*H128,2)</f>
        <v>0</v>
      </c>
      <c r="K128" s="197"/>
      <c r="L128" s="38"/>
      <c r="M128" s="198" t="s">
        <v>1</v>
      </c>
      <c r="N128" s="199" t="s">
        <v>45</v>
      </c>
      <c r="O128" s="7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153</v>
      </c>
      <c r="AT128" s="202" t="s">
        <v>136</v>
      </c>
      <c r="AU128" s="202" t="s">
        <v>90</v>
      </c>
      <c r="AY128" s="16" t="s">
        <v>133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85</v>
      </c>
      <c r="BK128" s="203">
        <f>ROUND(I128*H128,2)</f>
        <v>0</v>
      </c>
      <c r="BL128" s="16" t="s">
        <v>153</v>
      </c>
      <c r="BM128" s="202" t="s">
        <v>489</v>
      </c>
    </row>
    <row r="129" spans="1:65" s="13" customFormat="1" ht="10.199999999999999">
      <c r="B129" s="214"/>
      <c r="C129" s="215"/>
      <c r="D129" s="204" t="s">
        <v>250</v>
      </c>
      <c r="E129" s="216" t="s">
        <v>1</v>
      </c>
      <c r="F129" s="217" t="s">
        <v>479</v>
      </c>
      <c r="G129" s="215"/>
      <c r="H129" s="218">
        <v>11</v>
      </c>
      <c r="I129" s="219"/>
      <c r="J129" s="215"/>
      <c r="K129" s="215"/>
      <c r="L129" s="220"/>
      <c r="M129" s="221"/>
      <c r="N129" s="222"/>
      <c r="O129" s="222"/>
      <c r="P129" s="222"/>
      <c r="Q129" s="222"/>
      <c r="R129" s="222"/>
      <c r="S129" s="222"/>
      <c r="T129" s="223"/>
      <c r="AT129" s="224" t="s">
        <v>250</v>
      </c>
      <c r="AU129" s="224" t="s">
        <v>90</v>
      </c>
      <c r="AV129" s="13" t="s">
        <v>90</v>
      </c>
      <c r="AW129" s="13" t="s">
        <v>36</v>
      </c>
      <c r="AX129" s="13" t="s">
        <v>85</v>
      </c>
      <c r="AY129" s="224" t="s">
        <v>133</v>
      </c>
    </row>
    <row r="130" spans="1:65" s="2" customFormat="1" ht="21.75" customHeight="1">
      <c r="A130" s="33"/>
      <c r="B130" s="34"/>
      <c r="C130" s="236" t="s">
        <v>148</v>
      </c>
      <c r="D130" s="236" t="s">
        <v>338</v>
      </c>
      <c r="E130" s="237" t="s">
        <v>490</v>
      </c>
      <c r="F130" s="238" t="s">
        <v>491</v>
      </c>
      <c r="G130" s="239" t="s">
        <v>217</v>
      </c>
      <c r="H130" s="240">
        <v>11</v>
      </c>
      <c r="I130" s="241"/>
      <c r="J130" s="242">
        <f>ROUND(I130*H130,2)</f>
        <v>0</v>
      </c>
      <c r="K130" s="243"/>
      <c r="L130" s="244"/>
      <c r="M130" s="245" t="s">
        <v>1</v>
      </c>
      <c r="N130" s="246" t="s">
        <v>45</v>
      </c>
      <c r="O130" s="70"/>
      <c r="P130" s="200">
        <f>O130*H130</f>
        <v>0</v>
      </c>
      <c r="Q130" s="200">
        <v>2.7E-2</v>
      </c>
      <c r="R130" s="200">
        <f>Q130*H130</f>
        <v>0.29699999999999999</v>
      </c>
      <c r="S130" s="200">
        <v>0</v>
      </c>
      <c r="T130" s="20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2" t="s">
        <v>175</v>
      </c>
      <c r="AT130" s="202" t="s">
        <v>338</v>
      </c>
      <c r="AU130" s="202" t="s">
        <v>90</v>
      </c>
      <c r="AY130" s="16" t="s">
        <v>133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6" t="s">
        <v>85</v>
      </c>
      <c r="BK130" s="203">
        <f>ROUND(I130*H130,2)</f>
        <v>0</v>
      </c>
      <c r="BL130" s="16" t="s">
        <v>153</v>
      </c>
      <c r="BM130" s="202" t="s">
        <v>492</v>
      </c>
    </row>
    <row r="131" spans="1:65" s="2" customFormat="1" ht="38.4">
      <c r="A131" s="33"/>
      <c r="B131" s="34"/>
      <c r="C131" s="35"/>
      <c r="D131" s="204" t="s">
        <v>142</v>
      </c>
      <c r="E131" s="35"/>
      <c r="F131" s="205" t="s">
        <v>493</v>
      </c>
      <c r="G131" s="35"/>
      <c r="H131" s="35"/>
      <c r="I131" s="206"/>
      <c r="J131" s="35"/>
      <c r="K131" s="35"/>
      <c r="L131" s="38"/>
      <c r="M131" s="207"/>
      <c r="N131" s="20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142</v>
      </c>
      <c r="AU131" s="16" t="s">
        <v>90</v>
      </c>
    </row>
    <row r="132" spans="1:65" s="2" customFormat="1" ht="24.15" customHeight="1">
      <c r="A132" s="33"/>
      <c r="B132" s="34"/>
      <c r="C132" s="190" t="s">
        <v>153</v>
      </c>
      <c r="D132" s="190" t="s">
        <v>136</v>
      </c>
      <c r="E132" s="191" t="s">
        <v>494</v>
      </c>
      <c r="F132" s="192" t="s">
        <v>495</v>
      </c>
      <c r="G132" s="193" t="s">
        <v>217</v>
      </c>
      <c r="H132" s="194">
        <v>11</v>
      </c>
      <c r="I132" s="195"/>
      <c r="J132" s="196">
        <f>ROUND(I132*H132,2)</f>
        <v>0</v>
      </c>
      <c r="K132" s="197"/>
      <c r="L132" s="38"/>
      <c r="M132" s="198" t="s">
        <v>1</v>
      </c>
      <c r="N132" s="199" t="s">
        <v>45</v>
      </c>
      <c r="O132" s="70"/>
      <c r="P132" s="200">
        <f>O132*H132</f>
        <v>0</v>
      </c>
      <c r="Q132" s="200">
        <v>6.0000000000000002E-5</v>
      </c>
      <c r="R132" s="200">
        <f>Q132*H132</f>
        <v>6.6E-4</v>
      </c>
      <c r="S132" s="200">
        <v>0</v>
      </c>
      <c r="T132" s="20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2" t="s">
        <v>153</v>
      </c>
      <c r="AT132" s="202" t="s">
        <v>136</v>
      </c>
      <c r="AU132" s="202" t="s">
        <v>90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85</v>
      </c>
      <c r="BK132" s="203">
        <f>ROUND(I132*H132,2)</f>
        <v>0</v>
      </c>
      <c r="BL132" s="16" t="s">
        <v>153</v>
      </c>
      <c r="BM132" s="202" t="s">
        <v>496</v>
      </c>
    </row>
    <row r="133" spans="1:65" s="13" customFormat="1" ht="10.199999999999999">
      <c r="B133" s="214"/>
      <c r="C133" s="215"/>
      <c r="D133" s="204" t="s">
        <v>250</v>
      </c>
      <c r="E133" s="216" t="s">
        <v>1</v>
      </c>
      <c r="F133" s="217" t="s">
        <v>479</v>
      </c>
      <c r="G133" s="215"/>
      <c r="H133" s="218">
        <v>11</v>
      </c>
      <c r="I133" s="219"/>
      <c r="J133" s="215"/>
      <c r="K133" s="215"/>
      <c r="L133" s="220"/>
      <c r="M133" s="221"/>
      <c r="N133" s="222"/>
      <c r="O133" s="222"/>
      <c r="P133" s="222"/>
      <c r="Q133" s="222"/>
      <c r="R133" s="222"/>
      <c r="S133" s="222"/>
      <c r="T133" s="223"/>
      <c r="AT133" s="224" t="s">
        <v>250</v>
      </c>
      <c r="AU133" s="224" t="s">
        <v>90</v>
      </c>
      <c r="AV133" s="13" t="s">
        <v>90</v>
      </c>
      <c r="AW133" s="13" t="s">
        <v>36</v>
      </c>
      <c r="AX133" s="13" t="s">
        <v>85</v>
      </c>
      <c r="AY133" s="224" t="s">
        <v>133</v>
      </c>
    </row>
    <row r="134" spans="1:65" s="2" customFormat="1" ht="21.75" customHeight="1">
      <c r="A134" s="33"/>
      <c r="B134" s="34"/>
      <c r="C134" s="236" t="s">
        <v>132</v>
      </c>
      <c r="D134" s="236" t="s">
        <v>338</v>
      </c>
      <c r="E134" s="237" t="s">
        <v>497</v>
      </c>
      <c r="F134" s="238" t="s">
        <v>498</v>
      </c>
      <c r="G134" s="239" t="s">
        <v>217</v>
      </c>
      <c r="H134" s="240">
        <v>33</v>
      </c>
      <c r="I134" s="241"/>
      <c r="J134" s="242">
        <f>ROUND(I134*H134,2)</f>
        <v>0</v>
      </c>
      <c r="K134" s="243"/>
      <c r="L134" s="244"/>
      <c r="M134" s="245" t="s">
        <v>1</v>
      </c>
      <c r="N134" s="246" t="s">
        <v>45</v>
      </c>
      <c r="O134" s="70"/>
      <c r="P134" s="200">
        <f>O134*H134</f>
        <v>0</v>
      </c>
      <c r="Q134" s="200">
        <v>5.8999999999999999E-3</v>
      </c>
      <c r="R134" s="200">
        <f>Q134*H134</f>
        <v>0.19469999999999998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175</v>
      </c>
      <c r="AT134" s="202" t="s">
        <v>338</v>
      </c>
      <c r="AU134" s="202" t="s">
        <v>90</v>
      </c>
      <c r="AY134" s="16" t="s">
        <v>133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85</v>
      </c>
      <c r="BK134" s="203">
        <f>ROUND(I134*H134,2)</f>
        <v>0</v>
      </c>
      <c r="BL134" s="16" t="s">
        <v>153</v>
      </c>
      <c r="BM134" s="202" t="s">
        <v>499</v>
      </c>
    </row>
    <row r="135" spans="1:65" s="2" customFormat="1" ht="24.15" customHeight="1">
      <c r="A135" s="33"/>
      <c r="B135" s="34"/>
      <c r="C135" s="190" t="s">
        <v>164</v>
      </c>
      <c r="D135" s="190" t="s">
        <v>136</v>
      </c>
      <c r="E135" s="191" t="s">
        <v>500</v>
      </c>
      <c r="F135" s="192" t="s">
        <v>501</v>
      </c>
      <c r="G135" s="193" t="s">
        <v>217</v>
      </c>
      <c r="H135" s="194">
        <v>11</v>
      </c>
      <c r="I135" s="195"/>
      <c r="J135" s="196">
        <f>ROUND(I135*H135,2)</f>
        <v>0</v>
      </c>
      <c r="K135" s="197"/>
      <c r="L135" s="38"/>
      <c r="M135" s="198" t="s">
        <v>1</v>
      </c>
      <c r="N135" s="199" t="s">
        <v>45</v>
      </c>
      <c r="O135" s="7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153</v>
      </c>
      <c r="AT135" s="202" t="s">
        <v>136</v>
      </c>
      <c r="AU135" s="202" t="s">
        <v>90</v>
      </c>
      <c r="AY135" s="16" t="s">
        <v>133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85</v>
      </c>
      <c r="BK135" s="203">
        <f>ROUND(I135*H135,2)</f>
        <v>0</v>
      </c>
      <c r="BL135" s="16" t="s">
        <v>153</v>
      </c>
      <c r="BM135" s="202" t="s">
        <v>502</v>
      </c>
    </row>
    <row r="136" spans="1:65" s="13" customFormat="1" ht="10.199999999999999">
      <c r="B136" s="214"/>
      <c r="C136" s="215"/>
      <c r="D136" s="204" t="s">
        <v>250</v>
      </c>
      <c r="E136" s="216" t="s">
        <v>1</v>
      </c>
      <c r="F136" s="217" t="s">
        <v>479</v>
      </c>
      <c r="G136" s="215"/>
      <c r="H136" s="218">
        <v>11</v>
      </c>
      <c r="I136" s="219"/>
      <c r="J136" s="215"/>
      <c r="K136" s="215"/>
      <c r="L136" s="220"/>
      <c r="M136" s="221"/>
      <c r="N136" s="222"/>
      <c r="O136" s="222"/>
      <c r="P136" s="222"/>
      <c r="Q136" s="222"/>
      <c r="R136" s="222"/>
      <c r="S136" s="222"/>
      <c r="T136" s="223"/>
      <c r="AT136" s="224" t="s">
        <v>250</v>
      </c>
      <c r="AU136" s="224" t="s">
        <v>90</v>
      </c>
      <c r="AV136" s="13" t="s">
        <v>90</v>
      </c>
      <c r="AW136" s="13" t="s">
        <v>36</v>
      </c>
      <c r="AX136" s="13" t="s">
        <v>85</v>
      </c>
      <c r="AY136" s="224" t="s">
        <v>133</v>
      </c>
    </row>
    <row r="137" spans="1:65" s="2" customFormat="1" ht="24.15" customHeight="1">
      <c r="A137" s="33"/>
      <c r="B137" s="34"/>
      <c r="C137" s="190" t="s">
        <v>168</v>
      </c>
      <c r="D137" s="190" t="s">
        <v>136</v>
      </c>
      <c r="E137" s="191" t="s">
        <v>503</v>
      </c>
      <c r="F137" s="192" t="s">
        <v>504</v>
      </c>
      <c r="G137" s="193" t="s">
        <v>200</v>
      </c>
      <c r="H137" s="194">
        <v>2.5910000000000002</v>
      </c>
      <c r="I137" s="195"/>
      <c r="J137" s="196">
        <f>ROUND(I137*H137,2)</f>
        <v>0</v>
      </c>
      <c r="K137" s="197"/>
      <c r="L137" s="38"/>
      <c r="M137" s="198" t="s">
        <v>1</v>
      </c>
      <c r="N137" s="199" t="s">
        <v>45</v>
      </c>
      <c r="O137" s="70"/>
      <c r="P137" s="200">
        <f>O137*H137</f>
        <v>0</v>
      </c>
      <c r="Q137" s="200">
        <v>3.6000000000000002E-4</v>
      </c>
      <c r="R137" s="200">
        <f>Q137*H137</f>
        <v>9.3276000000000014E-4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153</v>
      </c>
      <c r="AT137" s="202" t="s">
        <v>136</v>
      </c>
      <c r="AU137" s="202" t="s">
        <v>90</v>
      </c>
      <c r="AY137" s="16" t="s">
        <v>133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85</v>
      </c>
      <c r="BK137" s="203">
        <f>ROUND(I137*H137,2)</f>
        <v>0</v>
      </c>
      <c r="BL137" s="16" t="s">
        <v>153</v>
      </c>
      <c r="BM137" s="202" t="s">
        <v>505</v>
      </c>
    </row>
    <row r="138" spans="1:65" s="13" customFormat="1" ht="10.199999999999999">
      <c r="B138" s="214"/>
      <c r="C138" s="215"/>
      <c r="D138" s="204" t="s">
        <v>250</v>
      </c>
      <c r="E138" s="216" t="s">
        <v>1</v>
      </c>
      <c r="F138" s="217" t="s">
        <v>506</v>
      </c>
      <c r="G138" s="215"/>
      <c r="H138" s="218">
        <v>2.5910000000000002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250</v>
      </c>
      <c r="AU138" s="224" t="s">
        <v>90</v>
      </c>
      <c r="AV138" s="13" t="s">
        <v>90</v>
      </c>
      <c r="AW138" s="13" t="s">
        <v>36</v>
      </c>
      <c r="AX138" s="13" t="s">
        <v>85</v>
      </c>
      <c r="AY138" s="224" t="s">
        <v>133</v>
      </c>
    </row>
    <row r="139" spans="1:65" s="2" customFormat="1" ht="21.75" customHeight="1">
      <c r="A139" s="33"/>
      <c r="B139" s="34"/>
      <c r="C139" s="190" t="s">
        <v>175</v>
      </c>
      <c r="D139" s="190" t="s">
        <v>136</v>
      </c>
      <c r="E139" s="191" t="s">
        <v>507</v>
      </c>
      <c r="F139" s="192" t="s">
        <v>508</v>
      </c>
      <c r="G139" s="193" t="s">
        <v>185</v>
      </c>
      <c r="H139" s="194">
        <v>0.27500000000000002</v>
      </c>
      <c r="I139" s="195"/>
      <c r="J139" s="196">
        <f>ROUND(I139*H139,2)</f>
        <v>0</v>
      </c>
      <c r="K139" s="197"/>
      <c r="L139" s="38"/>
      <c r="M139" s="198" t="s">
        <v>1</v>
      </c>
      <c r="N139" s="199" t="s">
        <v>45</v>
      </c>
      <c r="O139" s="7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153</v>
      </c>
      <c r="AT139" s="202" t="s">
        <v>136</v>
      </c>
      <c r="AU139" s="202" t="s">
        <v>90</v>
      </c>
      <c r="AY139" s="16" t="s">
        <v>133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85</v>
      </c>
      <c r="BK139" s="203">
        <f>ROUND(I139*H139,2)</f>
        <v>0</v>
      </c>
      <c r="BL139" s="16" t="s">
        <v>153</v>
      </c>
      <c r="BM139" s="202" t="s">
        <v>509</v>
      </c>
    </row>
    <row r="140" spans="1:65" s="13" customFormat="1" ht="10.199999999999999">
      <c r="B140" s="214"/>
      <c r="C140" s="215"/>
      <c r="D140" s="204" t="s">
        <v>250</v>
      </c>
      <c r="E140" s="216" t="s">
        <v>1</v>
      </c>
      <c r="F140" s="217" t="s">
        <v>510</v>
      </c>
      <c r="G140" s="215"/>
      <c r="H140" s="218">
        <v>0.27500000000000002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250</v>
      </c>
      <c r="AU140" s="224" t="s">
        <v>90</v>
      </c>
      <c r="AV140" s="13" t="s">
        <v>90</v>
      </c>
      <c r="AW140" s="13" t="s">
        <v>36</v>
      </c>
      <c r="AX140" s="13" t="s">
        <v>85</v>
      </c>
      <c r="AY140" s="224" t="s">
        <v>133</v>
      </c>
    </row>
    <row r="141" spans="1:65" s="12" customFormat="1" ht="22.8" customHeight="1">
      <c r="B141" s="174"/>
      <c r="C141" s="175"/>
      <c r="D141" s="176" t="s">
        <v>79</v>
      </c>
      <c r="E141" s="188" t="s">
        <v>474</v>
      </c>
      <c r="F141" s="188" t="s">
        <v>475</v>
      </c>
      <c r="G141" s="175"/>
      <c r="H141" s="175"/>
      <c r="I141" s="178"/>
      <c r="J141" s="189">
        <f>BK141</f>
        <v>0</v>
      </c>
      <c r="K141" s="175"/>
      <c r="L141" s="180"/>
      <c r="M141" s="181"/>
      <c r="N141" s="182"/>
      <c r="O141" s="182"/>
      <c r="P141" s="183">
        <f>P142</f>
        <v>0</v>
      </c>
      <c r="Q141" s="182"/>
      <c r="R141" s="183">
        <f>R142</f>
        <v>0</v>
      </c>
      <c r="S141" s="182"/>
      <c r="T141" s="184">
        <f>T142</f>
        <v>0</v>
      </c>
      <c r="AR141" s="185" t="s">
        <v>85</v>
      </c>
      <c r="AT141" s="186" t="s">
        <v>79</v>
      </c>
      <c r="AU141" s="186" t="s">
        <v>85</v>
      </c>
      <c r="AY141" s="185" t="s">
        <v>133</v>
      </c>
      <c r="BK141" s="187">
        <f>BK142</f>
        <v>0</v>
      </c>
    </row>
    <row r="142" spans="1:65" s="2" customFormat="1" ht="24.15" customHeight="1">
      <c r="A142" s="33"/>
      <c r="B142" s="34"/>
      <c r="C142" s="190" t="s">
        <v>182</v>
      </c>
      <c r="D142" s="190" t="s">
        <v>136</v>
      </c>
      <c r="E142" s="191" t="s">
        <v>511</v>
      </c>
      <c r="F142" s="192" t="s">
        <v>512</v>
      </c>
      <c r="G142" s="193" t="s">
        <v>323</v>
      </c>
      <c r="H142" s="194">
        <v>0.49299999999999999</v>
      </c>
      <c r="I142" s="195"/>
      <c r="J142" s="196">
        <f>ROUND(I142*H142,2)</f>
        <v>0</v>
      </c>
      <c r="K142" s="197"/>
      <c r="L142" s="38"/>
      <c r="M142" s="247" t="s">
        <v>1</v>
      </c>
      <c r="N142" s="248" t="s">
        <v>45</v>
      </c>
      <c r="O142" s="211"/>
      <c r="P142" s="249">
        <f>O142*H142</f>
        <v>0</v>
      </c>
      <c r="Q142" s="249">
        <v>0</v>
      </c>
      <c r="R142" s="249">
        <f>Q142*H142</f>
        <v>0</v>
      </c>
      <c r="S142" s="249">
        <v>0</v>
      </c>
      <c r="T142" s="25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153</v>
      </c>
      <c r="AT142" s="202" t="s">
        <v>136</v>
      </c>
      <c r="AU142" s="202" t="s">
        <v>90</v>
      </c>
      <c r="AY142" s="16" t="s">
        <v>133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85</v>
      </c>
      <c r="BK142" s="203">
        <f>ROUND(I142*H142,2)</f>
        <v>0</v>
      </c>
      <c r="BL142" s="16" t="s">
        <v>153</v>
      </c>
      <c r="BM142" s="202" t="s">
        <v>513</v>
      </c>
    </row>
    <row r="143" spans="1:65" s="2" customFormat="1" ht="6.9" customHeight="1">
      <c r="A143" s="3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CxTrQEwiB8aiuBkvcIh3wdo6MF+gA3eaV1hhCkaq+M5vPGEP4XQk6mx1l56bSHX2t5C7Ujz6mda9RecPitJmWg==" saltValue="7B3DQRUTt/VPy7H/4I8oel3P0PNSZ/C30TTPQ/XHKSNMMranjHYxoD5H/VpDxoTvATxXtxzyQBNHvxZ5jx9JUg==" spinCount="100000" sheet="1" objects="1" scenarios="1" formatColumns="0" formatRows="0" autoFilter="0"/>
  <autoFilter ref="C122:K142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6" t="s">
        <v>104</v>
      </c>
      <c r="AZ2" s="213" t="s">
        <v>479</v>
      </c>
      <c r="BA2" s="213" t="s">
        <v>480</v>
      </c>
      <c r="BB2" s="213" t="s">
        <v>217</v>
      </c>
      <c r="BC2" s="213" t="s">
        <v>279</v>
      </c>
      <c r="BD2" s="213" t="s">
        <v>148</v>
      </c>
    </row>
    <row r="3" spans="1:56" s="1" customFormat="1" ht="6.9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9"/>
      <c r="AT3" s="16" t="s">
        <v>90</v>
      </c>
    </row>
    <row r="4" spans="1:56" s="1" customFormat="1" ht="24.9" customHeight="1">
      <c r="B4" s="19"/>
      <c r="D4" s="115" t="s">
        <v>105</v>
      </c>
      <c r="L4" s="19"/>
      <c r="M4" s="116" t="s">
        <v>10</v>
      </c>
      <c r="AT4" s="16" t="s">
        <v>4</v>
      </c>
    </row>
    <row r="5" spans="1:56" s="1" customFormat="1" ht="6.9" customHeight="1">
      <c r="B5" s="19"/>
      <c r="L5" s="19"/>
    </row>
    <row r="6" spans="1:56" s="1" customFormat="1" ht="12" customHeight="1">
      <c r="B6" s="19"/>
      <c r="D6" s="117" t="s">
        <v>16</v>
      </c>
      <c r="L6" s="19"/>
    </row>
    <row r="7" spans="1:56" s="1" customFormat="1" ht="26.25" customHeight="1">
      <c r="B7" s="19"/>
      <c r="E7" s="316" t="str">
        <f>'Rekapitulace stavby'!K6</f>
        <v>Hájská příkopa, km 0,000 - 0,900, Tlumačov -  odstranění nánosu, oprava opevnění</v>
      </c>
      <c r="F7" s="317"/>
      <c r="G7" s="317"/>
      <c r="H7" s="317"/>
      <c r="L7" s="19"/>
    </row>
    <row r="8" spans="1:56" s="1" customFormat="1" ht="12" customHeight="1">
      <c r="B8" s="19"/>
      <c r="D8" s="117" t="s">
        <v>214</v>
      </c>
      <c r="L8" s="19"/>
    </row>
    <row r="9" spans="1:56" s="2" customFormat="1" ht="16.5" customHeight="1">
      <c r="A9" s="33"/>
      <c r="B9" s="38"/>
      <c r="C9" s="33"/>
      <c r="D9" s="33"/>
      <c r="E9" s="316" t="s">
        <v>481</v>
      </c>
      <c r="F9" s="311"/>
      <c r="G9" s="311"/>
      <c r="H9" s="31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2" customHeight="1">
      <c r="A10" s="33"/>
      <c r="B10" s="38"/>
      <c r="C10" s="33"/>
      <c r="D10" s="117" t="s">
        <v>482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6.5" customHeight="1">
      <c r="A11" s="33"/>
      <c r="B11" s="38"/>
      <c r="C11" s="33"/>
      <c r="D11" s="33"/>
      <c r="E11" s="310" t="s">
        <v>514</v>
      </c>
      <c r="F11" s="311"/>
      <c r="G11" s="311"/>
      <c r="H11" s="311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0.199999999999999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2" customHeight="1">
      <c r="A13" s="33"/>
      <c r="B13" s="38"/>
      <c r="C13" s="33"/>
      <c r="D13" s="117" t="s">
        <v>18</v>
      </c>
      <c r="E13" s="33"/>
      <c r="F13" s="108" t="s">
        <v>1</v>
      </c>
      <c r="G13" s="33"/>
      <c r="H13" s="33"/>
      <c r="I13" s="117" t="s">
        <v>19</v>
      </c>
      <c r="J13" s="108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7" t="s">
        <v>20</v>
      </c>
      <c r="E14" s="33"/>
      <c r="F14" s="108" t="s">
        <v>21</v>
      </c>
      <c r="G14" s="33"/>
      <c r="H14" s="33"/>
      <c r="I14" s="117" t="s">
        <v>22</v>
      </c>
      <c r="J14" s="118" t="str">
        <f>'Rekapitulace stavby'!AN8</f>
        <v>7. 8. 2023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12" customHeight="1">
      <c r="A16" s="33"/>
      <c r="B16" s="38"/>
      <c r="C16" s="33"/>
      <c r="D16" s="117" t="s">
        <v>24</v>
      </c>
      <c r="E16" s="33"/>
      <c r="F16" s="33"/>
      <c r="G16" s="33"/>
      <c r="H16" s="33"/>
      <c r="I16" s="117" t="s">
        <v>25</v>
      </c>
      <c r="J16" s="108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8" t="s">
        <v>27</v>
      </c>
      <c r="F17" s="33"/>
      <c r="G17" s="33"/>
      <c r="H17" s="33"/>
      <c r="I17" s="117" t="s">
        <v>28</v>
      </c>
      <c r="J17" s="108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7" t="s">
        <v>30</v>
      </c>
      <c r="E19" s="33"/>
      <c r="F19" s="33"/>
      <c r="G19" s="33"/>
      <c r="H19" s="33"/>
      <c r="I19" s="117" t="s">
        <v>25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12" t="str">
        <f>'Rekapitulace stavby'!E14</f>
        <v>Vyplň údaj</v>
      </c>
      <c r="F20" s="313"/>
      <c r="G20" s="313"/>
      <c r="H20" s="313"/>
      <c r="I20" s="117" t="s">
        <v>28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7" t="s">
        <v>32</v>
      </c>
      <c r="E22" s="33"/>
      <c r="F22" s="33"/>
      <c r="G22" s="33"/>
      <c r="H22" s="33"/>
      <c r="I22" s="117" t="s">
        <v>25</v>
      </c>
      <c r="J22" s="108" t="s">
        <v>33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8" t="s">
        <v>34</v>
      </c>
      <c r="F23" s="33"/>
      <c r="G23" s="33"/>
      <c r="H23" s="33"/>
      <c r="I23" s="117" t="s">
        <v>28</v>
      </c>
      <c r="J23" s="108" t="s">
        <v>35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7" t="s">
        <v>37</v>
      </c>
      <c r="E25" s="33"/>
      <c r="F25" s="33"/>
      <c r="G25" s="33"/>
      <c r="H25" s="33"/>
      <c r="I25" s="117" t="s">
        <v>25</v>
      </c>
      <c r="J25" s="108" t="s">
        <v>33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8" t="s">
        <v>38</v>
      </c>
      <c r="F26" s="33"/>
      <c r="G26" s="33"/>
      <c r="H26" s="33"/>
      <c r="I26" s="117" t="s">
        <v>28</v>
      </c>
      <c r="J26" s="108" t="s">
        <v>35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7" t="s">
        <v>39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9"/>
      <c r="B29" s="120"/>
      <c r="C29" s="119"/>
      <c r="D29" s="119"/>
      <c r="E29" s="314" t="s">
        <v>1</v>
      </c>
      <c r="F29" s="314"/>
      <c r="G29" s="314"/>
      <c r="H29" s="314"/>
      <c r="I29" s="119"/>
      <c r="J29" s="119"/>
      <c r="K29" s="119"/>
      <c r="L29" s="121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2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3" t="s">
        <v>40</v>
      </c>
      <c r="E32" s="33"/>
      <c r="F32" s="33"/>
      <c r="G32" s="33"/>
      <c r="H32" s="33"/>
      <c r="I32" s="33"/>
      <c r="J32" s="124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2"/>
      <c r="J33" s="122"/>
      <c r="K33" s="122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5" t="s">
        <v>42</v>
      </c>
      <c r="G34" s="33"/>
      <c r="H34" s="33"/>
      <c r="I34" s="125" t="s">
        <v>41</v>
      </c>
      <c r="J34" s="125" t="s">
        <v>43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6" t="s">
        <v>44</v>
      </c>
      <c r="E35" s="117" t="s">
        <v>45</v>
      </c>
      <c r="F35" s="127">
        <f>ROUND((SUM(BE123:BE147)),  2)</f>
        <v>0</v>
      </c>
      <c r="G35" s="33"/>
      <c r="H35" s="33"/>
      <c r="I35" s="128">
        <v>0.21</v>
      </c>
      <c r="J35" s="127">
        <f>ROUND(((SUM(BE123:BE147))*I35),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7" t="s">
        <v>46</v>
      </c>
      <c r="F36" s="127">
        <f>ROUND((SUM(BF123:BF147)),  2)</f>
        <v>0</v>
      </c>
      <c r="G36" s="33"/>
      <c r="H36" s="33"/>
      <c r="I36" s="128">
        <v>0.12</v>
      </c>
      <c r="J36" s="127">
        <f>ROUND(((SUM(BF123:BF147))*I36),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7" t="s">
        <v>47</v>
      </c>
      <c r="F37" s="127">
        <f>ROUND((SUM(BG123:BG147)),  2)</f>
        <v>0</v>
      </c>
      <c r="G37" s="33"/>
      <c r="H37" s="33"/>
      <c r="I37" s="128">
        <v>0.21</v>
      </c>
      <c r="J37" s="127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7" t="s">
        <v>48</v>
      </c>
      <c r="F38" s="127">
        <f>ROUND((SUM(BH123:BH147)),  2)</f>
        <v>0</v>
      </c>
      <c r="G38" s="33"/>
      <c r="H38" s="33"/>
      <c r="I38" s="128">
        <v>0.12</v>
      </c>
      <c r="J38" s="127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7" t="s">
        <v>49</v>
      </c>
      <c r="F39" s="127">
        <f>ROUND((SUM(BI123:BI147)),  2)</f>
        <v>0</v>
      </c>
      <c r="G39" s="33"/>
      <c r="H39" s="33"/>
      <c r="I39" s="128">
        <v>0</v>
      </c>
      <c r="J39" s="127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9"/>
      <c r="D41" s="130" t="s">
        <v>50</v>
      </c>
      <c r="E41" s="131"/>
      <c r="F41" s="131"/>
      <c r="G41" s="132" t="s">
        <v>51</v>
      </c>
      <c r="H41" s="133" t="s">
        <v>52</v>
      </c>
      <c r="I41" s="131"/>
      <c r="J41" s="134">
        <f>SUM(J32:J39)</f>
        <v>0</v>
      </c>
      <c r="K41" s="135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" hidden="1" customHeight="1">
      <c r="A81" s="33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" hidden="1" customHeight="1">
      <c r="A82" s="33"/>
      <c r="B82" s="34"/>
      <c r="C82" s="22" t="s">
        <v>106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hidden="1" customHeight="1">
      <c r="A85" s="33"/>
      <c r="B85" s="34"/>
      <c r="C85" s="35"/>
      <c r="D85" s="35"/>
      <c r="E85" s="318" t="str">
        <f>E7</f>
        <v>Hájská příkopa, km 0,000 - 0,900, Tlumačov -  odstranění nánosu, oprava opevnění</v>
      </c>
      <c r="F85" s="319"/>
      <c r="G85" s="319"/>
      <c r="H85" s="31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hidden="1" customHeight="1">
      <c r="B86" s="20"/>
      <c r="C86" s="28" t="s">
        <v>214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3"/>
      <c r="B87" s="34"/>
      <c r="C87" s="35"/>
      <c r="D87" s="35"/>
      <c r="E87" s="318" t="s">
        <v>481</v>
      </c>
      <c r="F87" s="315"/>
      <c r="G87" s="315"/>
      <c r="H87" s="315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hidden="1" customHeight="1">
      <c r="A88" s="33"/>
      <c r="B88" s="34"/>
      <c r="C88" s="28" t="s">
        <v>482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hidden="1" customHeight="1">
      <c r="A89" s="33"/>
      <c r="B89" s="34"/>
      <c r="C89" s="35"/>
      <c r="D89" s="35"/>
      <c r="E89" s="265" t="str">
        <f>E11</f>
        <v>SO.032 - Následná péče</v>
      </c>
      <c r="F89" s="315"/>
      <c r="G89" s="315"/>
      <c r="H89" s="315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hidden="1" customHeight="1">
      <c r="A91" s="33"/>
      <c r="B91" s="34"/>
      <c r="C91" s="28" t="s">
        <v>20</v>
      </c>
      <c r="D91" s="35"/>
      <c r="E91" s="35"/>
      <c r="F91" s="26" t="str">
        <f>F14</f>
        <v>Tlumačov</v>
      </c>
      <c r="G91" s="35"/>
      <c r="H91" s="35"/>
      <c r="I91" s="28" t="s">
        <v>22</v>
      </c>
      <c r="J91" s="65" t="str">
        <f>IF(J14="","",J14)</f>
        <v>7. 8. 2023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" hidden="1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15" hidden="1" customHeight="1">
      <c r="A93" s="33"/>
      <c r="B93" s="34"/>
      <c r="C93" s="28" t="s">
        <v>24</v>
      </c>
      <c r="D93" s="35"/>
      <c r="E93" s="35"/>
      <c r="F93" s="26" t="str">
        <f>E17</f>
        <v>Povodí Moravy, s.p.</v>
      </c>
      <c r="G93" s="35"/>
      <c r="H93" s="35"/>
      <c r="I93" s="28" t="s">
        <v>32</v>
      </c>
      <c r="J93" s="31" t="str">
        <f>E23</f>
        <v>Ing. Karel Vaštík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40.049999999999997" hidden="1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37</v>
      </c>
      <c r="J94" s="31" t="str">
        <f>E26</f>
        <v>Ing. Karel Vaštík, Lideřovská 14, 696 61 Vnorovy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hidden="1" customHeight="1">
      <c r="A96" s="33"/>
      <c r="B96" s="34"/>
      <c r="C96" s="147" t="s">
        <v>107</v>
      </c>
      <c r="D96" s="148"/>
      <c r="E96" s="148"/>
      <c r="F96" s="148"/>
      <c r="G96" s="148"/>
      <c r="H96" s="148"/>
      <c r="I96" s="148"/>
      <c r="J96" s="149" t="s">
        <v>108</v>
      </c>
      <c r="K96" s="148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hidden="1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8" hidden="1" customHeight="1">
      <c r="A98" s="33"/>
      <c r="B98" s="34"/>
      <c r="C98" s="150" t="s">
        <v>109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110</v>
      </c>
    </row>
    <row r="99" spans="1:47" s="9" customFormat="1" ht="24.9" hidden="1" customHeight="1">
      <c r="B99" s="151"/>
      <c r="C99" s="152"/>
      <c r="D99" s="153" t="s">
        <v>242</v>
      </c>
      <c r="E99" s="154"/>
      <c r="F99" s="154"/>
      <c r="G99" s="154"/>
      <c r="H99" s="154"/>
      <c r="I99" s="154"/>
      <c r="J99" s="155">
        <f>J124</f>
        <v>0</v>
      </c>
      <c r="K99" s="152"/>
      <c r="L99" s="156"/>
    </row>
    <row r="100" spans="1:47" s="10" customFormat="1" ht="19.95" hidden="1" customHeight="1">
      <c r="B100" s="157"/>
      <c r="C100" s="102"/>
      <c r="D100" s="158" t="s">
        <v>243</v>
      </c>
      <c r="E100" s="159"/>
      <c r="F100" s="159"/>
      <c r="G100" s="159"/>
      <c r="H100" s="159"/>
      <c r="I100" s="159"/>
      <c r="J100" s="160">
        <f>J125</f>
        <v>0</v>
      </c>
      <c r="K100" s="102"/>
      <c r="L100" s="161"/>
    </row>
    <row r="101" spans="1:47" s="10" customFormat="1" ht="19.95" hidden="1" customHeight="1">
      <c r="B101" s="157"/>
      <c r="C101" s="102"/>
      <c r="D101" s="158" t="s">
        <v>408</v>
      </c>
      <c r="E101" s="159"/>
      <c r="F101" s="159"/>
      <c r="G101" s="159"/>
      <c r="H101" s="159"/>
      <c r="I101" s="159"/>
      <c r="J101" s="160">
        <f>J146</f>
        <v>0</v>
      </c>
      <c r="K101" s="102"/>
      <c r="L101" s="161"/>
    </row>
    <row r="102" spans="1:47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" hidden="1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ht="10.199999999999999" hidden="1"/>
    <row r="105" spans="1:47" ht="10.199999999999999" hidden="1"/>
    <row r="106" spans="1:47" ht="10.199999999999999" hidden="1"/>
    <row r="107" spans="1:47" s="2" customFormat="1" ht="6.9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" customHeight="1">
      <c r="A108" s="33"/>
      <c r="B108" s="34"/>
      <c r="C108" s="22" t="s">
        <v>117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5"/>
      <c r="D111" s="35"/>
      <c r="E111" s="318" t="str">
        <f>E7</f>
        <v>Hájská příkopa, km 0,000 - 0,900, Tlumačov -  odstranění nánosu, oprava opevnění</v>
      </c>
      <c r="F111" s="319"/>
      <c r="G111" s="319"/>
      <c r="H111" s="319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214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318" t="s">
        <v>481</v>
      </c>
      <c r="F113" s="315"/>
      <c r="G113" s="315"/>
      <c r="H113" s="31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482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65" t="str">
        <f>E11</f>
        <v>SO.032 - Následná péče</v>
      </c>
      <c r="F115" s="315"/>
      <c r="G115" s="315"/>
      <c r="H115" s="31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Tlumačov</v>
      </c>
      <c r="G117" s="35"/>
      <c r="H117" s="35"/>
      <c r="I117" s="28" t="s">
        <v>22</v>
      </c>
      <c r="J117" s="65" t="str">
        <f>IF(J14="","",J14)</f>
        <v>7. 8. 2023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15" customHeight="1">
      <c r="A119" s="33"/>
      <c r="B119" s="34"/>
      <c r="C119" s="28" t="s">
        <v>24</v>
      </c>
      <c r="D119" s="35"/>
      <c r="E119" s="35"/>
      <c r="F119" s="26" t="str">
        <f>E17</f>
        <v>Povodí Moravy, s.p.</v>
      </c>
      <c r="G119" s="35"/>
      <c r="H119" s="35"/>
      <c r="I119" s="28" t="s">
        <v>32</v>
      </c>
      <c r="J119" s="31" t="str">
        <f>E23</f>
        <v>Ing. Karel Vaštík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049999999999997" customHeight="1">
      <c r="A120" s="33"/>
      <c r="B120" s="34"/>
      <c r="C120" s="28" t="s">
        <v>30</v>
      </c>
      <c r="D120" s="35"/>
      <c r="E120" s="35"/>
      <c r="F120" s="26" t="str">
        <f>IF(E20="","",E20)</f>
        <v>Vyplň údaj</v>
      </c>
      <c r="G120" s="35"/>
      <c r="H120" s="35"/>
      <c r="I120" s="28" t="s">
        <v>37</v>
      </c>
      <c r="J120" s="31" t="str">
        <f>E26</f>
        <v>Ing. Karel Vaštík, Lideřovská 14, 696 61 Vnorovy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2"/>
      <c r="B122" s="163"/>
      <c r="C122" s="164" t="s">
        <v>118</v>
      </c>
      <c r="D122" s="165" t="s">
        <v>65</v>
      </c>
      <c r="E122" s="165" t="s">
        <v>61</v>
      </c>
      <c r="F122" s="165" t="s">
        <v>62</v>
      </c>
      <c r="G122" s="165" t="s">
        <v>119</v>
      </c>
      <c r="H122" s="165" t="s">
        <v>120</v>
      </c>
      <c r="I122" s="165" t="s">
        <v>121</v>
      </c>
      <c r="J122" s="166" t="s">
        <v>108</v>
      </c>
      <c r="K122" s="167" t="s">
        <v>122</v>
      </c>
      <c r="L122" s="168"/>
      <c r="M122" s="74" t="s">
        <v>1</v>
      </c>
      <c r="N122" s="75" t="s">
        <v>44</v>
      </c>
      <c r="O122" s="75" t="s">
        <v>123</v>
      </c>
      <c r="P122" s="75" t="s">
        <v>124</v>
      </c>
      <c r="Q122" s="75" t="s">
        <v>125</v>
      </c>
      <c r="R122" s="75" t="s">
        <v>126</v>
      </c>
      <c r="S122" s="75" t="s">
        <v>127</v>
      </c>
      <c r="T122" s="76" t="s">
        <v>128</v>
      </c>
      <c r="U122" s="162"/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/>
    </row>
    <row r="123" spans="1:65" s="2" customFormat="1" ht="22.8" customHeight="1">
      <c r="A123" s="33"/>
      <c r="B123" s="34"/>
      <c r="C123" s="81" t="s">
        <v>129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</f>
        <v>0</v>
      </c>
      <c r="Q123" s="78"/>
      <c r="R123" s="171">
        <f>R124</f>
        <v>2.2879999999999998E-2</v>
      </c>
      <c r="S123" s="78"/>
      <c r="T123" s="172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79</v>
      </c>
      <c r="AU123" s="16" t="s">
        <v>110</v>
      </c>
      <c r="BK123" s="173">
        <f>BK124</f>
        <v>0</v>
      </c>
    </row>
    <row r="124" spans="1:65" s="12" customFormat="1" ht="25.95" customHeight="1">
      <c r="B124" s="174"/>
      <c r="C124" s="175"/>
      <c r="D124" s="176" t="s">
        <v>79</v>
      </c>
      <c r="E124" s="177" t="s">
        <v>244</v>
      </c>
      <c r="F124" s="177" t="s">
        <v>245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P125+P146</f>
        <v>0</v>
      </c>
      <c r="Q124" s="182"/>
      <c r="R124" s="183">
        <f>R125+R146</f>
        <v>2.2879999999999998E-2</v>
      </c>
      <c r="S124" s="182"/>
      <c r="T124" s="184">
        <f>T125+T146</f>
        <v>0</v>
      </c>
      <c r="AR124" s="185" t="s">
        <v>85</v>
      </c>
      <c r="AT124" s="186" t="s">
        <v>79</v>
      </c>
      <c r="AU124" s="186" t="s">
        <v>80</v>
      </c>
      <c r="AY124" s="185" t="s">
        <v>133</v>
      </c>
      <c r="BK124" s="187">
        <f>BK125+BK146</f>
        <v>0</v>
      </c>
    </row>
    <row r="125" spans="1:65" s="12" customFormat="1" ht="22.8" customHeight="1">
      <c r="B125" s="174"/>
      <c r="C125" s="175"/>
      <c r="D125" s="176" t="s">
        <v>79</v>
      </c>
      <c r="E125" s="188" t="s">
        <v>85</v>
      </c>
      <c r="F125" s="188" t="s">
        <v>246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SUM(P126:P145)</f>
        <v>0</v>
      </c>
      <c r="Q125" s="182"/>
      <c r="R125" s="183">
        <f>SUM(R126:R145)</f>
        <v>2.2879999999999998E-2</v>
      </c>
      <c r="S125" s="182"/>
      <c r="T125" s="184">
        <f>SUM(T126:T145)</f>
        <v>0</v>
      </c>
      <c r="AR125" s="185" t="s">
        <v>85</v>
      </c>
      <c r="AT125" s="186" t="s">
        <v>79</v>
      </c>
      <c r="AU125" s="186" t="s">
        <v>85</v>
      </c>
      <c r="AY125" s="185" t="s">
        <v>133</v>
      </c>
      <c r="BK125" s="187">
        <f>SUM(BK126:BK145)</f>
        <v>0</v>
      </c>
    </row>
    <row r="126" spans="1:65" s="2" customFormat="1" ht="24.15" customHeight="1">
      <c r="A126" s="33"/>
      <c r="B126" s="34"/>
      <c r="C126" s="190" t="s">
        <v>85</v>
      </c>
      <c r="D126" s="190" t="s">
        <v>136</v>
      </c>
      <c r="E126" s="191" t="s">
        <v>515</v>
      </c>
      <c r="F126" s="192" t="s">
        <v>516</v>
      </c>
      <c r="G126" s="193" t="s">
        <v>217</v>
      </c>
      <c r="H126" s="194">
        <v>11</v>
      </c>
      <c r="I126" s="195"/>
      <c r="J126" s="196">
        <f>ROUND(I126*H126,2)</f>
        <v>0</v>
      </c>
      <c r="K126" s="197"/>
      <c r="L126" s="38"/>
      <c r="M126" s="198" t="s">
        <v>1</v>
      </c>
      <c r="N126" s="199" t="s">
        <v>45</v>
      </c>
      <c r="O126" s="70"/>
      <c r="P126" s="200">
        <f>O126*H126</f>
        <v>0</v>
      </c>
      <c r="Q126" s="200">
        <v>0</v>
      </c>
      <c r="R126" s="200">
        <f>Q126*H126</f>
        <v>0</v>
      </c>
      <c r="S126" s="200">
        <v>0</v>
      </c>
      <c r="T126" s="201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2" t="s">
        <v>153</v>
      </c>
      <c r="AT126" s="202" t="s">
        <v>136</v>
      </c>
      <c r="AU126" s="202" t="s">
        <v>90</v>
      </c>
      <c r="AY126" s="16" t="s">
        <v>133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6" t="s">
        <v>85</v>
      </c>
      <c r="BK126" s="203">
        <f>ROUND(I126*H126,2)</f>
        <v>0</v>
      </c>
      <c r="BL126" s="16" t="s">
        <v>153</v>
      </c>
      <c r="BM126" s="202" t="s">
        <v>517</v>
      </c>
    </row>
    <row r="127" spans="1:65" s="13" customFormat="1" ht="10.199999999999999">
      <c r="B127" s="214"/>
      <c r="C127" s="215"/>
      <c r="D127" s="204" t="s">
        <v>250</v>
      </c>
      <c r="E127" s="216" t="s">
        <v>1</v>
      </c>
      <c r="F127" s="217" t="s">
        <v>479</v>
      </c>
      <c r="G127" s="215"/>
      <c r="H127" s="218">
        <v>11</v>
      </c>
      <c r="I127" s="219"/>
      <c r="J127" s="215"/>
      <c r="K127" s="215"/>
      <c r="L127" s="220"/>
      <c r="M127" s="221"/>
      <c r="N127" s="222"/>
      <c r="O127" s="222"/>
      <c r="P127" s="222"/>
      <c r="Q127" s="222"/>
      <c r="R127" s="222"/>
      <c r="S127" s="222"/>
      <c r="T127" s="223"/>
      <c r="AT127" s="224" t="s">
        <v>250</v>
      </c>
      <c r="AU127" s="224" t="s">
        <v>90</v>
      </c>
      <c r="AV127" s="13" t="s">
        <v>90</v>
      </c>
      <c r="AW127" s="13" t="s">
        <v>36</v>
      </c>
      <c r="AX127" s="13" t="s">
        <v>85</v>
      </c>
      <c r="AY127" s="224" t="s">
        <v>133</v>
      </c>
    </row>
    <row r="128" spans="1:65" s="2" customFormat="1" ht="24.15" customHeight="1">
      <c r="A128" s="33"/>
      <c r="B128" s="34"/>
      <c r="C128" s="190" t="s">
        <v>90</v>
      </c>
      <c r="D128" s="190" t="s">
        <v>136</v>
      </c>
      <c r="E128" s="191" t="s">
        <v>518</v>
      </c>
      <c r="F128" s="192" t="s">
        <v>519</v>
      </c>
      <c r="G128" s="193" t="s">
        <v>217</v>
      </c>
      <c r="H128" s="194">
        <v>44</v>
      </c>
      <c r="I128" s="195"/>
      <c r="J128" s="196">
        <f>ROUND(I128*H128,2)</f>
        <v>0</v>
      </c>
      <c r="K128" s="197"/>
      <c r="L128" s="38"/>
      <c r="M128" s="198" t="s">
        <v>1</v>
      </c>
      <c r="N128" s="199" t="s">
        <v>45</v>
      </c>
      <c r="O128" s="70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153</v>
      </c>
      <c r="AT128" s="202" t="s">
        <v>136</v>
      </c>
      <c r="AU128" s="202" t="s">
        <v>90</v>
      </c>
      <c r="AY128" s="16" t="s">
        <v>133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85</v>
      </c>
      <c r="BK128" s="203">
        <f>ROUND(I128*H128,2)</f>
        <v>0</v>
      </c>
      <c r="BL128" s="16" t="s">
        <v>153</v>
      </c>
      <c r="BM128" s="202" t="s">
        <v>520</v>
      </c>
    </row>
    <row r="129" spans="1:65" s="2" customFormat="1" ht="19.2">
      <c r="A129" s="33"/>
      <c r="B129" s="34"/>
      <c r="C129" s="35"/>
      <c r="D129" s="204" t="s">
        <v>142</v>
      </c>
      <c r="E129" s="35"/>
      <c r="F129" s="205" t="s">
        <v>521</v>
      </c>
      <c r="G129" s="35"/>
      <c r="H129" s="35"/>
      <c r="I129" s="206"/>
      <c r="J129" s="35"/>
      <c r="K129" s="35"/>
      <c r="L129" s="38"/>
      <c r="M129" s="207"/>
      <c r="N129" s="20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142</v>
      </c>
      <c r="AU129" s="16" t="s">
        <v>90</v>
      </c>
    </row>
    <row r="130" spans="1:65" s="13" customFormat="1" ht="10.199999999999999">
      <c r="B130" s="214"/>
      <c r="C130" s="215"/>
      <c r="D130" s="204" t="s">
        <v>250</v>
      </c>
      <c r="E130" s="216" t="s">
        <v>1</v>
      </c>
      <c r="F130" s="217" t="s">
        <v>522</v>
      </c>
      <c r="G130" s="215"/>
      <c r="H130" s="218">
        <v>22</v>
      </c>
      <c r="I130" s="219"/>
      <c r="J130" s="215"/>
      <c r="K130" s="215"/>
      <c r="L130" s="220"/>
      <c r="M130" s="221"/>
      <c r="N130" s="222"/>
      <c r="O130" s="222"/>
      <c r="P130" s="222"/>
      <c r="Q130" s="222"/>
      <c r="R130" s="222"/>
      <c r="S130" s="222"/>
      <c r="T130" s="223"/>
      <c r="AT130" s="224" t="s">
        <v>250</v>
      </c>
      <c r="AU130" s="224" t="s">
        <v>90</v>
      </c>
      <c r="AV130" s="13" t="s">
        <v>90</v>
      </c>
      <c r="AW130" s="13" t="s">
        <v>36</v>
      </c>
      <c r="AX130" s="13" t="s">
        <v>85</v>
      </c>
      <c r="AY130" s="224" t="s">
        <v>133</v>
      </c>
    </row>
    <row r="131" spans="1:65" s="13" customFormat="1" ht="10.199999999999999">
      <c r="B131" s="214"/>
      <c r="C131" s="215"/>
      <c r="D131" s="204" t="s">
        <v>250</v>
      </c>
      <c r="E131" s="215"/>
      <c r="F131" s="217" t="s">
        <v>523</v>
      </c>
      <c r="G131" s="215"/>
      <c r="H131" s="218">
        <v>44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250</v>
      </c>
      <c r="AU131" s="224" t="s">
        <v>90</v>
      </c>
      <c r="AV131" s="13" t="s">
        <v>90</v>
      </c>
      <c r="AW131" s="13" t="s">
        <v>4</v>
      </c>
      <c r="AX131" s="13" t="s">
        <v>85</v>
      </c>
      <c r="AY131" s="224" t="s">
        <v>133</v>
      </c>
    </row>
    <row r="132" spans="1:65" s="2" customFormat="1" ht="24.15" customHeight="1">
      <c r="A132" s="33"/>
      <c r="B132" s="34"/>
      <c r="C132" s="190" t="s">
        <v>148</v>
      </c>
      <c r="D132" s="190" t="s">
        <v>136</v>
      </c>
      <c r="E132" s="191" t="s">
        <v>524</v>
      </c>
      <c r="F132" s="192" t="s">
        <v>525</v>
      </c>
      <c r="G132" s="193" t="s">
        <v>217</v>
      </c>
      <c r="H132" s="194">
        <v>11</v>
      </c>
      <c r="I132" s="195"/>
      <c r="J132" s="196">
        <f>ROUND(I132*H132,2)</f>
        <v>0</v>
      </c>
      <c r="K132" s="197"/>
      <c r="L132" s="38"/>
      <c r="M132" s="198" t="s">
        <v>1</v>
      </c>
      <c r="N132" s="199" t="s">
        <v>45</v>
      </c>
      <c r="O132" s="70"/>
      <c r="P132" s="200">
        <f>O132*H132</f>
        <v>0</v>
      </c>
      <c r="Q132" s="200">
        <v>2.0799999999999998E-3</v>
      </c>
      <c r="R132" s="200">
        <f>Q132*H132</f>
        <v>2.2879999999999998E-2</v>
      </c>
      <c r="S132" s="200">
        <v>0</v>
      </c>
      <c r="T132" s="20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2" t="s">
        <v>153</v>
      </c>
      <c r="AT132" s="202" t="s">
        <v>136</v>
      </c>
      <c r="AU132" s="202" t="s">
        <v>90</v>
      </c>
      <c r="AY132" s="16" t="s">
        <v>133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6" t="s">
        <v>85</v>
      </c>
      <c r="BK132" s="203">
        <f>ROUND(I132*H132,2)</f>
        <v>0</v>
      </c>
      <c r="BL132" s="16" t="s">
        <v>153</v>
      </c>
      <c r="BM132" s="202" t="s">
        <v>526</v>
      </c>
    </row>
    <row r="133" spans="1:65" s="2" customFormat="1" ht="19.2">
      <c r="A133" s="33"/>
      <c r="B133" s="34"/>
      <c r="C133" s="35"/>
      <c r="D133" s="204" t="s">
        <v>142</v>
      </c>
      <c r="E133" s="35"/>
      <c r="F133" s="205" t="s">
        <v>527</v>
      </c>
      <c r="G133" s="35"/>
      <c r="H133" s="35"/>
      <c r="I133" s="206"/>
      <c r="J133" s="35"/>
      <c r="K133" s="35"/>
      <c r="L133" s="38"/>
      <c r="M133" s="207"/>
      <c r="N133" s="20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142</v>
      </c>
      <c r="AU133" s="16" t="s">
        <v>90</v>
      </c>
    </row>
    <row r="134" spans="1:65" s="13" customFormat="1" ht="10.199999999999999">
      <c r="B134" s="214"/>
      <c r="C134" s="215"/>
      <c r="D134" s="204" t="s">
        <v>250</v>
      </c>
      <c r="E134" s="216" t="s">
        <v>1</v>
      </c>
      <c r="F134" s="217" t="s">
        <v>479</v>
      </c>
      <c r="G134" s="215"/>
      <c r="H134" s="218">
        <v>11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250</v>
      </c>
      <c r="AU134" s="224" t="s">
        <v>90</v>
      </c>
      <c r="AV134" s="13" t="s">
        <v>90</v>
      </c>
      <c r="AW134" s="13" t="s">
        <v>36</v>
      </c>
      <c r="AX134" s="13" t="s">
        <v>85</v>
      </c>
      <c r="AY134" s="224" t="s">
        <v>133</v>
      </c>
    </row>
    <row r="135" spans="1:65" s="2" customFormat="1" ht="24.15" customHeight="1">
      <c r="A135" s="33"/>
      <c r="B135" s="34"/>
      <c r="C135" s="190" t="s">
        <v>153</v>
      </c>
      <c r="D135" s="190" t="s">
        <v>136</v>
      </c>
      <c r="E135" s="191" t="s">
        <v>528</v>
      </c>
      <c r="F135" s="192" t="s">
        <v>529</v>
      </c>
      <c r="G135" s="193" t="s">
        <v>217</v>
      </c>
      <c r="H135" s="194">
        <v>55</v>
      </c>
      <c r="I135" s="195"/>
      <c r="J135" s="196">
        <f>ROUND(I135*H135,2)</f>
        <v>0</v>
      </c>
      <c r="K135" s="197"/>
      <c r="L135" s="38"/>
      <c r="M135" s="198" t="s">
        <v>1</v>
      </c>
      <c r="N135" s="199" t="s">
        <v>45</v>
      </c>
      <c r="O135" s="70"/>
      <c r="P135" s="200">
        <f>O135*H135</f>
        <v>0</v>
      </c>
      <c r="Q135" s="200">
        <v>0</v>
      </c>
      <c r="R135" s="200">
        <f>Q135*H135</f>
        <v>0</v>
      </c>
      <c r="S135" s="200">
        <v>0</v>
      </c>
      <c r="T135" s="201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2" t="s">
        <v>153</v>
      </c>
      <c r="AT135" s="202" t="s">
        <v>136</v>
      </c>
      <c r="AU135" s="202" t="s">
        <v>90</v>
      </c>
      <c r="AY135" s="16" t="s">
        <v>133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6" t="s">
        <v>85</v>
      </c>
      <c r="BK135" s="203">
        <f>ROUND(I135*H135,2)</f>
        <v>0</v>
      </c>
      <c r="BL135" s="16" t="s">
        <v>153</v>
      </c>
      <c r="BM135" s="202" t="s">
        <v>530</v>
      </c>
    </row>
    <row r="136" spans="1:65" s="2" customFormat="1" ht="28.8">
      <c r="A136" s="33"/>
      <c r="B136" s="34"/>
      <c r="C136" s="35"/>
      <c r="D136" s="204" t="s">
        <v>142</v>
      </c>
      <c r="E136" s="35"/>
      <c r="F136" s="205" t="s">
        <v>531</v>
      </c>
      <c r="G136" s="35"/>
      <c r="H136" s="35"/>
      <c r="I136" s="206"/>
      <c r="J136" s="35"/>
      <c r="K136" s="35"/>
      <c r="L136" s="38"/>
      <c r="M136" s="207"/>
      <c r="N136" s="20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142</v>
      </c>
      <c r="AU136" s="16" t="s">
        <v>90</v>
      </c>
    </row>
    <row r="137" spans="1:65" s="13" customFormat="1" ht="10.199999999999999">
      <c r="B137" s="214"/>
      <c r="C137" s="215"/>
      <c r="D137" s="204" t="s">
        <v>250</v>
      </c>
      <c r="E137" s="216" t="s">
        <v>1</v>
      </c>
      <c r="F137" s="217" t="s">
        <v>532</v>
      </c>
      <c r="G137" s="215"/>
      <c r="H137" s="218">
        <v>55</v>
      </c>
      <c r="I137" s="219"/>
      <c r="J137" s="215"/>
      <c r="K137" s="215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250</v>
      </c>
      <c r="AU137" s="224" t="s">
        <v>90</v>
      </c>
      <c r="AV137" s="13" t="s">
        <v>90</v>
      </c>
      <c r="AW137" s="13" t="s">
        <v>36</v>
      </c>
      <c r="AX137" s="13" t="s">
        <v>85</v>
      </c>
      <c r="AY137" s="224" t="s">
        <v>133</v>
      </c>
    </row>
    <row r="138" spans="1:65" s="2" customFormat="1" ht="21.75" customHeight="1">
      <c r="A138" s="33"/>
      <c r="B138" s="34"/>
      <c r="C138" s="190" t="s">
        <v>132</v>
      </c>
      <c r="D138" s="190" t="s">
        <v>136</v>
      </c>
      <c r="E138" s="191" t="s">
        <v>507</v>
      </c>
      <c r="F138" s="192" t="s">
        <v>508</v>
      </c>
      <c r="G138" s="193" t="s">
        <v>185</v>
      </c>
      <c r="H138" s="194">
        <v>16.5</v>
      </c>
      <c r="I138" s="195"/>
      <c r="J138" s="196">
        <f>ROUND(I138*H138,2)</f>
        <v>0</v>
      </c>
      <c r="K138" s="197"/>
      <c r="L138" s="38"/>
      <c r="M138" s="198" t="s">
        <v>1</v>
      </c>
      <c r="N138" s="199" t="s">
        <v>45</v>
      </c>
      <c r="O138" s="70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2" t="s">
        <v>153</v>
      </c>
      <c r="AT138" s="202" t="s">
        <v>136</v>
      </c>
      <c r="AU138" s="202" t="s">
        <v>90</v>
      </c>
      <c r="AY138" s="16" t="s">
        <v>133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6" t="s">
        <v>85</v>
      </c>
      <c r="BK138" s="203">
        <f>ROUND(I138*H138,2)</f>
        <v>0</v>
      </c>
      <c r="BL138" s="16" t="s">
        <v>153</v>
      </c>
      <c r="BM138" s="202" t="s">
        <v>533</v>
      </c>
    </row>
    <row r="139" spans="1:65" s="13" customFormat="1" ht="10.199999999999999">
      <c r="B139" s="214"/>
      <c r="C139" s="215"/>
      <c r="D139" s="204" t="s">
        <v>250</v>
      </c>
      <c r="E139" s="216" t="s">
        <v>1</v>
      </c>
      <c r="F139" s="217" t="s">
        <v>534</v>
      </c>
      <c r="G139" s="215"/>
      <c r="H139" s="218">
        <v>16.5</v>
      </c>
      <c r="I139" s="219"/>
      <c r="J139" s="215"/>
      <c r="K139" s="215"/>
      <c r="L139" s="220"/>
      <c r="M139" s="221"/>
      <c r="N139" s="222"/>
      <c r="O139" s="222"/>
      <c r="P139" s="222"/>
      <c r="Q139" s="222"/>
      <c r="R139" s="222"/>
      <c r="S139" s="222"/>
      <c r="T139" s="223"/>
      <c r="AT139" s="224" t="s">
        <v>250</v>
      </c>
      <c r="AU139" s="224" t="s">
        <v>90</v>
      </c>
      <c r="AV139" s="13" t="s">
        <v>90</v>
      </c>
      <c r="AW139" s="13" t="s">
        <v>36</v>
      </c>
      <c r="AX139" s="13" t="s">
        <v>85</v>
      </c>
      <c r="AY139" s="224" t="s">
        <v>133</v>
      </c>
    </row>
    <row r="140" spans="1:65" s="2" customFormat="1" ht="16.5" customHeight="1">
      <c r="A140" s="33"/>
      <c r="B140" s="34"/>
      <c r="C140" s="190" t="s">
        <v>164</v>
      </c>
      <c r="D140" s="190" t="s">
        <v>136</v>
      </c>
      <c r="E140" s="191" t="s">
        <v>358</v>
      </c>
      <c r="F140" s="192" t="s">
        <v>535</v>
      </c>
      <c r="G140" s="193" t="s">
        <v>217</v>
      </c>
      <c r="H140" s="194">
        <v>55</v>
      </c>
      <c r="I140" s="195"/>
      <c r="J140" s="196">
        <f>ROUND(I140*H140,2)</f>
        <v>0</v>
      </c>
      <c r="K140" s="197"/>
      <c r="L140" s="38"/>
      <c r="M140" s="198" t="s">
        <v>1</v>
      </c>
      <c r="N140" s="199" t="s">
        <v>45</v>
      </c>
      <c r="O140" s="70"/>
      <c r="P140" s="200">
        <f>O140*H140</f>
        <v>0</v>
      </c>
      <c r="Q140" s="200">
        <v>0</v>
      </c>
      <c r="R140" s="200">
        <f>Q140*H140</f>
        <v>0</v>
      </c>
      <c r="S140" s="200">
        <v>0</v>
      </c>
      <c r="T140" s="201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2" t="s">
        <v>153</v>
      </c>
      <c r="AT140" s="202" t="s">
        <v>136</v>
      </c>
      <c r="AU140" s="202" t="s">
        <v>90</v>
      </c>
      <c r="AY140" s="16" t="s">
        <v>133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6" t="s">
        <v>85</v>
      </c>
      <c r="BK140" s="203">
        <f>ROUND(I140*H140,2)</f>
        <v>0</v>
      </c>
      <c r="BL140" s="16" t="s">
        <v>153</v>
      </c>
      <c r="BM140" s="202" t="s">
        <v>536</v>
      </c>
    </row>
    <row r="141" spans="1:65" s="2" customFormat="1" ht="19.2">
      <c r="A141" s="33"/>
      <c r="B141" s="34"/>
      <c r="C141" s="35"/>
      <c r="D141" s="204" t="s">
        <v>142</v>
      </c>
      <c r="E141" s="35"/>
      <c r="F141" s="205" t="s">
        <v>537</v>
      </c>
      <c r="G141" s="35"/>
      <c r="H141" s="35"/>
      <c r="I141" s="206"/>
      <c r="J141" s="35"/>
      <c r="K141" s="35"/>
      <c r="L141" s="38"/>
      <c r="M141" s="207"/>
      <c r="N141" s="20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142</v>
      </c>
      <c r="AU141" s="16" t="s">
        <v>90</v>
      </c>
    </row>
    <row r="142" spans="1:65" s="13" customFormat="1" ht="10.199999999999999">
      <c r="B142" s="214"/>
      <c r="C142" s="215"/>
      <c r="D142" s="204" t="s">
        <v>250</v>
      </c>
      <c r="E142" s="216" t="s">
        <v>1</v>
      </c>
      <c r="F142" s="217" t="s">
        <v>538</v>
      </c>
      <c r="G142" s="215"/>
      <c r="H142" s="218">
        <v>55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250</v>
      </c>
      <c r="AU142" s="224" t="s">
        <v>90</v>
      </c>
      <c r="AV142" s="13" t="s">
        <v>90</v>
      </c>
      <c r="AW142" s="13" t="s">
        <v>36</v>
      </c>
      <c r="AX142" s="13" t="s">
        <v>85</v>
      </c>
      <c r="AY142" s="224" t="s">
        <v>133</v>
      </c>
    </row>
    <row r="143" spans="1:65" s="2" customFormat="1" ht="16.5" customHeight="1">
      <c r="A143" s="33"/>
      <c r="B143" s="34"/>
      <c r="C143" s="190" t="s">
        <v>168</v>
      </c>
      <c r="D143" s="190" t="s">
        <v>136</v>
      </c>
      <c r="E143" s="191" t="s">
        <v>363</v>
      </c>
      <c r="F143" s="192" t="s">
        <v>539</v>
      </c>
      <c r="G143" s="193" t="s">
        <v>1</v>
      </c>
      <c r="H143" s="194">
        <v>22</v>
      </c>
      <c r="I143" s="195"/>
      <c r="J143" s="196">
        <f>ROUND(I143*H143,2)</f>
        <v>0</v>
      </c>
      <c r="K143" s="197"/>
      <c r="L143" s="38"/>
      <c r="M143" s="198" t="s">
        <v>1</v>
      </c>
      <c r="N143" s="199" t="s">
        <v>45</v>
      </c>
      <c r="O143" s="70"/>
      <c r="P143" s="200">
        <f>O143*H143</f>
        <v>0</v>
      </c>
      <c r="Q143" s="200">
        <v>0</v>
      </c>
      <c r="R143" s="200">
        <f>Q143*H143</f>
        <v>0</v>
      </c>
      <c r="S143" s="200">
        <v>0</v>
      </c>
      <c r="T143" s="20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2" t="s">
        <v>153</v>
      </c>
      <c r="AT143" s="202" t="s">
        <v>136</v>
      </c>
      <c r="AU143" s="202" t="s">
        <v>90</v>
      </c>
      <c r="AY143" s="16" t="s">
        <v>133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6" t="s">
        <v>85</v>
      </c>
      <c r="BK143" s="203">
        <f>ROUND(I143*H143,2)</f>
        <v>0</v>
      </c>
      <c r="BL143" s="16" t="s">
        <v>153</v>
      </c>
      <c r="BM143" s="202" t="s">
        <v>540</v>
      </c>
    </row>
    <row r="144" spans="1:65" s="2" customFormat="1" ht="19.2">
      <c r="A144" s="33"/>
      <c r="B144" s="34"/>
      <c r="C144" s="35"/>
      <c r="D144" s="204" t="s">
        <v>142</v>
      </c>
      <c r="E144" s="35"/>
      <c r="F144" s="205" t="s">
        <v>541</v>
      </c>
      <c r="G144" s="35"/>
      <c r="H144" s="35"/>
      <c r="I144" s="206"/>
      <c r="J144" s="35"/>
      <c r="K144" s="35"/>
      <c r="L144" s="38"/>
      <c r="M144" s="207"/>
      <c r="N144" s="20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142</v>
      </c>
      <c r="AU144" s="16" t="s">
        <v>90</v>
      </c>
    </row>
    <row r="145" spans="1:65" s="13" customFormat="1" ht="10.199999999999999">
      <c r="B145" s="214"/>
      <c r="C145" s="215"/>
      <c r="D145" s="204" t="s">
        <v>250</v>
      </c>
      <c r="E145" s="216" t="s">
        <v>1</v>
      </c>
      <c r="F145" s="217" t="s">
        <v>522</v>
      </c>
      <c r="G145" s="215"/>
      <c r="H145" s="218">
        <v>22</v>
      </c>
      <c r="I145" s="219"/>
      <c r="J145" s="215"/>
      <c r="K145" s="215"/>
      <c r="L145" s="220"/>
      <c r="M145" s="221"/>
      <c r="N145" s="222"/>
      <c r="O145" s="222"/>
      <c r="P145" s="222"/>
      <c r="Q145" s="222"/>
      <c r="R145" s="222"/>
      <c r="S145" s="222"/>
      <c r="T145" s="223"/>
      <c r="AT145" s="224" t="s">
        <v>250</v>
      </c>
      <c r="AU145" s="224" t="s">
        <v>90</v>
      </c>
      <c r="AV145" s="13" t="s">
        <v>90</v>
      </c>
      <c r="AW145" s="13" t="s">
        <v>36</v>
      </c>
      <c r="AX145" s="13" t="s">
        <v>85</v>
      </c>
      <c r="AY145" s="224" t="s">
        <v>133</v>
      </c>
    </row>
    <row r="146" spans="1:65" s="12" customFormat="1" ht="22.8" customHeight="1">
      <c r="B146" s="174"/>
      <c r="C146" s="175"/>
      <c r="D146" s="176" t="s">
        <v>79</v>
      </c>
      <c r="E146" s="188" t="s">
        <v>474</v>
      </c>
      <c r="F146" s="188" t="s">
        <v>475</v>
      </c>
      <c r="G146" s="175"/>
      <c r="H146" s="175"/>
      <c r="I146" s="178"/>
      <c r="J146" s="189">
        <f>BK146</f>
        <v>0</v>
      </c>
      <c r="K146" s="175"/>
      <c r="L146" s="180"/>
      <c r="M146" s="181"/>
      <c r="N146" s="182"/>
      <c r="O146" s="182"/>
      <c r="P146" s="183">
        <f>P147</f>
        <v>0</v>
      </c>
      <c r="Q146" s="182"/>
      <c r="R146" s="183">
        <f>R147</f>
        <v>0</v>
      </c>
      <c r="S146" s="182"/>
      <c r="T146" s="184">
        <f>T147</f>
        <v>0</v>
      </c>
      <c r="AR146" s="185" t="s">
        <v>85</v>
      </c>
      <c r="AT146" s="186" t="s">
        <v>79</v>
      </c>
      <c r="AU146" s="186" t="s">
        <v>85</v>
      </c>
      <c r="AY146" s="185" t="s">
        <v>133</v>
      </c>
      <c r="BK146" s="187">
        <f>BK147</f>
        <v>0</v>
      </c>
    </row>
    <row r="147" spans="1:65" s="2" customFormat="1" ht="24.15" customHeight="1">
      <c r="A147" s="33"/>
      <c r="B147" s="34"/>
      <c r="C147" s="190" t="s">
        <v>175</v>
      </c>
      <c r="D147" s="190" t="s">
        <v>136</v>
      </c>
      <c r="E147" s="191" t="s">
        <v>511</v>
      </c>
      <c r="F147" s="192" t="s">
        <v>512</v>
      </c>
      <c r="G147" s="193" t="s">
        <v>323</v>
      </c>
      <c r="H147" s="194">
        <v>2.3E-2</v>
      </c>
      <c r="I147" s="195"/>
      <c r="J147" s="196">
        <f>ROUND(I147*H147,2)</f>
        <v>0</v>
      </c>
      <c r="K147" s="197"/>
      <c r="L147" s="38"/>
      <c r="M147" s="247" t="s">
        <v>1</v>
      </c>
      <c r="N147" s="248" t="s">
        <v>45</v>
      </c>
      <c r="O147" s="211"/>
      <c r="P147" s="249">
        <f>O147*H147</f>
        <v>0</v>
      </c>
      <c r="Q147" s="249">
        <v>0</v>
      </c>
      <c r="R147" s="249">
        <f>Q147*H147</f>
        <v>0</v>
      </c>
      <c r="S147" s="249">
        <v>0</v>
      </c>
      <c r="T147" s="25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2" t="s">
        <v>153</v>
      </c>
      <c r="AT147" s="202" t="s">
        <v>136</v>
      </c>
      <c r="AU147" s="202" t="s">
        <v>90</v>
      </c>
      <c r="AY147" s="16" t="s">
        <v>133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6" t="s">
        <v>85</v>
      </c>
      <c r="BK147" s="203">
        <f>ROUND(I147*H147,2)</f>
        <v>0</v>
      </c>
      <c r="BL147" s="16" t="s">
        <v>153</v>
      </c>
      <c r="BM147" s="202" t="s">
        <v>542</v>
      </c>
    </row>
    <row r="148" spans="1:65" s="2" customFormat="1" ht="6.9" customHeight="1">
      <c r="A148" s="33"/>
      <c r="B148" s="53"/>
      <c r="C148" s="54"/>
      <c r="D148" s="54"/>
      <c r="E148" s="54"/>
      <c r="F148" s="54"/>
      <c r="G148" s="54"/>
      <c r="H148" s="54"/>
      <c r="I148" s="54"/>
      <c r="J148" s="54"/>
      <c r="K148" s="54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vSYepbF37gpUWztVz6gYPM+TnEvxfCxXdiUakHUOB/aW7Dyvl0dFZFujPeguDtyb/02qAmFDVzzAhDWlz526bQ==" saltValue="/g8gdsosfhmvaFAxBiM10qykzaRQlYhk/DmUBgX4dmVH/HmH4xsRpUV7ziN+wp4vlkcdA6CVsJ0BovG8PwcPxw==" spinCount="100000" sheet="1" objects="1" scenarios="1" formatColumns="0" formatRows="0" autoFilter="0"/>
  <autoFilter ref="C122:K147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92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13"/>
      <c r="C3" s="114"/>
      <c r="D3" s="114"/>
      <c r="E3" s="114"/>
      <c r="F3" s="114"/>
      <c r="G3" s="114"/>
      <c r="H3" s="19"/>
    </row>
    <row r="4" spans="1:8" s="1" customFormat="1" ht="24.9" customHeight="1">
      <c r="B4" s="19"/>
      <c r="C4" s="115" t="s">
        <v>543</v>
      </c>
      <c r="H4" s="19"/>
    </row>
    <row r="5" spans="1:8" s="1" customFormat="1" ht="12" customHeight="1">
      <c r="B5" s="19"/>
      <c r="C5" s="251" t="s">
        <v>13</v>
      </c>
      <c r="D5" s="314" t="s">
        <v>14</v>
      </c>
      <c r="E5" s="309"/>
      <c r="F5" s="309"/>
      <c r="H5" s="19"/>
    </row>
    <row r="6" spans="1:8" s="1" customFormat="1" ht="36.9" customHeight="1">
      <c r="B6" s="19"/>
      <c r="C6" s="252" t="s">
        <v>16</v>
      </c>
      <c r="D6" s="320" t="s">
        <v>17</v>
      </c>
      <c r="E6" s="309"/>
      <c r="F6" s="309"/>
      <c r="H6" s="19"/>
    </row>
    <row r="7" spans="1:8" s="1" customFormat="1" ht="16.5" customHeight="1">
      <c r="B7" s="19"/>
      <c r="C7" s="117" t="s">
        <v>22</v>
      </c>
      <c r="D7" s="118" t="str">
        <f>'Rekapitulace stavby'!AN8</f>
        <v>7. 8. 2023</v>
      </c>
      <c r="H7" s="19"/>
    </row>
    <row r="8" spans="1:8" s="2" customFormat="1" ht="10.8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62"/>
      <c r="B9" s="253"/>
      <c r="C9" s="254" t="s">
        <v>61</v>
      </c>
      <c r="D9" s="255" t="s">
        <v>62</v>
      </c>
      <c r="E9" s="255" t="s">
        <v>119</v>
      </c>
      <c r="F9" s="256" t="s">
        <v>544</v>
      </c>
      <c r="G9" s="162"/>
      <c r="H9" s="253"/>
    </row>
    <row r="10" spans="1:8" s="2" customFormat="1" ht="26.4" customHeight="1">
      <c r="A10" s="33"/>
      <c r="B10" s="38"/>
      <c r="C10" s="257" t="s">
        <v>87</v>
      </c>
      <c r="D10" s="257" t="s">
        <v>88</v>
      </c>
      <c r="E10" s="33"/>
      <c r="F10" s="33"/>
      <c r="G10" s="33"/>
      <c r="H10" s="38"/>
    </row>
    <row r="11" spans="1:8" s="2" customFormat="1" ht="16.8" customHeight="1">
      <c r="A11" s="33"/>
      <c r="B11" s="38"/>
      <c r="C11" s="258" t="s">
        <v>195</v>
      </c>
      <c r="D11" s="259" t="s">
        <v>196</v>
      </c>
      <c r="E11" s="260" t="s">
        <v>185</v>
      </c>
      <c r="F11" s="261">
        <v>4.3319999999999999</v>
      </c>
      <c r="G11" s="33"/>
      <c r="H11" s="38"/>
    </row>
    <row r="12" spans="1:8" s="2" customFormat="1" ht="16.8" customHeight="1">
      <c r="A12" s="33"/>
      <c r="B12" s="38"/>
      <c r="C12" s="262" t="s">
        <v>1</v>
      </c>
      <c r="D12" s="262" t="s">
        <v>545</v>
      </c>
      <c r="E12" s="16" t="s">
        <v>1</v>
      </c>
      <c r="F12" s="263">
        <v>3.12</v>
      </c>
      <c r="G12" s="33"/>
      <c r="H12" s="38"/>
    </row>
    <row r="13" spans="1:8" s="2" customFormat="1" ht="16.8" customHeight="1">
      <c r="A13" s="33"/>
      <c r="B13" s="38"/>
      <c r="C13" s="262" t="s">
        <v>1</v>
      </c>
      <c r="D13" s="262" t="s">
        <v>546</v>
      </c>
      <c r="E13" s="16" t="s">
        <v>1</v>
      </c>
      <c r="F13" s="263">
        <v>1.212</v>
      </c>
      <c r="G13" s="33"/>
      <c r="H13" s="38"/>
    </row>
    <row r="14" spans="1:8" s="2" customFormat="1" ht="16.8" customHeight="1">
      <c r="A14" s="33"/>
      <c r="B14" s="38"/>
      <c r="C14" s="262" t="s">
        <v>1</v>
      </c>
      <c r="D14" s="262" t="s">
        <v>327</v>
      </c>
      <c r="E14" s="16" t="s">
        <v>1</v>
      </c>
      <c r="F14" s="263">
        <v>4.3319999999999999</v>
      </c>
      <c r="G14" s="33"/>
      <c r="H14" s="38"/>
    </row>
    <row r="15" spans="1:8" s="2" customFormat="1" ht="16.8" customHeight="1">
      <c r="A15" s="33"/>
      <c r="B15" s="38"/>
      <c r="C15" s="264" t="s">
        <v>547</v>
      </c>
      <c r="D15" s="33"/>
      <c r="E15" s="33"/>
      <c r="F15" s="33"/>
      <c r="G15" s="33"/>
      <c r="H15" s="38"/>
    </row>
    <row r="16" spans="1:8" s="2" customFormat="1" ht="16.8" customHeight="1">
      <c r="A16" s="33"/>
      <c r="B16" s="38"/>
      <c r="C16" s="262" t="s">
        <v>287</v>
      </c>
      <c r="D16" s="262" t="s">
        <v>288</v>
      </c>
      <c r="E16" s="16" t="s">
        <v>185</v>
      </c>
      <c r="F16" s="263">
        <v>4.3319999999999999</v>
      </c>
      <c r="G16" s="33"/>
      <c r="H16" s="38"/>
    </row>
    <row r="17" spans="1:8" s="2" customFormat="1" ht="20.399999999999999">
      <c r="A17" s="33"/>
      <c r="B17" s="38"/>
      <c r="C17" s="262" t="s">
        <v>309</v>
      </c>
      <c r="D17" s="262" t="s">
        <v>310</v>
      </c>
      <c r="E17" s="16" t="s">
        <v>185</v>
      </c>
      <c r="F17" s="263">
        <v>4.3319999999999999</v>
      </c>
      <c r="G17" s="33"/>
      <c r="H17" s="38"/>
    </row>
    <row r="18" spans="1:8" s="2" customFormat="1" ht="20.399999999999999">
      <c r="A18" s="33"/>
      <c r="B18" s="38"/>
      <c r="C18" s="262" t="s">
        <v>314</v>
      </c>
      <c r="D18" s="262" t="s">
        <v>315</v>
      </c>
      <c r="E18" s="16" t="s">
        <v>185</v>
      </c>
      <c r="F18" s="263">
        <v>4.3319999999999999</v>
      </c>
      <c r="G18" s="33"/>
      <c r="H18" s="38"/>
    </row>
    <row r="19" spans="1:8" s="2" customFormat="1" ht="20.399999999999999">
      <c r="A19" s="33"/>
      <c r="B19" s="38"/>
      <c r="C19" s="262" t="s">
        <v>321</v>
      </c>
      <c r="D19" s="262" t="s">
        <v>322</v>
      </c>
      <c r="E19" s="16" t="s">
        <v>323</v>
      </c>
      <c r="F19" s="263">
        <v>3225.125</v>
      </c>
      <c r="G19" s="33"/>
      <c r="H19" s="38"/>
    </row>
    <row r="20" spans="1:8" s="2" customFormat="1" ht="16.8" customHeight="1">
      <c r="A20" s="33"/>
      <c r="B20" s="38"/>
      <c r="C20" s="258" t="s">
        <v>198</v>
      </c>
      <c r="D20" s="259" t="s">
        <v>199</v>
      </c>
      <c r="E20" s="260" t="s">
        <v>200</v>
      </c>
      <c r="F20" s="261">
        <v>171</v>
      </c>
      <c r="G20" s="33"/>
      <c r="H20" s="38"/>
    </row>
    <row r="21" spans="1:8" s="2" customFormat="1" ht="16.8" customHeight="1">
      <c r="A21" s="33"/>
      <c r="B21" s="38"/>
      <c r="C21" s="262" t="s">
        <v>1</v>
      </c>
      <c r="D21" s="262" t="s">
        <v>201</v>
      </c>
      <c r="E21" s="16" t="s">
        <v>1</v>
      </c>
      <c r="F21" s="263">
        <v>171</v>
      </c>
      <c r="G21" s="33"/>
      <c r="H21" s="38"/>
    </row>
    <row r="22" spans="1:8" s="2" customFormat="1" ht="16.8" customHeight="1">
      <c r="A22" s="33"/>
      <c r="B22" s="38"/>
      <c r="C22" s="264" t="s">
        <v>547</v>
      </c>
      <c r="D22" s="33"/>
      <c r="E22" s="33"/>
      <c r="F22" s="33"/>
      <c r="G22" s="33"/>
      <c r="H22" s="38"/>
    </row>
    <row r="23" spans="1:8" s="2" customFormat="1" ht="20.399999999999999">
      <c r="A23" s="33"/>
      <c r="B23" s="38"/>
      <c r="C23" s="262" t="s">
        <v>254</v>
      </c>
      <c r="D23" s="262" t="s">
        <v>255</v>
      </c>
      <c r="E23" s="16" t="s">
        <v>200</v>
      </c>
      <c r="F23" s="263">
        <v>171</v>
      </c>
      <c r="G23" s="33"/>
      <c r="H23" s="38"/>
    </row>
    <row r="24" spans="1:8" s="2" customFormat="1" ht="16.8" customHeight="1">
      <c r="A24" s="33"/>
      <c r="B24" s="38"/>
      <c r="C24" s="262" t="s">
        <v>270</v>
      </c>
      <c r="D24" s="262" t="s">
        <v>271</v>
      </c>
      <c r="E24" s="16" t="s">
        <v>200</v>
      </c>
      <c r="F24" s="263">
        <v>171</v>
      </c>
      <c r="G24" s="33"/>
      <c r="H24" s="38"/>
    </row>
    <row r="25" spans="1:8" s="2" customFormat="1" ht="16.8" customHeight="1">
      <c r="A25" s="33"/>
      <c r="B25" s="38"/>
      <c r="C25" s="258" t="s">
        <v>202</v>
      </c>
      <c r="D25" s="259" t="s">
        <v>203</v>
      </c>
      <c r="E25" s="260" t="s">
        <v>200</v>
      </c>
      <c r="F25" s="261">
        <v>920</v>
      </c>
      <c r="G25" s="33"/>
      <c r="H25" s="38"/>
    </row>
    <row r="26" spans="1:8" s="2" customFormat="1" ht="16.8" customHeight="1">
      <c r="A26" s="33"/>
      <c r="B26" s="38"/>
      <c r="C26" s="262" t="s">
        <v>1</v>
      </c>
      <c r="D26" s="262" t="s">
        <v>548</v>
      </c>
      <c r="E26" s="16" t="s">
        <v>1</v>
      </c>
      <c r="F26" s="263">
        <v>920</v>
      </c>
      <c r="G26" s="33"/>
      <c r="H26" s="38"/>
    </row>
    <row r="27" spans="1:8" s="2" customFormat="1" ht="16.8" customHeight="1">
      <c r="A27" s="33"/>
      <c r="B27" s="38"/>
      <c r="C27" s="264" t="s">
        <v>547</v>
      </c>
      <c r="D27" s="33"/>
      <c r="E27" s="33"/>
      <c r="F27" s="33"/>
      <c r="G27" s="33"/>
      <c r="H27" s="38"/>
    </row>
    <row r="28" spans="1:8" s="2" customFormat="1" ht="16.8" customHeight="1">
      <c r="A28" s="33"/>
      <c r="B28" s="38"/>
      <c r="C28" s="262" t="s">
        <v>251</v>
      </c>
      <c r="D28" s="262" t="s">
        <v>252</v>
      </c>
      <c r="E28" s="16" t="s">
        <v>200</v>
      </c>
      <c r="F28" s="263">
        <v>920</v>
      </c>
      <c r="G28" s="33"/>
      <c r="H28" s="38"/>
    </row>
    <row r="29" spans="1:8" s="2" customFormat="1" ht="16.8" customHeight="1">
      <c r="A29" s="33"/>
      <c r="B29" s="38"/>
      <c r="C29" s="258" t="s">
        <v>205</v>
      </c>
      <c r="D29" s="259" t="s">
        <v>206</v>
      </c>
      <c r="E29" s="260" t="s">
        <v>185</v>
      </c>
      <c r="F29" s="261">
        <v>75.924000000000007</v>
      </c>
      <c r="G29" s="33"/>
      <c r="H29" s="38"/>
    </row>
    <row r="30" spans="1:8" s="2" customFormat="1" ht="16.8" customHeight="1">
      <c r="A30" s="33"/>
      <c r="B30" s="38"/>
      <c r="C30" s="262" t="s">
        <v>1</v>
      </c>
      <c r="D30" s="262" t="s">
        <v>549</v>
      </c>
      <c r="E30" s="16" t="s">
        <v>1</v>
      </c>
      <c r="F30" s="263">
        <v>38.520000000000003</v>
      </c>
      <c r="G30" s="33"/>
      <c r="H30" s="38"/>
    </row>
    <row r="31" spans="1:8" s="2" customFormat="1" ht="16.8" customHeight="1">
      <c r="A31" s="33"/>
      <c r="B31" s="38"/>
      <c r="C31" s="262" t="s">
        <v>1</v>
      </c>
      <c r="D31" s="262" t="s">
        <v>550</v>
      </c>
      <c r="E31" s="16" t="s">
        <v>1</v>
      </c>
      <c r="F31" s="263">
        <v>34.524000000000001</v>
      </c>
      <c r="G31" s="33"/>
      <c r="H31" s="38"/>
    </row>
    <row r="32" spans="1:8" s="2" customFormat="1" ht="16.8" customHeight="1">
      <c r="A32" s="33"/>
      <c r="B32" s="38"/>
      <c r="C32" s="262" t="s">
        <v>1</v>
      </c>
      <c r="D32" s="262" t="s">
        <v>551</v>
      </c>
      <c r="E32" s="16" t="s">
        <v>1</v>
      </c>
      <c r="F32" s="263">
        <v>2.88</v>
      </c>
      <c r="G32" s="33"/>
      <c r="H32" s="38"/>
    </row>
    <row r="33" spans="1:8" s="2" customFormat="1" ht="16.8" customHeight="1">
      <c r="A33" s="33"/>
      <c r="B33" s="38"/>
      <c r="C33" s="262" t="s">
        <v>1</v>
      </c>
      <c r="D33" s="262" t="s">
        <v>327</v>
      </c>
      <c r="E33" s="16" t="s">
        <v>1</v>
      </c>
      <c r="F33" s="263">
        <v>75.924000000000007</v>
      </c>
      <c r="G33" s="33"/>
      <c r="H33" s="38"/>
    </row>
    <row r="34" spans="1:8" s="2" customFormat="1" ht="16.8" customHeight="1">
      <c r="A34" s="33"/>
      <c r="B34" s="38"/>
      <c r="C34" s="264" t="s">
        <v>547</v>
      </c>
      <c r="D34" s="33"/>
      <c r="E34" s="33"/>
      <c r="F34" s="33"/>
      <c r="G34" s="33"/>
      <c r="H34" s="38"/>
    </row>
    <row r="35" spans="1:8" s="2" customFormat="1" ht="16.8" customHeight="1">
      <c r="A35" s="33"/>
      <c r="B35" s="38"/>
      <c r="C35" s="262" t="s">
        <v>358</v>
      </c>
      <c r="D35" s="262" t="s">
        <v>359</v>
      </c>
      <c r="E35" s="16" t="s">
        <v>185</v>
      </c>
      <c r="F35" s="263">
        <v>73.043999999999997</v>
      </c>
      <c r="G35" s="33"/>
      <c r="H35" s="38"/>
    </row>
    <row r="36" spans="1:8" s="2" customFormat="1" ht="16.8" customHeight="1">
      <c r="A36" s="33"/>
      <c r="B36" s="38"/>
      <c r="C36" s="258" t="s">
        <v>208</v>
      </c>
      <c r="D36" s="259" t="s">
        <v>209</v>
      </c>
      <c r="E36" s="260" t="s">
        <v>200</v>
      </c>
      <c r="F36" s="261">
        <v>3300</v>
      </c>
      <c r="G36" s="33"/>
      <c r="H36" s="38"/>
    </row>
    <row r="37" spans="1:8" s="2" customFormat="1" ht="16.8" customHeight="1">
      <c r="A37" s="33"/>
      <c r="B37" s="38"/>
      <c r="C37" s="262" t="s">
        <v>1</v>
      </c>
      <c r="D37" s="262" t="s">
        <v>552</v>
      </c>
      <c r="E37" s="16" t="s">
        <v>1</v>
      </c>
      <c r="F37" s="263">
        <v>3300</v>
      </c>
      <c r="G37" s="33"/>
      <c r="H37" s="38"/>
    </row>
    <row r="38" spans="1:8" s="2" customFormat="1" ht="16.8" customHeight="1">
      <c r="A38" s="33"/>
      <c r="B38" s="38"/>
      <c r="C38" s="264" t="s">
        <v>547</v>
      </c>
      <c r="D38" s="33"/>
      <c r="E38" s="33"/>
      <c r="F38" s="33"/>
      <c r="G38" s="33"/>
      <c r="H38" s="38"/>
    </row>
    <row r="39" spans="1:8" s="2" customFormat="1" ht="20.399999999999999">
      <c r="A39" s="33"/>
      <c r="B39" s="38"/>
      <c r="C39" s="262" t="s">
        <v>247</v>
      </c>
      <c r="D39" s="262" t="s">
        <v>248</v>
      </c>
      <c r="E39" s="16" t="s">
        <v>200</v>
      </c>
      <c r="F39" s="263">
        <v>3300</v>
      </c>
      <c r="G39" s="33"/>
      <c r="H39" s="38"/>
    </row>
    <row r="40" spans="1:8" s="2" customFormat="1" ht="16.8" customHeight="1">
      <c r="A40" s="33"/>
      <c r="B40" s="38"/>
      <c r="C40" s="258" t="s">
        <v>211</v>
      </c>
      <c r="D40" s="259" t="s">
        <v>212</v>
      </c>
      <c r="E40" s="260" t="s">
        <v>185</v>
      </c>
      <c r="F40" s="261">
        <v>1607.364</v>
      </c>
      <c r="G40" s="33"/>
      <c r="H40" s="38"/>
    </row>
    <row r="41" spans="1:8" s="2" customFormat="1" ht="16.8" customHeight="1">
      <c r="A41" s="33"/>
      <c r="B41" s="38"/>
      <c r="C41" s="262" t="s">
        <v>1</v>
      </c>
      <c r="D41" s="262" t="s">
        <v>553</v>
      </c>
      <c r="E41" s="16" t="s">
        <v>1</v>
      </c>
      <c r="F41" s="263">
        <v>1873.434</v>
      </c>
      <c r="G41" s="33"/>
      <c r="H41" s="38"/>
    </row>
    <row r="42" spans="1:8" s="2" customFormat="1" ht="16.8" customHeight="1">
      <c r="A42" s="33"/>
      <c r="B42" s="38"/>
      <c r="C42" s="262" t="s">
        <v>1</v>
      </c>
      <c r="D42" s="262" t="s">
        <v>554</v>
      </c>
      <c r="E42" s="16" t="s">
        <v>1</v>
      </c>
      <c r="F42" s="263">
        <v>-266.07</v>
      </c>
      <c r="G42" s="33"/>
      <c r="H42" s="38"/>
    </row>
    <row r="43" spans="1:8" s="2" customFormat="1" ht="16.8" customHeight="1">
      <c r="A43" s="33"/>
      <c r="B43" s="38"/>
      <c r="C43" s="262" t="s">
        <v>1</v>
      </c>
      <c r="D43" s="262" t="s">
        <v>327</v>
      </c>
      <c r="E43" s="16" t="s">
        <v>1</v>
      </c>
      <c r="F43" s="263">
        <v>1607.364</v>
      </c>
      <c r="G43" s="33"/>
      <c r="H43" s="38"/>
    </row>
    <row r="44" spans="1:8" s="2" customFormat="1" ht="16.8" customHeight="1">
      <c r="A44" s="33"/>
      <c r="B44" s="38"/>
      <c r="C44" s="264" t="s">
        <v>547</v>
      </c>
      <c r="D44" s="33"/>
      <c r="E44" s="33"/>
      <c r="F44" s="33"/>
      <c r="G44" s="33"/>
      <c r="H44" s="38"/>
    </row>
    <row r="45" spans="1:8" s="2" customFormat="1" ht="20.399999999999999">
      <c r="A45" s="33"/>
      <c r="B45" s="38"/>
      <c r="C45" s="262" t="s">
        <v>301</v>
      </c>
      <c r="D45" s="262" t="s">
        <v>302</v>
      </c>
      <c r="E45" s="16" t="s">
        <v>185</v>
      </c>
      <c r="F45" s="263">
        <v>1607.364</v>
      </c>
      <c r="G45" s="33"/>
      <c r="H45" s="38"/>
    </row>
    <row r="46" spans="1:8" s="2" customFormat="1" ht="20.399999999999999">
      <c r="A46" s="33"/>
      <c r="B46" s="38"/>
      <c r="C46" s="262" t="s">
        <v>305</v>
      </c>
      <c r="D46" s="262" t="s">
        <v>306</v>
      </c>
      <c r="E46" s="16" t="s">
        <v>185</v>
      </c>
      <c r="F46" s="263">
        <v>1607.364</v>
      </c>
      <c r="G46" s="33"/>
      <c r="H46" s="38"/>
    </row>
    <row r="47" spans="1:8" s="2" customFormat="1" ht="20.399999999999999">
      <c r="A47" s="33"/>
      <c r="B47" s="38"/>
      <c r="C47" s="262" t="s">
        <v>321</v>
      </c>
      <c r="D47" s="262" t="s">
        <v>322</v>
      </c>
      <c r="E47" s="16" t="s">
        <v>323</v>
      </c>
      <c r="F47" s="263">
        <v>3225.125</v>
      </c>
      <c r="G47" s="33"/>
      <c r="H47" s="38"/>
    </row>
    <row r="48" spans="1:8" s="2" customFormat="1" ht="16.8" customHeight="1">
      <c r="A48" s="33"/>
      <c r="B48" s="38"/>
      <c r="C48" s="258" t="s">
        <v>215</v>
      </c>
      <c r="D48" s="259" t="s">
        <v>216</v>
      </c>
      <c r="E48" s="260" t="s">
        <v>217</v>
      </c>
      <c r="F48" s="261">
        <v>59</v>
      </c>
      <c r="G48" s="33"/>
      <c r="H48" s="38"/>
    </row>
    <row r="49" spans="1:8" s="2" customFormat="1" ht="16.8" customHeight="1">
      <c r="A49" s="33"/>
      <c r="B49" s="38"/>
      <c r="C49" s="262" t="s">
        <v>1</v>
      </c>
      <c r="D49" s="262" t="s">
        <v>218</v>
      </c>
      <c r="E49" s="16" t="s">
        <v>1</v>
      </c>
      <c r="F49" s="263">
        <v>59</v>
      </c>
      <c r="G49" s="33"/>
      <c r="H49" s="38"/>
    </row>
    <row r="50" spans="1:8" s="2" customFormat="1" ht="16.8" customHeight="1">
      <c r="A50" s="33"/>
      <c r="B50" s="38"/>
      <c r="C50" s="264" t="s">
        <v>547</v>
      </c>
      <c r="D50" s="33"/>
      <c r="E50" s="33"/>
      <c r="F50" s="33"/>
      <c r="G50" s="33"/>
      <c r="H50" s="38"/>
    </row>
    <row r="51" spans="1:8" s="2" customFormat="1" ht="16.8" customHeight="1">
      <c r="A51" s="33"/>
      <c r="B51" s="38"/>
      <c r="C51" s="262" t="s">
        <v>257</v>
      </c>
      <c r="D51" s="262" t="s">
        <v>258</v>
      </c>
      <c r="E51" s="16" t="s">
        <v>217</v>
      </c>
      <c r="F51" s="263">
        <v>59</v>
      </c>
      <c r="G51" s="33"/>
      <c r="H51" s="38"/>
    </row>
    <row r="52" spans="1:8" s="2" customFormat="1" ht="16.8" customHeight="1">
      <c r="A52" s="33"/>
      <c r="B52" s="38"/>
      <c r="C52" s="262" t="s">
        <v>263</v>
      </c>
      <c r="D52" s="262" t="s">
        <v>264</v>
      </c>
      <c r="E52" s="16" t="s">
        <v>217</v>
      </c>
      <c r="F52" s="263">
        <v>59</v>
      </c>
      <c r="G52" s="33"/>
      <c r="H52" s="38"/>
    </row>
    <row r="53" spans="1:8" s="2" customFormat="1" ht="16.8" customHeight="1">
      <c r="A53" s="33"/>
      <c r="B53" s="38"/>
      <c r="C53" s="262" t="s">
        <v>273</v>
      </c>
      <c r="D53" s="262" t="s">
        <v>274</v>
      </c>
      <c r="E53" s="16" t="s">
        <v>217</v>
      </c>
      <c r="F53" s="263">
        <v>59</v>
      </c>
      <c r="G53" s="33"/>
      <c r="H53" s="38"/>
    </row>
    <row r="54" spans="1:8" s="2" customFormat="1" ht="16.8" customHeight="1">
      <c r="A54" s="33"/>
      <c r="B54" s="38"/>
      <c r="C54" s="258" t="s">
        <v>220</v>
      </c>
      <c r="D54" s="259" t="s">
        <v>221</v>
      </c>
      <c r="E54" s="260" t="s">
        <v>217</v>
      </c>
      <c r="F54" s="261">
        <v>5</v>
      </c>
      <c r="G54" s="33"/>
      <c r="H54" s="38"/>
    </row>
    <row r="55" spans="1:8" s="2" customFormat="1" ht="16.8" customHeight="1">
      <c r="A55" s="33"/>
      <c r="B55" s="38"/>
      <c r="C55" s="262" t="s">
        <v>1</v>
      </c>
      <c r="D55" s="262" t="s">
        <v>132</v>
      </c>
      <c r="E55" s="16" t="s">
        <v>1</v>
      </c>
      <c r="F55" s="263">
        <v>5</v>
      </c>
      <c r="G55" s="33"/>
      <c r="H55" s="38"/>
    </row>
    <row r="56" spans="1:8" s="2" customFormat="1" ht="16.8" customHeight="1">
      <c r="A56" s="33"/>
      <c r="B56" s="38"/>
      <c r="C56" s="264" t="s">
        <v>547</v>
      </c>
      <c r="D56" s="33"/>
      <c r="E56" s="33"/>
      <c r="F56" s="33"/>
      <c r="G56" s="33"/>
      <c r="H56" s="38"/>
    </row>
    <row r="57" spans="1:8" s="2" customFormat="1" ht="16.8" customHeight="1">
      <c r="A57" s="33"/>
      <c r="B57" s="38"/>
      <c r="C57" s="262" t="s">
        <v>260</v>
      </c>
      <c r="D57" s="262" t="s">
        <v>261</v>
      </c>
      <c r="E57" s="16" t="s">
        <v>217</v>
      </c>
      <c r="F57" s="263">
        <v>5</v>
      </c>
      <c r="G57" s="33"/>
      <c r="H57" s="38"/>
    </row>
    <row r="58" spans="1:8" s="2" customFormat="1" ht="16.8" customHeight="1">
      <c r="A58" s="33"/>
      <c r="B58" s="38"/>
      <c r="C58" s="262" t="s">
        <v>266</v>
      </c>
      <c r="D58" s="262" t="s">
        <v>267</v>
      </c>
      <c r="E58" s="16" t="s">
        <v>217</v>
      </c>
      <c r="F58" s="263">
        <v>5</v>
      </c>
      <c r="G58" s="33"/>
      <c r="H58" s="38"/>
    </row>
    <row r="59" spans="1:8" s="2" customFormat="1" ht="16.8" customHeight="1">
      <c r="A59" s="33"/>
      <c r="B59" s="38"/>
      <c r="C59" s="262" t="s">
        <v>276</v>
      </c>
      <c r="D59" s="262" t="s">
        <v>277</v>
      </c>
      <c r="E59" s="16" t="s">
        <v>217</v>
      </c>
      <c r="F59" s="263">
        <v>5</v>
      </c>
      <c r="G59" s="33"/>
      <c r="H59" s="38"/>
    </row>
    <row r="60" spans="1:8" s="2" customFormat="1" ht="16.8" customHeight="1">
      <c r="A60" s="33"/>
      <c r="B60" s="38"/>
      <c r="C60" s="258" t="s">
        <v>239</v>
      </c>
      <c r="D60" s="259" t="s">
        <v>240</v>
      </c>
      <c r="E60" s="260" t="s">
        <v>200</v>
      </c>
      <c r="F60" s="261">
        <v>4273</v>
      </c>
      <c r="G60" s="33"/>
      <c r="H60" s="38"/>
    </row>
    <row r="61" spans="1:8" s="2" customFormat="1" ht="16.8" customHeight="1">
      <c r="A61" s="33"/>
      <c r="B61" s="38"/>
      <c r="C61" s="262" t="s">
        <v>1</v>
      </c>
      <c r="D61" s="262" t="s">
        <v>555</v>
      </c>
      <c r="E61" s="16" t="s">
        <v>1</v>
      </c>
      <c r="F61" s="263">
        <v>1700</v>
      </c>
      <c r="G61" s="33"/>
      <c r="H61" s="38"/>
    </row>
    <row r="62" spans="1:8" s="2" customFormat="1" ht="16.8" customHeight="1">
      <c r="A62" s="33"/>
      <c r="B62" s="38"/>
      <c r="C62" s="262" t="s">
        <v>1</v>
      </c>
      <c r="D62" s="262" t="s">
        <v>556</v>
      </c>
      <c r="E62" s="16" t="s">
        <v>1</v>
      </c>
      <c r="F62" s="263">
        <v>236</v>
      </c>
      <c r="G62" s="33"/>
      <c r="H62" s="38"/>
    </row>
    <row r="63" spans="1:8" s="2" customFormat="1" ht="16.8" customHeight="1">
      <c r="A63" s="33"/>
      <c r="B63" s="38"/>
      <c r="C63" s="262" t="s">
        <v>1</v>
      </c>
      <c r="D63" s="262" t="s">
        <v>557</v>
      </c>
      <c r="E63" s="16" t="s">
        <v>1</v>
      </c>
      <c r="F63" s="263">
        <v>1029</v>
      </c>
      <c r="G63" s="33"/>
      <c r="H63" s="38"/>
    </row>
    <row r="64" spans="1:8" s="2" customFormat="1" ht="16.8" customHeight="1">
      <c r="A64" s="33"/>
      <c r="B64" s="38"/>
      <c r="C64" s="262" t="s">
        <v>1</v>
      </c>
      <c r="D64" s="262" t="s">
        <v>558</v>
      </c>
      <c r="E64" s="16" t="s">
        <v>1</v>
      </c>
      <c r="F64" s="263">
        <v>1308</v>
      </c>
      <c r="G64" s="33"/>
      <c r="H64" s="38"/>
    </row>
    <row r="65" spans="1:8" s="2" customFormat="1" ht="16.8" customHeight="1">
      <c r="A65" s="33"/>
      <c r="B65" s="38"/>
      <c r="C65" s="262" t="s">
        <v>1</v>
      </c>
      <c r="D65" s="262" t="s">
        <v>327</v>
      </c>
      <c r="E65" s="16" t="s">
        <v>1</v>
      </c>
      <c r="F65" s="263">
        <v>4273</v>
      </c>
      <c r="G65" s="33"/>
      <c r="H65" s="38"/>
    </row>
    <row r="66" spans="1:8" s="2" customFormat="1" ht="16.8" customHeight="1">
      <c r="A66" s="33"/>
      <c r="B66" s="38"/>
      <c r="C66" s="264" t="s">
        <v>547</v>
      </c>
      <c r="D66" s="33"/>
      <c r="E66" s="33"/>
      <c r="F66" s="33"/>
      <c r="G66" s="33"/>
      <c r="H66" s="38"/>
    </row>
    <row r="67" spans="1:8" s="2" customFormat="1" ht="16.8" customHeight="1">
      <c r="A67" s="33"/>
      <c r="B67" s="38"/>
      <c r="C67" s="262" t="s">
        <v>354</v>
      </c>
      <c r="D67" s="262" t="s">
        <v>355</v>
      </c>
      <c r="E67" s="16" t="s">
        <v>200</v>
      </c>
      <c r="F67" s="263">
        <v>4273</v>
      </c>
      <c r="G67" s="33"/>
      <c r="H67" s="38"/>
    </row>
    <row r="68" spans="1:8" s="2" customFormat="1" ht="16.8" customHeight="1">
      <c r="A68" s="33"/>
      <c r="B68" s="38"/>
      <c r="C68" s="258" t="s">
        <v>236</v>
      </c>
      <c r="D68" s="259" t="s">
        <v>237</v>
      </c>
      <c r="E68" s="260" t="s">
        <v>185</v>
      </c>
      <c r="F68" s="261">
        <v>266.07</v>
      </c>
      <c r="G68" s="33"/>
      <c r="H68" s="38"/>
    </row>
    <row r="69" spans="1:8" s="2" customFormat="1" ht="16.8" customHeight="1">
      <c r="A69" s="33"/>
      <c r="B69" s="38"/>
      <c r="C69" s="262" t="s">
        <v>1</v>
      </c>
      <c r="D69" s="262" t="s">
        <v>559</v>
      </c>
      <c r="E69" s="16" t="s">
        <v>1</v>
      </c>
      <c r="F69" s="263">
        <v>266.07</v>
      </c>
      <c r="G69" s="33"/>
      <c r="H69" s="38"/>
    </row>
    <row r="70" spans="1:8" s="2" customFormat="1" ht="16.8" customHeight="1">
      <c r="A70" s="33"/>
      <c r="B70" s="38"/>
      <c r="C70" s="264" t="s">
        <v>547</v>
      </c>
      <c r="D70" s="33"/>
      <c r="E70" s="33"/>
      <c r="F70" s="33"/>
      <c r="G70" s="33"/>
      <c r="H70" s="38"/>
    </row>
    <row r="71" spans="1:8" s="2" customFormat="1" ht="20.399999999999999">
      <c r="A71" s="33"/>
      <c r="B71" s="38"/>
      <c r="C71" s="262" t="s">
        <v>296</v>
      </c>
      <c r="D71" s="262" t="s">
        <v>297</v>
      </c>
      <c r="E71" s="16" t="s">
        <v>185</v>
      </c>
      <c r="F71" s="263">
        <v>266.07</v>
      </c>
      <c r="G71" s="33"/>
      <c r="H71" s="38"/>
    </row>
    <row r="72" spans="1:8" s="2" customFormat="1" ht="16.8" customHeight="1">
      <c r="A72" s="33"/>
      <c r="B72" s="38"/>
      <c r="C72" s="258" t="s">
        <v>222</v>
      </c>
      <c r="D72" s="259" t="s">
        <v>223</v>
      </c>
      <c r="E72" s="260" t="s">
        <v>200</v>
      </c>
      <c r="F72" s="261">
        <v>1330.35</v>
      </c>
      <c r="G72" s="33"/>
      <c r="H72" s="38"/>
    </row>
    <row r="73" spans="1:8" s="2" customFormat="1" ht="16.8" customHeight="1">
      <c r="A73" s="33"/>
      <c r="B73" s="38"/>
      <c r="C73" s="262" t="s">
        <v>1</v>
      </c>
      <c r="D73" s="262" t="s">
        <v>560</v>
      </c>
      <c r="E73" s="16" t="s">
        <v>1</v>
      </c>
      <c r="F73" s="263">
        <v>1330.35</v>
      </c>
      <c r="G73" s="33"/>
      <c r="H73" s="38"/>
    </row>
    <row r="74" spans="1:8" s="2" customFormat="1" ht="16.8" customHeight="1">
      <c r="A74" s="33"/>
      <c r="B74" s="38"/>
      <c r="C74" s="264" t="s">
        <v>547</v>
      </c>
      <c r="D74" s="33"/>
      <c r="E74" s="33"/>
      <c r="F74" s="33"/>
      <c r="G74" s="33"/>
      <c r="H74" s="38"/>
    </row>
    <row r="75" spans="1:8" s="2" customFormat="1" ht="20.399999999999999">
      <c r="A75" s="33"/>
      <c r="B75" s="38"/>
      <c r="C75" s="262" t="s">
        <v>329</v>
      </c>
      <c r="D75" s="262" t="s">
        <v>330</v>
      </c>
      <c r="E75" s="16" t="s">
        <v>200</v>
      </c>
      <c r="F75" s="263">
        <v>1330.35</v>
      </c>
      <c r="G75" s="33"/>
      <c r="H75" s="38"/>
    </row>
    <row r="76" spans="1:8" s="2" customFormat="1" ht="16.8" customHeight="1">
      <c r="A76" s="33"/>
      <c r="B76" s="38"/>
      <c r="C76" s="258" t="s">
        <v>225</v>
      </c>
      <c r="D76" s="259" t="s">
        <v>226</v>
      </c>
      <c r="E76" s="260" t="s">
        <v>185</v>
      </c>
      <c r="F76" s="261">
        <v>739.77</v>
      </c>
      <c r="G76" s="33"/>
      <c r="H76" s="38"/>
    </row>
    <row r="77" spans="1:8" s="2" customFormat="1" ht="16.8" customHeight="1">
      <c r="A77" s="33"/>
      <c r="B77" s="38"/>
      <c r="C77" s="262" t="s">
        <v>1</v>
      </c>
      <c r="D77" s="262" t="s">
        <v>561</v>
      </c>
      <c r="E77" s="16" t="s">
        <v>1</v>
      </c>
      <c r="F77" s="263">
        <v>266.07</v>
      </c>
      <c r="G77" s="33"/>
      <c r="H77" s="38"/>
    </row>
    <row r="78" spans="1:8" s="2" customFormat="1" ht="16.8" customHeight="1">
      <c r="A78" s="33"/>
      <c r="B78" s="38"/>
      <c r="C78" s="262" t="s">
        <v>1</v>
      </c>
      <c r="D78" s="262" t="s">
        <v>562</v>
      </c>
      <c r="E78" s="16" t="s">
        <v>1</v>
      </c>
      <c r="F78" s="263">
        <v>473.7</v>
      </c>
      <c r="G78" s="33"/>
      <c r="H78" s="38"/>
    </row>
    <row r="79" spans="1:8" s="2" customFormat="1" ht="16.8" customHeight="1">
      <c r="A79" s="33"/>
      <c r="B79" s="38"/>
      <c r="C79" s="262" t="s">
        <v>1</v>
      </c>
      <c r="D79" s="262" t="s">
        <v>327</v>
      </c>
      <c r="E79" s="16" t="s">
        <v>1</v>
      </c>
      <c r="F79" s="263">
        <v>739.77</v>
      </c>
      <c r="G79" s="33"/>
      <c r="H79" s="38"/>
    </row>
    <row r="80" spans="1:8" s="2" customFormat="1" ht="16.8" customHeight="1">
      <c r="A80" s="33"/>
      <c r="B80" s="38"/>
      <c r="C80" s="264" t="s">
        <v>547</v>
      </c>
      <c r="D80" s="33"/>
      <c r="E80" s="33"/>
      <c r="F80" s="33"/>
      <c r="G80" s="33"/>
      <c r="H80" s="38"/>
    </row>
    <row r="81" spans="1:8" s="2" customFormat="1" ht="20.399999999999999">
      <c r="A81" s="33"/>
      <c r="B81" s="38"/>
      <c r="C81" s="262" t="s">
        <v>280</v>
      </c>
      <c r="D81" s="262" t="s">
        <v>281</v>
      </c>
      <c r="E81" s="16" t="s">
        <v>185</v>
      </c>
      <c r="F81" s="263">
        <v>739.77</v>
      </c>
      <c r="G81" s="33"/>
      <c r="H81" s="38"/>
    </row>
    <row r="82" spans="1:8" s="2" customFormat="1" ht="16.8" customHeight="1">
      <c r="A82" s="33"/>
      <c r="B82" s="38"/>
      <c r="C82" s="258" t="s">
        <v>228</v>
      </c>
      <c r="D82" s="259" t="s">
        <v>229</v>
      </c>
      <c r="E82" s="260" t="s">
        <v>185</v>
      </c>
      <c r="F82" s="261">
        <v>1057.74</v>
      </c>
      <c r="G82" s="33"/>
      <c r="H82" s="38"/>
    </row>
    <row r="83" spans="1:8" s="2" customFormat="1" ht="16.8" customHeight="1">
      <c r="A83" s="33"/>
      <c r="B83" s="38"/>
      <c r="C83" s="262" t="s">
        <v>1</v>
      </c>
      <c r="D83" s="262" t="s">
        <v>563</v>
      </c>
      <c r="E83" s="16" t="s">
        <v>1</v>
      </c>
      <c r="F83" s="263">
        <v>935.98</v>
      </c>
      <c r="G83" s="33"/>
      <c r="H83" s="38"/>
    </row>
    <row r="84" spans="1:8" s="2" customFormat="1" ht="16.8" customHeight="1">
      <c r="A84" s="33"/>
      <c r="B84" s="38"/>
      <c r="C84" s="262" t="s">
        <v>1</v>
      </c>
      <c r="D84" s="262" t="s">
        <v>564</v>
      </c>
      <c r="E84" s="16" t="s">
        <v>1</v>
      </c>
      <c r="F84" s="263">
        <v>121.76</v>
      </c>
      <c r="G84" s="33"/>
      <c r="H84" s="38"/>
    </row>
    <row r="85" spans="1:8" s="2" customFormat="1" ht="16.8" customHeight="1">
      <c r="A85" s="33"/>
      <c r="B85" s="38"/>
      <c r="C85" s="262" t="s">
        <v>1</v>
      </c>
      <c r="D85" s="262" t="s">
        <v>327</v>
      </c>
      <c r="E85" s="16" t="s">
        <v>1</v>
      </c>
      <c r="F85" s="263">
        <v>1057.74</v>
      </c>
      <c r="G85" s="33"/>
      <c r="H85" s="38"/>
    </row>
    <row r="86" spans="1:8" s="2" customFormat="1" ht="16.8" customHeight="1">
      <c r="A86" s="33"/>
      <c r="B86" s="38"/>
      <c r="C86" s="264" t="s">
        <v>547</v>
      </c>
      <c r="D86" s="33"/>
      <c r="E86" s="33"/>
      <c r="F86" s="33"/>
      <c r="G86" s="33"/>
      <c r="H86" s="38"/>
    </row>
    <row r="87" spans="1:8" s="2" customFormat="1" ht="20.399999999999999">
      <c r="A87" s="33"/>
      <c r="B87" s="38"/>
      <c r="C87" s="262" t="s">
        <v>283</v>
      </c>
      <c r="D87" s="262" t="s">
        <v>284</v>
      </c>
      <c r="E87" s="16" t="s">
        <v>185</v>
      </c>
      <c r="F87" s="263">
        <v>1057.74</v>
      </c>
      <c r="G87" s="33"/>
      <c r="H87" s="38"/>
    </row>
    <row r="88" spans="1:8" s="2" customFormat="1" ht="16.8" customHeight="1">
      <c r="A88" s="33"/>
      <c r="B88" s="38"/>
      <c r="C88" s="262" t="s">
        <v>318</v>
      </c>
      <c r="D88" s="262" t="s">
        <v>319</v>
      </c>
      <c r="E88" s="16" t="s">
        <v>185</v>
      </c>
      <c r="F88" s="263">
        <v>1057.74</v>
      </c>
      <c r="G88" s="33"/>
      <c r="H88" s="38"/>
    </row>
    <row r="89" spans="1:8" s="2" customFormat="1" ht="16.8" customHeight="1">
      <c r="A89" s="33"/>
      <c r="B89" s="38"/>
      <c r="C89" s="258" t="s">
        <v>231</v>
      </c>
      <c r="D89" s="259" t="s">
        <v>232</v>
      </c>
      <c r="E89" s="260" t="s">
        <v>200</v>
      </c>
      <c r="F89" s="261">
        <v>1330.35</v>
      </c>
      <c r="G89" s="33"/>
      <c r="H89" s="38"/>
    </row>
    <row r="90" spans="1:8" s="2" customFormat="1" ht="16.8" customHeight="1">
      <c r="A90" s="33"/>
      <c r="B90" s="38"/>
      <c r="C90" s="262" t="s">
        <v>1</v>
      </c>
      <c r="D90" s="262" t="s">
        <v>565</v>
      </c>
      <c r="E90" s="16" t="s">
        <v>1</v>
      </c>
      <c r="F90" s="263">
        <v>1330.35</v>
      </c>
      <c r="G90" s="33"/>
      <c r="H90" s="38"/>
    </row>
    <row r="91" spans="1:8" s="2" customFormat="1" ht="16.8" customHeight="1">
      <c r="A91" s="33"/>
      <c r="B91" s="38"/>
      <c r="C91" s="264" t="s">
        <v>547</v>
      </c>
      <c r="D91" s="33"/>
      <c r="E91" s="33"/>
      <c r="F91" s="33"/>
      <c r="G91" s="33"/>
      <c r="H91" s="38"/>
    </row>
    <row r="92" spans="1:8" s="2" customFormat="1" ht="16.8" customHeight="1">
      <c r="A92" s="33"/>
      <c r="B92" s="38"/>
      <c r="C92" s="262" t="s">
        <v>334</v>
      </c>
      <c r="D92" s="262" t="s">
        <v>335</v>
      </c>
      <c r="E92" s="16" t="s">
        <v>200</v>
      </c>
      <c r="F92" s="263">
        <v>1330.35</v>
      </c>
      <c r="G92" s="33"/>
      <c r="H92" s="38"/>
    </row>
    <row r="93" spans="1:8" s="2" customFormat="1" ht="16.8" customHeight="1">
      <c r="A93" s="33"/>
      <c r="B93" s="38"/>
      <c r="C93" s="262" t="s">
        <v>339</v>
      </c>
      <c r="D93" s="262" t="s">
        <v>340</v>
      </c>
      <c r="E93" s="16" t="s">
        <v>341</v>
      </c>
      <c r="F93" s="263">
        <v>39.911000000000001</v>
      </c>
      <c r="G93" s="33"/>
      <c r="H93" s="38"/>
    </row>
    <row r="94" spans="1:8" s="2" customFormat="1" ht="16.8" customHeight="1">
      <c r="A94" s="33"/>
      <c r="B94" s="38"/>
      <c r="C94" s="258" t="s">
        <v>233</v>
      </c>
      <c r="D94" s="259" t="s">
        <v>234</v>
      </c>
      <c r="E94" s="260" t="s">
        <v>200</v>
      </c>
      <c r="F94" s="261">
        <v>3525.64</v>
      </c>
      <c r="G94" s="33"/>
      <c r="H94" s="38"/>
    </row>
    <row r="95" spans="1:8" s="2" customFormat="1" ht="16.8" customHeight="1">
      <c r="A95" s="33"/>
      <c r="B95" s="38"/>
      <c r="C95" s="262" t="s">
        <v>1</v>
      </c>
      <c r="D95" s="262" t="s">
        <v>566</v>
      </c>
      <c r="E95" s="16" t="s">
        <v>1</v>
      </c>
      <c r="F95" s="263">
        <v>906.5</v>
      </c>
      <c r="G95" s="33"/>
      <c r="H95" s="38"/>
    </row>
    <row r="96" spans="1:8" s="2" customFormat="1" ht="16.8" customHeight="1">
      <c r="A96" s="33"/>
      <c r="B96" s="38"/>
      <c r="C96" s="262" t="s">
        <v>1</v>
      </c>
      <c r="D96" s="262" t="s">
        <v>567</v>
      </c>
      <c r="E96" s="16" t="s">
        <v>1</v>
      </c>
      <c r="F96" s="263">
        <v>130.30000000000001</v>
      </c>
      <c r="G96" s="33"/>
      <c r="H96" s="38"/>
    </row>
    <row r="97" spans="1:8" s="2" customFormat="1" ht="16.8" customHeight="1">
      <c r="A97" s="33"/>
      <c r="B97" s="38"/>
      <c r="C97" s="262" t="s">
        <v>1</v>
      </c>
      <c r="D97" s="262" t="s">
        <v>568</v>
      </c>
      <c r="E97" s="16" t="s">
        <v>1</v>
      </c>
      <c r="F97" s="263">
        <v>1094.21</v>
      </c>
      <c r="G97" s="33"/>
      <c r="H97" s="38"/>
    </row>
    <row r="98" spans="1:8" s="2" customFormat="1" ht="16.8" customHeight="1">
      <c r="A98" s="33"/>
      <c r="B98" s="38"/>
      <c r="C98" s="262" t="s">
        <v>1</v>
      </c>
      <c r="D98" s="262" t="s">
        <v>569</v>
      </c>
      <c r="E98" s="16" t="s">
        <v>1</v>
      </c>
      <c r="F98" s="263">
        <v>1394.63</v>
      </c>
      <c r="G98" s="33"/>
      <c r="H98" s="38"/>
    </row>
    <row r="99" spans="1:8" s="2" customFormat="1" ht="16.8" customHeight="1">
      <c r="A99" s="33"/>
      <c r="B99" s="38"/>
      <c r="C99" s="262" t="s">
        <v>1</v>
      </c>
      <c r="D99" s="262" t="s">
        <v>327</v>
      </c>
      <c r="E99" s="16" t="s">
        <v>1</v>
      </c>
      <c r="F99" s="263">
        <v>3525.64</v>
      </c>
      <c r="G99" s="33"/>
      <c r="H99" s="38"/>
    </row>
    <row r="100" spans="1:8" s="2" customFormat="1" ht="16.8" customHeight="1">
      <c r="A100" s="33"/>
      <c r="B100" s="38"/>
      <c r="C100" s="264" t="s">
        <v>547</v>
      </c>
      <c r="D100" s="33"/>
      <c r="E100" s="33"/>
      <c r="F100" s="33"/>
      <c r="G100" s="33"/>
      <c r="H100" s="38"/>
    </row>
    <row r="101" spans="1:8" s="2" customFormat="1" ht="16.8" customHeight="1">
      <c r="A101" s="33"/>
      <c r="B101" s="38"/>
      <c r="C101" s="262" t="s">
        <v>345</v>
      </c>
      <c r="D101" s="262" t="s">
        <v>346</v>
      </c>
      <c r="E101" s="16" t="s">
        <v>200</v>
      </c>
      <c r="F101" s="263">
        <v>3525.64</v>
      </c>
      <c r="G101" s="33"/>
      <c r="H101" s="38"/>
    </row>
    <row r="102" spans="1:8" s="2" customFormat="1" ht="26.4" customHeight="1">
      <c r="A102" s="33"/>
      <c r="B102" s="38"/>
      <c r="C102" s="257" t="s">
        <v>91</v>
      </c>
      <c r="D102" s="257" t="s">
        <v>92</v>
      </c>
      <c r="E102" s="33"/>
      <c r="F102" s="33"/>
      <c r="G102" s="33"/>
      <c r="H102" s="38"/>
    </row>
    <row r="103" spans="1:8" s="2" customFormat="1" ht="16.8" customHeight="1">
      <c r="A103" s="33"/>
      <c r="B103" s="38"/>
      <c r="C103" s="258" t="s">
        <v>377</v>
      </c>
      <c r="D103" s="259" t="s">
        <v>378</v>
      </c>
      <c r="E103" s="260" t="s">
        <v>200</v>
      </c>
      <c r="F103" s="261">
        <v>30.966000000000001</v>
      </c>
      <c r="G103" s="33"/>
      <c r="H103" s="38"/>
    </row>
    <row r="104" spans="1:8" s="2" customFormat="1" ht="16.8" customHeight="1">
      <c r="A104" s="33"/>
      <c r="B104" s="38"/>
      <c r="C104" s="262" t="s">
        <v>1</v>
      </c>
      <c r="D104" s="262" t="s">
        <v>570</v>
      </c>
      <c r="E104" s="16" t="s">
        <v>1</v>
      </c>
      <c r="F104" s="263">
        <v>21.84</v>
      </c>
      <c r="G104" s="33"/>
      <c r="H104" s="38"/>
    </row>
    <row r="105" spans="1:8" s="2" customFormat="1" ht="16.8" customHeight="1">
      <c r="A105" s="33"/>
      <c r="B105" s="38"/>
      <c r="C105" s="262" t="s">
        <v>1</v>
      </c>
      <c r="D105" s="262" t="s">
        <v>571</v>
      </c>
      <c r="E105" s="16" t="s">
        <v>1</v>
      </c>
      <c r="F105" s="263">
        <v>9.1259999999999994</v>
      </c>
      <c r="G105" s="33"/>
      <c r="H105" s="38"/>
    </row>
    <row r="106" spans="1:8" s="2" customFormat="1" ht="16.8" customHeight="1">
      <c r="A106" s="33"/>
      <c r="B106" s="38"/>
      <c r="C106" s="262" t="s">
        <v>1</v>
      </c>
      <c r="D106" s="262" t="s">
        <v>327</v>
      </c>
      <c r="E106" s="16" t="s">
        <v>1</v>
      </c>
      <c r="F106" s="263">
        <v>30.966000000000001</v>
      </c>
      <c r="G106" s="33"/>
      <c r="H106" s="38"/>
    </row>
    <row r="107" spans="1:8" s="2" customFormat="1" ht="16.8" customHeight="1">
      <c r="A107" s="33"/>
      <c r="B107" s="38"/>
      <c r="C107" s="264" t="s">
        <v>547</v>
      </c>
      <c r="D107" s="33"/>
      <c r="E107" s="33"/>
      <c r="F107" s="33"/>
      <c r="G107" s="33"/>
      <c r="H107" s="38"/>
    </row>
    <row r="108" spans="1:8" s="2" customFormat="1" ht="16.8" customHeight="1">
      <c r="A108" s="33"/>
      <c r="B108" s="38"/>
      <c r="C108" s="262" t="s">
        <v>439</v>
      </c>
      <c r="D108" s="262" t="s">
        <v>440</v>
      </c>
      <c r="E108" s="16" t="s">
        <v>200</v>
      </c>
      <c r="F108" s="263">
        <v>30.966000000000001</v>
      </c>
      <c r="G108" s="33"/>
      <c r="H108" s="38"/>
    </row>
    <row r="109" spans="1:8" s="2" customFormat="1" ht="16.8" customHeight="1">
      <c r="A109" s="33"/>
      <c r="B109" s="38"/>
      <c r="C109" s="262" t="s">
        <v>442</v>
      </c>
      <c r="D109" s="262" t="s">
        <v>443</v>
      </c>
      <c r="E109" s="16" t="s">
        <v>200</v>
      </c>
      <c r="F109" s="263">
        <v>30.966000000000001</v>
      </c>
      <c r="G109" s="33"/>
      <c r="H109" s="38"/>
    </row>
    <row r="110" spans="1:8" s="2" customFormat="1" ht="16.8" customHeight="1">
      <c r="A110" s="33"/>
      <c r="B110" s="38"/>
      <c r="C110" s="258" t="s">
        <v>380</v>
      </c>
      <c r="D110" s="259" t="s">
        <v>381</v>
      </c>
      <c r="E110" s="260" t="s">
        <v>185</v>
      </c>
      <c r="F110" s="261">
        <v>6.0259999999999998</v>
      </c>
      <c r="G110" s="33"/>
      <c r="H110" s="38"/>
    </row>
    <row r="111" spans="1:8" s="2" customFormat="1" ht="16.8" customHeight="1">
      <c r="A111" s="33"/>
      <c r="B111" s="38"/>
      <c r="C111" s="262" t="s">
        <v>1</v>
      </c>
      <c r="D111" s="262" t="s">
        <v>572</v>
      </c>
      <c r="E111" s="16" t="s">
        <v>1</v>
      </c>
      <c r="F111" s="263">
        <v>5.5979999999999999</v>
      </c>
      <c r="G111" s="33"/>
      <c r="H111" s="38"/>
    </row>
    <row r="112" spans="1:8" s="2" customFormat="1" ht="16.8" customHeight="1">
      <c r="A112" s="33"/>
      <c r="B112" s="38"/>
      <c r="C112" s="262" t="s">
        <v>1</v>
      </c>
      <c r="D112" s="262" t="s">
        <v>573</v>
      </c>
      <c r="E112" s="16" t="s">
        <v>1</v>
      </c>
      <c r="F112" s="263">
        <v>2.7480000000000002</v>
      </c>
      <c r="G112" s="33"/>
      <c r="H112" s="38"/>
    </row>
    <row r="113" spans="1:8" s="2" customFormat="1" ht="16.8" customHeight="1">
      <c r="A113" s="33"/>
      <c r="B113" s="38"/>
      <c r="C113" s="262" t="s">
        <v>1</v>
      </c>
      <c r="D113" s="262" t="s">
        <v>574</v>
      </c>
      <c r="E113" s="16" t="s">
        <v>1</v>
      </c>
      <c r="F113" s="263">
        <v>-2.3199999999999998</v>
      </c>
      <c r="G113" s="33"/>
      <c r="H113" s="38"/>
    </row>
    <row r="114" spans="1:8" s="2" customFormat="1" ht="16.8" customHeight="1">
      <c r="A114" s="33"/>
      <c r="B114" s="38"/>
      <c r="C114" s="262" t="s">
        <v>1</v>
      </c>
      <c r="D114" s="262" t="s">
        <v>327</v>
      </c>
      <c r="E114" s="16" t="s">
        <v>1</v>
      </c>
      <c r="F114" s="263">
        <v>6.0259999999999998</v>
      </c>
      <c r="G114" s="33"/>
      <c r="H114" s="38"/>
    </row>
    <row r="115" spans="1:8" s="2" customFormat="1" ht="16.8" customHeight="1">
      <c r="A115" s="33"/>
      <c r="B115" s="38"/>
      <c r="C115" s="264" t="s">
        <v>547</v>
      </c>
      <c r="D115" s="33"/>
      <c r="E115" s="33"/>
      <c r="F115" s="33"/>
      <c r="G115" s="33"/>
      <c r="H115" s="38"/>
    </row>
    <row r="116" spans="1:8" s="2" customFormat="1" ht="16.8" customHeight="1">
      <c r="A116" s="33"/>
      <c r="B116" s="38"/>
      <c r="C116" s="262" t="s">
        <v>436</v>
      </c>
      <c r="D116" s="262" t="s">
        <v>437</v>
      </c>
      <c r="E116" s="16" t="s">
        <v>185</v>
      </c>
      <c r="F116" s="263">
        <v>6.0259999999999998</v>
      </c>
      <c r="G116" s="33"/>
      <c r="H116" s="38"/>
    </row>
    <row r="117" spans="1:8" s="2" customFormat="1" ht="16.8" customHeight="1">
      <c r="A117" s="33"/>
      <c r="B117" s="38"/>
      <c r="C117" s="258" t="s">
        <v>195</v>
      </c>
      <c r="D117" s="259" t="s">
        <v>383</v>
      </c>
      <c r="E117" s="260" t="s">
        <v>185</v>
      </c>
      <c r="F117" s="261">
        <v>7.8479999999999999</v>
      </c>
      <c r="G117" s="33"/>
      <c r="H117" s="38"/>
    </row>
    <row r="118" spans="1:8" s="2" customFormat="1" ht="16.8" customHeight="1">
      <c r="A118" s="33"/>
      <c r="B118" s="38"/>
      <c r="C118" s="262" t="s">
        <v>1</v>
      </c>
      <c r="D118" s="262" t="s">
        <v>575</v>
      </c>
      <c r="E118" s="16" t="s">
        <v>1</v>
      </c>
      <c r="F118" s="263">
        <v>7.8479999999999999</v>
      </c>
      <c r="G118" s="33"/>
      <c r="H118" s="38"/>
    </row>
    <row r="119" spans="1:8" s="2" customFormat="1" ht="16.8" customHeight="1">
      <c r="A119" s="33"/>
      <c r="B119" s="38"/>
      <c r="C119" s="264" t="s">
        <v>547</v>
      </c>
      <c r="D119" s="33"/>
      <c r="E119" s="33"/>
      <c r="F119" s="33"/>
      <c r="G119" s="33"/>
      <c r="H119" s="38"/>
    </row>
    <row r="120" spans="1:8" s="2" customFormat="1" ht="16.8" customHeight="1">
      <c r="A120" s="33"/>
      <c r="B120" s="38"/>
      <c r="C120" s="262" t="s">
        <v>419</v>
      </c>
      <c r="D120" s="262" t="s">
        <v>420</v>
      </c>
      <c r="E120" s="16" t="s">
        <v>185</v>
      </c>
      <c r="F120" s="263">
        <v>7.8479999999999999</v>
      </c>
      <c r="G120" s="33"/>
      <c r="H120" s="38"/>
    </row>
    <row r="121" spans="1:8" s="2" customFormat="1" ht="16.8" customHeight="1">
      <c r="A121" s="33"/>
      <c r="B121" s="38"/>
      <c r="C121" s="258" t="s">
        <v>385</v>
      </c>
      <c r="D121" s="259" t="s">
        <v>386</v>
      </c>
      <c r="E121" s="260" t="s">
        <v>200</v>
      </c>
      <c r="F121" s="261">
        <v>21.46</v>
      </c>
      <c r="G121" s="33"/>
      <c r="H121" s="38"/>
    </row>
    <row r="122" spans="1:8" s="2" customFormat="1" ht="16.8" customHeight="1">
      <c r="A122" s="33"/>
      <c r="B122" s="38"/>
      <c r="C122" s="262" t="s">
        <v>1</v>
      </c>
      <c r="D122" s="262" t="s">
        <v>576</v>
      </c>
      <c r="E122" s="16" t="s">
        <v>1</v>
      </c>
      <c r="F122" s="263">
        <v>21.46</v>
      </c>
      <c r="G122" s="33"/>
      <c r="H122" s="38"/>
    </row>
    <row r="123" spans="1:8" s="2" customFormat="1" ht="16.8" customHeight="1">
      <c r="A123" s="33"/>
      <c r="B123" s="38"/>
      <c r="C123" s="264" t="s">
        <v>547</v>
      </c>
      <c r="D123" s="33"/>
      <c r="E123" s="33"/>
      <c r="F123" s="33"/>
      <c r="G123" s="33"/>
      <c r="H123" s="38"/>
    </row>
    <row r="124" spans="1:8" s="2" customFormat="1" ht="16.8" customHeight="1">
      <c r="A124" s="33"/>
      <c r="B124" s="38"/>
      <c r="C124" s="262" t="s">
        <v>409</v>
      </c>
      <c r="D124" s="262" t="s">
        <v>410</v>
      </c>
      <c r="E124" s="16" t="s">
        <v>185</v>
      </c>
      <c r="F124" s="263">
        <v>21.46</v>
      </c>
      <c r="G124" s="33"/>
      <c r="H124" s="38"/>
    </row>
    <row r="125" spans="1:8" s="2" customFormat="1" ht="16.8" customHeight="1">
      <c r="A125" s="33"/>
      <c r="B125" s="38"/>
      <c r="C125" s="262" t="s">
        <v>449</v>
      </c>
      <c r="D125" s="262" t="s">
        <v>450</v>
      </c>
      <c r="E125" s="16" t="s">
        <v>200</v>
      </c>
      <c r="F125" s="263">
        <v>21.46</v>
      </c>
      <c r="G125" s="33"/>
      <c r="H125" s="38"/>
    </row>
    <row r="126" spans="1:8" s="2" customFormat="1" ht="16.8" customHeight="1">
      <c r="A126" s="33"/>
      <c r="B126" s="38"/>
      <c r="C126" s="262" t="s">
        <v>459</v>
      </c>
      <c r="D126" s="262" t="s">
        <v>460</v>
      </c>
      <c r="E126" s="16" t="s">
        <v>200</v>
      </c>
      <c r="F126" s="263">
        <v>21.46</v>
      </c>
      <c r="G126" s="33"/>
      <c r="H126" s="38"/>
    </row>
    <row r="127" spans="1:8" s="2" customFormat="1" ht="16.8" customHeight="1">
      <c r="A127" s="33"/>
      <c r="B127" s="38"/>
      <c r="C127" s="258" t="s">
        <v>388</v>
      </c>
      <c r="D127" s="259" t="s">
        <v>389</v>
      </c>
      <c r="E127" s="260" t="s">
        <v>200</v>
      </c>
      <c r="F127" s="261">
        <v>9.2799999999999994</v>
      </c>
      <c r="G127" s="33"/>
      <c r="H127" s="38"/>
    </row>
    <row r="128" spans="1:8" s="2" customFormat="1" ht="16.8" customHeight="1">
      <c r="A128" s="33"/>
      <c r="B128" s="38"/>
      <c r="C128" s="262" t="s">
        <v>1</v>
      </c>
      <c r="D128" s="262" t="s">
        <v>577</v>
      </c>
      <c r="E128" s="16" t="s">
        <v>1</v>
      </c>
      <c r="F128" s="263">
        <v>5.5</v>
      </c>
      <c r="G128" s="33"/>
      <c r="H128" s="38"/>
    </row>
    <row r="129" spans="1:8" s="2" customFormat="1" ht="16.8" customHeight="1">
      <c r="A129" s="33"/>
      <c r="B129" s="38"/>
      <c r="C129" s="262" t="s">
        <v>1</v>
      </c>
      <c r="D129" s="262" t="s">
        <v>578</v>
      </c>
      <c r="E129" s="16" t="s">
        <v>1</v>
      </c>
      <c r="F129" s="263">
        <v>3.78</v>
      </c>
      <c r="G129" s="33"/>
      <c r="H129" s="38"/>
    </row>
    <row r="130" spans="1:8" s="2" customFormat="1" ht="16.8" customHeight="1">
      <c r="A130" s="33"/>
      <c r="B130" s="38"/>
      <c r="C130" s="262" t="s">
        <v>1</v>
      </c>
      <c r="D130" s="262" t="s">
        <v>327</v>
      </c>
      <c r="E130" s="16" t="s">
        <v>1</v>
      </c>
      <c r="F130" s="263">
        <v>9.2799999999999994</v>
      </c>
      <c r="G130" s="33"/>
      <c r="H130" s="38"/>
    </row>
    <row r="131" spans="1:8" s="2" customFormat="1" ht="16.8" customHeight="1">
      <c r="A131" s="33"/>
      <c r="B131" s="38"/>
      <c r="C131" s="264" t="s">
        <v>547</v>
      </c>
      <c r="D131" s="33"/>
      <c r="E131" s="33"/>
      <c r="F131" s="33"/>
      <c r="G131" s="33"/>
      <c r="H131" s="38"/>
    </row>
    <row r="132" spans="1:8" s="2" customFormat="1" ht="16.8" customHeight="1">
      <c r="A132" s="33"/>
      <c r="B132" s="38"/>
      <c r="C132" s="262" t="s">
        <v>433</v>
      </c>
      <c r="D132" s="262" t="s">
        <v>434</v>
      </c>
      <c r="E132" s="16" t="s">
        <v>185</v>
      </c>
      <c r="F132" s="263">
        <v>9.2799999999999994</v>
      </c>
      <c r="G132" s="33"/>
      <c r="H132" s="38"/>
    </row>
    <row r="133" spans="1:8" s="2" customFormat="1" ht="16.8" customHeight="1">
      <c r="A133" s="33"/>
      <c r="B133" s="38"/>
      <c r="C133" s="258" t="s">
        <v>391</v>
      </c>
      <c r="D133" s="259" t="s">
        <v>392</v>
      </c>
      <c r="E133" s="260" t="s">
        <v>185</v>
      </c>
      <c r="F133" s="261">
        <v>26.626000000000001</v>
      </c>
      <c r="G133" s="33"/>
      <c r="H133" s="38"/>
    </row>
    <row r="134" spans="1:8" s="2" customFormat="1" ht="16.8" customHeight="1">
      <c r="A134" s="33"/>
      <c r="B134" s="38"/>
      <c r="C134" s="262" t="s">
        <v>1</v>
      </c>
      <c r="D134" s="262" t="s">
        <v>579</v>
      </c>
      <c r="E134" s="16" t="s">
        <v>1</v>
      </c>
      <c r="F134" s="263">
        <v>21.852</v>
      </c>
      <c r="G134" s="33"/>
      <c r="H134" s="38"/>
    </row>
    <row r="135" spans="1:8" s="2" customFormat="1" ht="16.8" customHeight="1">
      <c r="A135" s="33"/>
      <c r="B135" s="38"/>
      <c r="C135" s="262" t="s">
        <v>1</v>
      </c>
      <c r="D135" s="262" t="s">
        <v>580</v>
      </c>
      <c r="E135" s="16" t="s">
        <v>1</v>
      </c>
      <c r="F135" s="263">
        <v>10.8</v>
      </c>
      <c r="G135" s="33"/>
      <c r="H135" s="38"/>
    </row>
    <row r="136" spans="1:8" s="2" customFormat="1" ht="16.8" customHeight="1">
      <c r="A136" s="33"/>
      <c r="B136" s="38"/>
      <c r="C136" s="262" t="s">
        <v>1</v>
      </c>
      <c r="D136" s="262" t="s">
        <v>581</v>
      </c>
      <c r="E136" s="16" t="s">
        <v>1</v>
      </c>
      <c r="F136" s="263">
        <v>-6.0259999999999998</v>
      </c>
      <c r="G136" s="33"/>
      <c r="H136" s="38"/>
    </row>
    <row r="137" spans="1:8" s="2" customFormat="1" ht="16.8" customHeight="1">
      <c r="A137" s="33"/>
      <c r="B137" s="38"/>
      <c r="C137" s="262" t="s">
        <v>1</v>
      </c>
      <c r="D137" s="262" t="s">
        <v>327</v>
      </c>
      <c r="E137" s="16" t="s">
        <v>1</v>
      </c>
      <c r="F137" s="263">
        <v>26.626000000000001</v>
      </c>
      <c r="G137" s="33"/>
      <c r="H137" s="38"/>
    </row>
    <row r="138" spans="1:8" s="2" customFormat="1" ht="16.8" customHeight="1">
      <c r="A138" s="33"/>
      <c r="B138" s="38"/>
      <c r="C138" s="264" t="s">
        <v>547</v>
      </c>
      <c r="D138" s="33"/>
      <c r="E138" s="33"/>
      <c r="F138" s="33"/>
      <c r="G138" s="33"/>
      <c r="H138" s="38"/>
    </row>
    <row r="139" spans="1:8" s="2" customFormat="1" ht="16.8" customHeight="1">
      <c r="A139" s="33"/>
      <c r="B139" s="38"/>
      <c r="C139" s="262" t="s">
        <v>429</v>
      </c>
      <c r="D139" s="262" t="s">
        <v>430</v>
      </c>
      <c r="E139" s="16" t="s">
        <v>185</v>
      </c>
      <c r="F139" s="263">
        <v>26.626000000000001</v>
      </c>
      <c r="G139" s="33"/>
      <c r="H139" s="38"/>
    </row>
    <row r="140" spans="1:8" s="2" customFormat="1" ht="16.8" customHeight="1">
      <c r="A140" s="33"/>
      <c r="B140" s="38"/>
      <c r="C140" s="258" t="s">
        <v>394</v>
      </c>
      <c r="D140" s="259" t="s">
        <v>395</v>
      </c>
      <c r="E140" s="260" t="s">
        <v>200</v>
      </c>
      <c r="F140" s="261">
        <v>14.88</v>
      </c>
      <c r="G140" s="33"/>
      <c r="H140" s="38"/>
    </row>
    <row r="141" spans="1:8" s="2" customFormat="1" ht="16.8" customHeight="1">
      <c r="A141" s="33"/>
      <c r="B141" s="38"/>
      <c r="C141" s="262" t="s">
        <v>1</v>
      </c>
      <c r="D141" s="262" t="s">
        <v>582</v>
      </c>
      <c r="E141" s="16" t="s">
        <v>1</v>
      </c>
      <c r="F141" s="263">
        <v>14.88</v>
      </c>
      <c r="G141" s="33"/>
      <c r="H141" s="38"/>
    </row>
    <row r="142" spans="1:8" s="2" customFormat="1" ht="16.8" customHeight="1">
      <c r="A142" s="33"/>
      <c r="B142" s="38"/>
      <c r="C142" s="264" t="s">
        <v>547</v>
      </c>
      <c r="D142" s="33"/>
      <c r="E142" s="33"/>
      <c r="F142" s="33"/>
      <c r="G142" s="33"/>
      <c r="H142" s="38"/>
    </row>
    <row r="143" spans="1:8" s="2" customFormat="1" ht="16.8" customHeight="1">
      <c r="A143" s="33"/>
      <c r="B143" s="38"/>
      <c r="C143" s="262" t="s">
        <v>452</v>
      </c>
      <c r="D143" s="262" t="s">
        <v>453</v>
      </c>
      <c r="E143" s="16" t="s">
        <v>185</v>
      </c>
      <c r="F143" s="263">
        <v>6.6959999999999997</v>
      </c>
      <c r="G143" s="33"/>
      <c r="H143" s="38"/>
    </row>
    <row r="144" spans="1:8" s="2" customFormat="1" ht="16.8" customHeight="1">
      <c r="A144" s="33"/>
      <c r="B144" s="38"/>
      <c r="C144" s="262" t="s">
        <v>456</v>
      </c>
      <c r="D144" s="262" t="s">
        <v>457</v>
      </c>
      <c r="E144" s="16" t="s">
        <v>200</v>
      </c>
      <c r="F144" s="263">
        <v>14.88</v>
      </c>
      <c r="G144" s="33"/>
      <c r="H144" s="38"/>
    </row>
    <row r="145" spans="1:8" s="2" customFormat="1" ht="16.8" customHeight="1">
      <c r="A145" s="33"/>
      <c r="B145" s="38"/>
      <c r="C145" s="258" t="s">
        <v>211</v>
      </c>
      <c r="D145" s="259" t="s">
        <v>398</v>
      </c>
      <c r="E145" s="260" t="s">
        <v>185</v>
      </c>
      <c r="F145" s="261">
        <v>9.9149999999999991</v>
      </c>
      <c r="G145" s="33"/>
      <c r="H145" s="38"/>
    </row>
    <row r="146" spans="1:8" s="2" customFormat="1" ht="16.8" customHeight="1">
      <c r="A146" s="33"/>
      <c r="B146" s="38"/>
      <c r="C146" s="262" t="s">
        <v>1</v>
      </c>
      <c r="D146" s="262" t="s">
        <v>455</v>
      </c>
      <c r="E146" s="16" t="s">
        <v>1</v>
      </c>
      <c r="F146" s="263">
        <v>6.6959999999999997</v>
      </c>
      <c r="G146" s="33"/>
      <c r="H146" s="38"/>
    </row>
    <row r="147" spans="1:8" s="2" customFormat="1" ht="16.8" customHeight="1">
      <c r="A147" s="33"/>
      <c r="B147" s="38"/>
      <c r="C147" s="262" t="s">
        <v>1</v>
      </c>
      <c r="D147" s="262" t="s">
        <v>583</v>
      </c>
      <c r="E147" s="16" t="s">
        <v>1</v>
      </c>
      <c r="F147" s="263">
        <v>3.2189999999999999</v>
      </c>
      <c r="G147" s="33"/>
      <c r="H147" s="38"/>
    </row>
    <row r="148" spans="1:8" s="2" customFormat="1" ht="16.8" customHeight="1">
      <c r="A148" s="33"/>
      <c r="B148" s="38"/>
      <c r="C148" s="262" t="s">
        <v>1</v>
      </c>
      <c r="D148" s="262" t="s">
        <v>327</v>
      </c>
      <c r="E148" s="16" t="s">
        <v>1</v>
      </c>
      <c r="F148" s="263">
        <v>9.9149999999999991</v>
      </c>
      <c r="G148" s="33"/>
      <c r="H148" s="38"/>
    </row>
    <row r="149" spans="1:8" s="2" customFormat="1" ht="16.8" customHeight="1">
      <c r="A149" s="33"/>
      <c r="B149" s="38"/>
      <c r="C149" s="264" t="s">
        <v>547</v>
      </c>
      <c r="D149" s="33"/>
      <c r="E149" s="33"/>
      <c r="F149" s="33"/>
      <c r="G149" s="33"/>
      <c r="H149" s="38"/>
    </row>
    <row r="150" spans="1:8" s="2" customFormat="1" ht="20.399999999999999">
      <c r="A150" s="33"/>
      <c r="B150" s="38"/>
      <c r="C150" s="262" t="s">
        <v>301</v>
      </c>
      <c r="D150" s="262" t="s">
        <v>302</v>
      </c>
      <c r="E150" s="16" t="s">
        <v>185</v>
      </c>
      <c r="F150" s="263">
        <v>9.9149999999999991</v>
      </c>
      <c r="G150" s="33"/>
      <c r="H150" s="38"/>
    </row>
    <row r="151" spans="1:8" s="2" customFormat="1" ht="20.399999999999999">
      <c r="A151" s="33"/>
      <c r="B151" s="38"/>
      <c r="C151" s="262" t="s">
        <v>305</v>
      </c>
      <c r="D151" s="262" t="s">
        <v>306</v>
      </c>
      <c r="E151" s="16" t="s">
        <v>185</v>
      </c>
      <c r="F151" s="263">
        <v>9.9149999999999991</v>
      </c>
      <c r="G151" s="33"/>
      <c r="H151" s="38"/>
    </row>
    <row r="152" spans="1:8" s="2" customFormat="1" ht="20.399999999999999">
      <c r="A152" s="33"/>
      <c r="B152" s="38"/>
      <c r="C152" s="262" t="s">
        <v>321</v>
      </c>
      <c r="D152" s="262" t="s">
        <v>322</v>
      </c>
      <c r="E152" s="16" t="s">
        <v>323</v>
      </c>
      <c r="F152" s="263">
        <v>19.829999999999998</v>
      </c>
      <c r="G152" s="33"/>
      <c r="H152" s="38"/>
    </row>
    <row r="153" spans="1:8" s="2" customFormat="1" ht="16.8" customHeight="1">
      <c r="A153" s="33"/>
      <c r="B153" s="38"/>
      <c r="C153" s="262" t="s">
        <v>426</v>
      </c>
      <c r="D153" s="262" t="s">
        <v>427</v>
      </c>
      <c r="E153" s="16" t="s">
        <v>185</v>
      </c>
      <c r="F153" s="263">
        <v>9.9149999999999991</v>
      </c>
      <c r="G153" s="33"/>
      <c r="H153" s="38"/>
    </row>
    <row r="154" spans="1:8" s="2" customFormat="1" ht="16.8" customHeight="1">
      <c r="A154" s="33"/>
      <c r="B154" s="38"/>
      <c r="C154" s="258" t="s">
        <v>225</v>
      </c>
      <c r="D154" s="259" t="s">
        <v>400</v>
      </c>
      <c r="E154" s="260" t="s">
        <v>185</v>
      </c>
      <c r="F154" s="261">
        <v>34.719000000000001</v>
      </c>
      <c r="G154" s="33"/>
      <c r="H154" s="38"/>
    </row>
    <row r="155" spans="1:8" s="2" customFormat="1" ht="16.8" customHeight="1">
      <c r="A155" s="33"/>
      <c r="B155" s="38"/>
      <c r="C155" s="262" t="s">
        <v>1</v>
      </c>
      <c r="D155" s="262" t="s">
        <v>579</v>
      </c>
      <c r="E155" s="16" t="s">
        <v>1</v>
      </c>
      <c r="F155" s="263">
        <v>21.852</v>
      </c>
      <c r="G155" s="33"/>
      <c r="H155" s="38"/>
    </row>
    <row r="156" spans="1:8" s="2" customFormat="1" ht="16.8" customHeight="1">
      <c r="A156" s="33"/>
      <c r="B156" s="38"/>
      <c r="C156" s="262" t="s">
        <v>1</v>
      </c>
      <c r="D156" s="262" t="s">
        <v>580</v>
      </c>
      <c r="E156" s="16" t="s">
        <v>1</v>
      </c>
      <c r="F156" s="263">
        <v>10.8</v>
      </c>
      <c r="G156" s="33"/>
      <c r="H156" s="38"/>
    </row>
    <row r="157" spans="1:8" s="2" customFormat="1" ht="16.8" customHeight="1">
      <c r="A157" s="33"/>
      <c r="B157" s="38"/>
      <c r="C157" s="262" t="s">
        <v>1</v>
      </c>
      <c r="D157" s="262" t="s">
        <v>584</v>
      </c>
      <c r="E157" s="16" t="s">
        <v>1</v>
      </c>
      <c r="F157" s="263">
        <v>-7.8479999999999999</v>
      </c>
      <c r="G157" s="33"/>
      <c r="H157" s="38"/>
    </row>
    <row r="158" spans="1:8" s="2" customFormat="1" ht="16.8" customHeight="1">
      <c r="A158" s="33"/>
      <c r="B158" s="38"/>
      <c r="C158" s="262" t="s">
        <v>1</v>
      </c>
      <c r="D158" s="262" t="s">
        <v>455</v>
      </c>
      <c r="E158" s="16" t="s">
        <v>1</v>
      </c>
      <c r="F158" s="263">
        <v>6.6959999999999997</v>
      </c>
      <c r="G158" s="33"/>
      <c r="H158" s="38"/>
    </row>
    <row r="159" spans="1:8" s="2" customFormat="1" ht="16.8" customHeight="1">
      <c r="A159" s="33"/>
      <c r="B159" s="38"/>
      <c r="C159" s="262" t="s">
        <v>1</v>
      </c>
      <c r="D159" s="262" t="s">
        <v>585</v>
      </c>
      <c r="E159" s="16" t="s">
        <v>1</v>
      </c>
      <c r="F159" s="263">
        <v>3.2189999999999999</v>
      </c>
      <c r="G159" s="33"/>
      <c r="H159" s="38"/>
    </row>
    <row r="160" spans="1:8" s="2" customFormat="1" ht="16.8" customHeight="1">
      <c r="A160" s="33"/>
      <c r="B160" s="38"/>
      <c r="C160" s="262" t="s">
        <v>1</v>
      </c>
      <c r="D160" s="262" t="s">
        <v>327</v>
      </c>
      <c r="E160" s="16" t="s">
        <v>1</v>
      </c>
      <c r="F160" s="263">
        <v>34.719000000000001</v>
      </c>
      <c r="G160" s="33"/>
      <c r="H160" s="38"/>
    </row>
    <row r="161" spans="1:8" s="2" customFormat="1" ht="16.8" customHeight="1">
      <c r="A161" s="33"/>
      <c r="B161" s="38"/>
      <c r="C161" s="264" t="s">
        <v>547</v>
      </c>
      <c r="D161" s="33"/>
      <c r="E161" s="33"/>
      <c r="F161" s="33"/>
      <c r="G161" s="33"/>
      <c r="H161" s="38"/>
    </row>
    <row r="162" spans="1:8" s="2" customFormat="1" ht="20.399999999999999">
      <c r="A162" s="33"/>
      <c r="B162" s="38"/>
      <c r="C162" s="262" t="s">
        <v>416</v>
      </c>
      <c r="D162" s="262" t="s">
        <v>417</v>
      </c>
      <c r="E162" s="16" t="s">
        <v>185</v>
      </c>
      <c r="F162" s="263">
        <v>34.719000000000001</v>
      </c>
      <c r="G162" s="33"/>
      <c r="H162" s="38"/>
    </row>
    <row r="163" spans="1:8" s="2" customFormat="1" ht="16.8" customHeight="1">
      <c r="A163" s="33"/>
      <c r="B163" s="38"/>
      <c r="C163" s="258" t="s">
        <v>402</v>
      </c>
      <c r="D163" s="259" t="s">
        <v>403</v>
      </c>
      <c r="E163" s="260" t="s">
        <v>323</v>
      </c>
      <c r="F163" s="261">
        <v>0.123</v>
      </c>
      <c r="G163" s="33"/>
      <c r="H163" s="38"/>
    </row>
    <row r="164" spans="1:8" s="2" customFormat="1" ht="16.8" customHeight="1">
      <c r="A164" s="33"/>
      <c r="B164" s="38"/>
      <c r="C164" s="262" t="s">
        <v>1</v>
      </c>
      <c r="D164" s="262" t="s">
        <v>586</v>
      </c>
      <c r="E164" s="16" t="s">
        <v>1</v>
      </c>
      <c r="F164" s="263">
        <v>0.123</v>
      </c>
      <c r="G164" s="33"/>
      <c r="H164" s="38"/>
    </row>
    <row r="165" spans="1:8" s="2" customFormat="1" ht="16.8" customHeight="1">
      <c r="A165" s="33"/>
      <c r="B165" s="38"/>
      <c r="C165" s="264" t="s">
        <v>547</v>
      </c>
      <c r="D165" s="33"/>
      <c r="E165" s="33"/>
      <c r="F165" s="33"/>
      <c r="G165" s="33"/>
      <c r="H165" s="38"/>
    </row>
    <row r="166" spans="1:8" s="2" customFormat="1" ht="16.8" customHeight="1">
      <c r="A166" s="33"/>
      <c r="B166" s="38"/>
      <c r="C166" s="262" t="s">
        <v>445</v>
      </c>
      <c r="D166" s="262" t="s">
        <v>446</v>
      </c>
      <c r="E166" s="16" t="s">
        <v>323</v>
      </c>
      <c r="F166" s="263">
        <v>0.123</v>
      </c>
      <c r="G166" s="33"/>
      <c r="H166" s="38"/>
    </row>
    <row r="167" spans="1:8" s="2" customFormat="1" ht="26.4" customHeight="1">
      <c r="A167" s="33"/>
      <c r="B167" s="38"/>
      <c r="C167" s="257" t="s">
        <v>94</v>
      </c>
      <c r="D167" s="257" t="s">
        <v>95</v>
      </c>
      <c r="E167" s="33"/>
      <c r="F167" s="33"/>
      <c r="G167" s="33"/>
      <c r="H167" s="38"/>
    </row>
    <row r="168" spans="1:8" s="2" customFormat="1" ht="16.8" customHeight="1">
      <c r="A168" s="33"/>
      <c r="B168" s="38"/>
      <c r="C168" s="258" t="s">
        <v>479</v>
      </c>
      <c r="D168" s="259" t="s">
        <v>480</v>
      </c>
      <c r="E168" s="260" t="s">
        <v>217</v>
      </c>
      <c r="F168" s="261">
        <v>11</v>
      </c>
      <c r="G168" s="33"/>
      <c r="H168" s="38"/>
    </row>
    <row r="169" spans="1:8" s="2" customFormat="1" ht="16.8" customHeight="1">
      <c r="A169" s="33"/>
      <c r="B169" s="38"/>
      <c r="C169" s="262" t="s">
        <v>1</v>
      </c>
      <c r="D169" s="262" t="s">
        <v>279</v>
      </c>
      <c r="E169" s="16" t="s">
        <v>1</v>
      </c>
      <c r="F169" s="263">
        <v>11</v>
      </c>
      <c r="G169" s="33"/>
      <c r="H169" s="38"/>
    </row>
    <row r="170" spans="1:8" s="2" customFormat="1" ht="26.4" customHeight="1">
      <c r="A170" s="33"/>
      <c r="B170" s="38"/>
      <c r="C170" s="257" t="s">
        <v>587</v>
      </c>
      <c r="D170" s="257" t="s">
        <v>99</v>
      </c>
      <c r="E170" s="33"/>
      <c r="F170" s="33"/>
      <c r="G170" s="33"/>
      <c r="H170" s="38"/>
    </row>
    <row r="171" spans="1:8" s="2" customFormat="1" ht="16.8" customHeight="1">
      <c r="A171" s="33"/>
      <c r="B171" s="38"/>
      <c r="C171" s="258" t="s">
        <v>479</v>
      </c>
      <c r="D171" s="259" t="s">
        <v>480</v>
      </c>
      <c r="E171" s="260" t="s">
        <v>217</v>
      </c>
      <c r="F171" s="261">
        <v>11</v>
      </c>
      <c r="G171" s="33"/>
      <c r="H171" s="38"/>
    </row>
    <row r="172" spans="1:8" s="2" customFormat="1" ht="16.8" customHeight="1">
      <c r="A172" s="33"/>
      <c r="B172" s="38"/>
      <c r="C172" s="262" t="s">
        <v>1</v>
      </c>
      <c r="D172" s="262" t="s">
        <v>279</v>
      </c>
      <c r="E172" s="16" t="s">
        <v>1</v>
      </c>
      <c r="F172" s="263">
        <v>11</v>
      </c>
      <c r="G172" s="33"/>
      <c r="H172" s="38"/>
    </row>
    <row r="173" spans="1:8" s="2" customFormat="1" ht="16.8" customHeight="1">
      <c r="A173" s="33"/>
      <c r="B173" s="38"/>
      <c r="C173" s="264" t="s">
        <v>547</v>
      </c>
      <c r="D173" s="33"/>
      <c r="E173" s="33"/>
      <c r="F173" s="33"/>
      <c r="G173" s="33"/>
      <c r="H173" s="38"/>
    </row>
    <row r="174" spans="1:8" s="2" customFormat="1" ht="16.8" customHeight="1">
      <c r="A174" s="33"/>
      <c r="B174" s="38"/>
      <c r="C174" s="262" t="s">
        <v>484</v>
      </c>
      <c r="D174" s="262" t="s">
        <v>485</v>
      </c>
      <c r="E174" s="16" t="s">
        <v>217</v>
      </c>
      <c r="F174" s="263">
        <v>11</v>
      </c>
      <c r="G174" s="33"/>
      <c r="H174" s="38"/>
    </row>
    <row r="175" spans="1:8" s="2" customFormat="1" ht="16.8" customHeight="1">
      <c r="A175" s="33"/>
      <c r="B175" s="38"/>
      <c r="C175" s="262" t="s">
        <v>487</v>
      </c>
      <c r="D175" s="262" t="s">
        <v>488</v>
      </c>
      <c r="E175" s="16" t="s">
        <v>217</v>
      </c>
      <c r="F175" s="263">
        <v>11</v>
      </c>
      <c r="G175" s="33"/>
      <c r="H175" s="38"/>
    </row>
    <row r="176" spans="1:8" s="2" customFormat="1" ht="16.8" customHeight="1">
      <c r="A176" s="33"/>
      <c r="B176" s="38"/>
      <c r="C176" s="262" t="s">
        <v>494</v>
      </c>
      <c r="D176" s="262" t="s">
        <v>495</v>
      </c>
      <c r="E176" s="16" t="s">
        <v>217</v>
      </c>
      <c r="F176" s="263">
        <v>11</v>
      </c>
      <c r="G176" s="33"/>
      <c r="H176" s="38"/>
    </row>
    <row r="177" spans="1:8" s="2" customFormat="1" ht="16.8" customHeight="1">
      <c r="A177" s="33"/>
      <c r="B177" s="38"/>
      <c r="C177" s="262" t="s">
        <v>500</v>
      </c>
      <c r="D177" s="262" t="s">
        <v>501</v>
      </c>
      <c r="E177" s="16" t="s">
        <v>217</v>
      </c>
      <c r="F177" s="263">
        <v>11</v>
      </c>
      <c r="G177" s="33"/>
      <c r="H177" s="38"/>
    </row>
    <row r="178" spans="1:8" s="2" customFormat="1" ht="16.8" customHeight="1">
      <c r="A178" s="33"/>
      <c r="B178" s="38"/>
      <c r="C178" s="262" t="s">
        <v>503</v>
      </c>
      <c r="D178" s="262" t="s">
        <v>504</v>
      </c>
      <c r="E178" s="16" t="s">
        <v>200</v>
      </c>
      <c r="F178" s="263">
        <v>2.5910000000000002</v>
      </c>
      <c r="G178" s="33"/>
      <c r="H178" s="38"/>
    </row>
    <row r="179" spans="1:8" s="2" customFormat="1" ht="16.8" customHeight="1">
      <c r="A179" s="33"/>
      <c r="B179" s="38"/>
      <c r="C179" s="262" t="s">
        <v>497</v>
      </c>
      <c r="D179" s="262" t="s">
        <v>498</v>
      </c>
      <c r="E179" s="16" t="s">
        <v>217</v>
      </c>
      <c r="F179" s="263">
        <v>33</v>
      </c>
      <c r="G179" s="33"/>
      <c r="H179" s="38"/>
    </row>
    <row r="180" spans="1:8" s="2" customFormat="1" ht="16.8" customHeight="1">
      <c r="A180" s="33"/>
      <c r="B180" s="38"/>
      <c r="C180" s="262" t="s">
        <v>490</v>
      </c>
      <c r="D180" s="262" t="s">
        <v>491</v>
      </c>
      <c r="E180" s="16" t="s">
        <v>217</v>
      </c>
      <c r="F180" s="263">
        <v>11</v>
      </c>
      <c r="G180" s="33"/>
      <c r="H180" s="38"/>
    </row>
    <row r="181" spans="1:8" s="2" customFormat="1" ht="26.4" customHeight="1">
      <c r="A181" s="33"/>
      <c r="B181" s="38"/>
      <c r="C181" s="257" t="s">
        <v>588</v>
      </c>
      <c r="D181" s="257" t="s">
        <v>103</v>
      </c>
      <c r="E181" s="33"/>
      <c r="F181" s="33"/>
      <c r="G181" s="33"/>
      <c r="H181" s="38"/>
    </row>
    <row r="182" spans="1:8" s="2" customFormat="1" ht="16.8" customHeight="1">
      <c r="A182" s="33"/>
      <c r="B182" s="38"/>
      <c r="C182" s="258" t="s">
        <v>479</v>
      </c>
      <c r="D182" s="259" t="s">
        <v>480</v>
      </c>
      <c r="E182" s="260" t="s">
        <v>217</v>
      </c>
      <c r="F182" s="261">
        <v>11</v>
      </c>
      <c r="G182" s="33"/>
      <c r="H182" s="38"/>
    </row>
    <row r="183" spans="1:8" s="2" customFormat="1" ht="16.8" customHeight="1">
      <c r="A183" s="33"/>
      <c r="B183" s="38"/>
      <c r="C183" s="262" t="s">
        <v>1</v>
      </c>
      <c r="D183" s="262" t="s">
        <v>279</v>
      </c>
      <c r="E183" s="16" t="s">
        <v>1</v>
      </c>
      <c r="F183" s="263">
        <v>11</v>
      </c>
      <c r="G183" s="33"/>
      <c r="H183" s="38"/>
    </row>
    <row r="184" spans="1:8" s="2" customFormat="1" ht="16.8" customHeight="1">
      <c r="A184" s="33"/>
      <c r="B184" s="38"/>
      <c r="C184" s="264" t="s">
        <v>547</v>
      </c>
      <c r="D184" s="33"/>
      <c r="E184" s="33"/>
      <c r="F184" s="33"/>
      <c r="G184" s="33"/>
      <c r="H184" s="38"/>
    </row>
    <row r="185" spans="1:8" s="2" customFormat="1" ht="16.8" customHeight="1">
      <c r="A185" s="33"/>
      <c r="B185" s="38"/>
      <c r="C185" s="262" t="s">
        <v>515</v>
      </c>
      <c r="D185" s="262" t="s">
        <v>516</v>
      </c>
      <c r="E185" s="16" t="s">
        <v>217</v>
      </c>
      <c r="F185" s="263">
        <v>11</v>
      </c>
      <c r="G185" s="33"/>
      <c r="H185" s="38"/>
    </row>
    <row r="186" spans="1:8" s="2" customFormat="1" ht="16.8" customHeight="1">
      <c r="A186" s="33"/>
      <c r="B186" s="38"/>
      <c r="C186" s="262" t="s">
        <v>524</v>
      </c>
      <c r="D186" s="262" t="s">
        <v>525</v>
      </c>
      <c r="E186" s="16" t="s">
        <v>217</v>
      </c>
      <c r="F186" s="263">
        <v>11</v>
      </c>
      <c r="G186" s="33"/>
      <c r="H186" s="38"/>
    </row>
    <row r="187" spans="1:8" s="2" customFormat="1" ht="16.8" customHeight="1">
      <c r="A187" s="33"/>
      <c r="B187" s="38"/>
      <c r="C187" s="262" t="s">
        <v>518</v>
      </c>
      <c r="D187" s="262" t="s">
        <v>519</v>
      </c>
      <c r="E187" s="16" t="s">
        <v>217</v>
      </c>
      <c r="F187" s="263">
        <v>44</v>
      </c>
      <c r="G187" s="33"/>
      <c r="H187" s="38"/>
    </row>
    <row r="188" spans="1:8" s="2" customFormat="1" ht="16.8" customHeight="1">
      <c r="A188" s="33"/>
      <c r="B188" s="38"/>
      <c r="C188" s="262" t="s">
        <v>528</v>
      </c>
      <c r="D188" s="262" t="s">
        <v>529</v>
      </c>
      <c r="E188" s="16" t="s">
        <v>217</v>
      </c>
      <c r="F188" s="263">
        <v>55</v>
      </c>
      <c r="G188" s="33"/>
      <c r="H188" s="38"/>
    </row>
    <row r="189" spans="1:8" s="2" customFormat="1" ht="16.8" customHeight="1">
      <c r="A189" s="33"/>
      <c r="B189" s="38"/>
      <c r="C189" s="262" t="s">
        <v>358</v>
      </c>
      <c r="D189" s="262" t="s">
        <v>535</v>
      </c>
      <c r="E189" s="16" t="s">
        <v>217</v>
      </c>
      <c r="F189" s="263">
        <v>55</v>
      </c>
      <c r="G189" s="33"/>
      <c r="H189" s="38"/>
    </row>
    <row r="190" spans="1:8" s="2" customFormat="1" ht="16.8" customHeight="1">
      <c r="A190" s="33"/>
      <c r="B190" s="38"/>
      <c r="C190" s="262" t="s">
        <v>363</v>
      </c>
      <c r="D190" s="262" t="s">
        <v>539</v>
      </c>
      <c r="E190" s="16" t="s">
        <v>1</v>
      </c>
      <c r="F190" s="263">
        <v>22</v>
      </c>
      <c r="G190" s="33"/>
      <c r="H190" s="38"/>
    </row>
    <row r="191" spans="1:8" s="2" customFormat="1" ht="7.35" customHeight="1">
      <c r="A191" s="33"/>
      <c r="B191" s="143"/>
      <c r="C191" s="144"/>
      <c r="D191" s="144"/>
      <c r="E191" s="144"/>
      <c r="F191" s="144"/>
      <c r="G191" s="144"/>
      <c r="H191" s="38"/>
    </row>
    <row r="192" spans="1:8" s="2" customFormat="1" ht="10.199999999999999">
      <c r="A192" s="33"/>
      <c r="B192" s="33"/>
      <c r="C192" s="33"/>
      <c r="D192" s="33"/>
      <c r="E192" s="33"/>
      <c r="F192" s="33"/>
      <c r="G192" s="33"/>
      <c r="H192" s="33"/>
    </row>
  </sheetData>
  <sheetProtection algorithmName="SHA-512" hashValue="Rm1BD35BQLe3ouQTKgb5CUJx53XPMZ9cPGrZ+wG2dOxrpwj0VOvvkaePSn/R+rvcc3PNXvn+Sd0pWj/A4RHKkA==" saltValue="rbuetdwoabDPT9ZaSy1FKkcfZLbJWPbTUndf9TGWrX14+eAq9TzAMstFAcUQRnUuBzpARwzYlPO/WEfHEkRFs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Tok_21_67 - Hájská příkop...</vt:lpstr>
      <vt:lpstr>SO.01 - Vyčištění koryta</vt:lpstr>
      <vt:lpstr>SO.02 - Oprava stupně</vt:lpstr>
      <vt:lpstr>SO.031 - Výsadba</vt:lpstr>
      <vt:lpstr>SO.032 - Následná péče</vt:lpstr>
      <vt:lpstr>Seznam figur</vt:lpstr>
      <vt:lpstr>'Rekapitulace stavby'!Názvy_tisku</vt:lpstr>
      <vt:lpstr>'Seznam figur'!Názvy_tisku</vt:lpstr>
      <vt:lpstr>'SO.01 - Vyčištění koryta'!Názvy_tisku</vt:lpstr>
      <vt:lpstr>'SO.02 - Oprava stupně'!Názvy_tisku</vt:lpstr>
      <vt:lpstr>'SO.031 - Výsadba'!Názvy_tisku</vt:lpstr>
      <vt:lpstr>'SO.032 - Následná péče'!Názvy_tisku</vt:lpstr>
      <vt:lpstr>'Tok_21_67 - Hájská příkop...'!Názvy_tisku</vt:lpstr>
      <vt:lpstr>'Rekapitulace stavby'!Oblast_tisku</vt:lpstr>
      <vt:lpstr>'Seznam figur'!Oblast_tisku</vt:lpstr>
      <vt:lpstr>'SO.01 - Vyčištění koryta'!Oblast_tisku</vt:lpstr>
      <vt:lpstr>'SO.02 - Oprava stupně'!Oblast_tisku</vt:lpstr>
      <vt:lpstr>'SO.031 - Výsadba'!Oblast_tisku</vt:lpstr>
      <vt:lpstr>'SO.032 - Následná péče'!Oblast_tisku</vt:lpstr>
      <vt:lpstr>'Tok_21_67 - Hájská příkop...'!Oblast_tisku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FIREMNI\Karel-st</dc:creator>
  <cp:lastModifiedBy>Turanová Dana</cp:lastModifiedBy>
  <dcterms:created xsi:type="dcterms:W3CDTF">2025-01-24T11:55:18Z</dcterms:created>
  <dcterms:modified xsi:type="dcterms:W3CDTF">2025-02-03T10:14:32Z</dcterms:modified>
</cp:coreProperties>
</file>