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00" windowWidth="22695" windowHeight="10680"/>
  </bookViews>
  <sheets>
    <sheet name="Rekapitulace stavby" sheetId="1" r:id="rId1"/>
    <sheet name="SO-01 - Opravy v korytě" sheetId="2" r:id="rId2"/>
    <sheet name="SO-02 - Opravy LMG stanice" sheetId="3" r:id="rId3"/>
    <sheet name="VON - Vedlejší a ostatní ..." sheetId="4" r:id="rId4"/>
    <sheet name="Pokyny pro vyplnění" sheetId="5" r:id="rId5"/>
  </sheets>
  <definedNames>
    <definedName name="_xlnm._FilterDatabase" localSheetId="1" hidden="1">'SO-01 - Opravy v korytě'!$C$85:$K$306</definedName>
    <definedName name="_xlnm._FilterDatabase" localSheetId="2" hidden="1">'SO-02 - Opravy LMG stanice'!$C$88:$K$323</definedName>
    <definedName name="_xlnm._FilterDatabase" localSheetId="3" hidden="1">'VON - Vedlejší a ostatní ...'!$C$81:$K$105</definedName>
    <definedName name="_xlnm.Print_Titles" localSheetId="0">'Rekapitulace stavby'!$52:$52</definedName>
    <definedName name="_xlnm.Print_Titles" localSheetId="1">'SO-01 - Opravy v korytě'!$85:$85</definedName>
    <definedName name="_xlnm.Print_Titles" localSheetId="2">'SO-02 - Opravy LMG stanice'!$88:$88</definedName>
    <definedName name="_xlnm.Print_Titles" localSheetId="3">'VON - Vedlejší a ostatní ...'!$81:$81</definedName>
    <definedName name="_xlnm.Print_Area" localSheetId="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stavby'!$C$42:$AQ$58</definedName>
    <definedName name="_xlnm.Print_Area" localSheetId="1">'SO-01 - Opravy v korytě'!$C$4:$J$39,'SO-01 - Opravy v korytě'!$C$45:$J$67,'SO-01 - Opravy v korytě'!$C$73:$K$306</definedName>
    <definedName name="_xlnm.Print_Area" localSheetId="2">'SO-02 - Opravy LMG stanice'!$C$4:$J$39,'SO-02 - Opravy LMG stanice'!$C$45:$J$70,'SO-02 - Opravy LMG stanice'!$C$76:$K$323</definedName>
    <definedName name="_xlnm.Print_Area" localSheetId="3">'VON - Vedlejší a ostatní ...'!$C$4:$J$39,'VON - Vedlejší a ostatní ...'!$C$45:$J$63,'VON - Vedlejší a ostatní ...'!$C$69:$K$105</definedName>
  </definedNames>
  <calcPr calcId="125725"/>
</workbook>
</file>

<file path=xl/calcChain.xml><?xml version="1.0" encoding="utf-8"?>
<calcChain xmlns="http://schemas.openxmlformats.org/spreadsheetml/2006/main">
  <c r="J37" i="4"/>
  <c r="J36"/>
  <c r="AY57" i="1"/>
  <c r="J35" i="4"/>
  <c r="AX57" i="1"/>
  <c r="BI104" i="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J78"/>
  <c r="F78"/>
  <c r="F76"/>
  <c r="E74"/>
  <c r="J54"/>
  <c r="F54"/>
  <c r="F52"/>
  <c r="E50"/>
  <c r="J24"/>
  <c r="E24"/>
  <c r="J55" s="1"/>
  <c r="J23"/>
  <c r="J18"/>
  <c r="E18"/>
  <c r="F79" s="1"/>
  <c r="J17"/>
  <c r="J12"/>
  <c r="J52"/>
  <c r="E7"/>
  <c r="E48" s="1"/>
  <c r="J37" i="3"/>
  <c r="J36"/>
  <c r="AY56" i="1" s="1"/>
  <c r="J35" i="3"/>
  <c r="AX56" i="1"/>
  <c r="BI321" i="3"/>
  <c r="BH321"/>
  <c r="BG321"/>
  <c r="BF321"/>
  <c r="T321"/>
  <c r="T320" s="1"/>
  <c r="R321"/>
  <c r="R320"/>
  <c r="P321"/>
  <c r="P320" s="1"/>
  <c r="BI316"/>
  <c r="BH316"/>
  <c r="BG316"/>
  <c r="BF316"/>
  <c r="T316"/>
  <c r="R316"/>
  <c r="P316"/>
  <c r="BI309"/>
  <c r="BH309"/>
  <c r="BG309"/>
  <c r="BF309"/>
  <c r="T309"/>
  <c r="R309"/>
  <c r="P309"/>
  <c r="BI305"/>
  <c r="BH305"/>
  <c r="BG305"/>
  <c r="BF305"/>
  <c r="T305"/>
  <c r="R305"/>
  <c r="P305"/>
  <c r="BI297"/>
  <c r="BH297"/>
  <c r="BG297"/>
  <c r="BF297"/>
  <c r="T297"/>
  <c r="R297"/>
  <c r="P297"/>
  <c r="BI290"/>
  <c r="BH290"/>
  <c r="BG290"/>
  <c r="BF290"/>
  <c r="T290"/>
  <c r="R290"/>
  <c r="P290"/>
  <c r="BI286"/>
  <c r="BH286"/>
  <c r="BG286"/>
  <c r="BF286"/>
  <c r="T286"/>
  <c r="R286"/>
  <c r="P286"/>
  <c r="BI281"/>
  <c r="BH281"/>
  <c r="BG281"/>
  <c r="BF281"/>
  <c r="T281"/>
  <c r="R281"/>
  <c r="P281"/>
  <c r="BI277"/>
  <c r="BH277"/>
  <c r="BG277"/>
  <c r="BF277"/>
  <c r="T277"/>
  <c r="R277"/>
  <c r="P277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R245"/>
  <c r="P245"/>
  <c r="BI242"/>
  <c r="BH242"/>
  <c r="BG242"/>
  <c r="BF242"/>
  <c r="T242"/>
  <c r="R242"/>
  <c r="P242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3"/>
  <c r="BH223"/>
  <c r="BG223"/>
  <c r="BF223"/>
  <c r="T223"/>
  <c r="T222" s="1"/>
  <c r="R223"/>
  <c r="R222" s="1"/>
  <c r="P223"/>
  <c r="P222"/>
  <c r="BI218"/>
  <c r="BH218"/>
  <c r="BG218"/>
  <c r="BF218"/>
  <c r="T218"/>
  <c r="R218"/>
  <c r="P218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T205"/>
  <c r="R206"/>
  <c r="R205"/>
  <c r="P206"/>
  <c r="P205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J85"/>
  <c r="F85"/>
  <c r="F83"/>
  <c r="E81"/>
  <c r="J54"/>
  <c r="F54"/>
  <c r="F52"/>
  <c r="E50"/>
  <c r="J24"/>
  <c r="E24"/>
  <c r="J55" s="1"/>
  <c r="J23"/>
  <c r="J18"/>
  <c r="E18"/>
  <c r="F86" s="1"/>
  <c r="J17"/>
  <c r="J12"/>
  <c r="J52"/>
  <c r="E7"/>
  <c r="E79" s="1"/>
  <c r="J37" i="2"/>
  <c r="J36"/>
  <c r="AY55" i="1" s="1"/>
  <c r="J35" i="2"/>
  <c r="AX55" i="1"/>
  <c r="BI304" i="2"/>
  <c r="BH304"/>
  <c r="BG304"/>
  <c r="BF304"/>
  <c r="T304"/>
  <c r="T303" s="1"/>
  <c r="R304"/>
  <c r="R303"/>
  <c r="P304"/>
  <c r="P303" s="1"/>
  <c r="BI299"/>
  <c r="BH299"/>
  <c r="BG299"/>
  <c r="BF299"/>
  <c r="T299"/>
  <c r="R299"/>
  <c r="P299"/>
  <c r="BI295"/>
  <c r="BH295"/>
  <c r="BG295"/>
  <c r="BF295"/>
  <c r="T295"/>
  <c r="R295"/>
  <c r="P295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R281"/>
  <c r="P281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38"/>
  <c r="BH238"/>
  <c r="BG238"/>
  <c r="BF238"/>
  <c r="T238"/>
  <c r="R238"/>
  <c r="P238"/>
  <c r="BI234"/>
  <c r="BH234"/>
  <c r="BG234"/>
  <c r="BF234"/>
  <c r="T234"/>
  <c r="R234"/>
  <c r="P234"/>
  <c r="BI230"/>
  <c r="BH230"/>
  <c r="BG230"/>
  <c r="BF230"/>
  <c r="T230"/>
  <c r="R230"/>
  <c r="P230"/>
  <c r="BI223"/>
  <c r="BH223"/>
  <c r="BG223"/>
  <c r="BF223"/>
  <c r="T223"/>
  <c r="R223"/>
  <c r="P223"/>
  <c r="BI218"/>
  <c r="BH218"/>
  <c r="BG218"/>
  <c r="BF218"/>
  <c r="T218"/>
  <c r="R218"/>
  <c r="P218"/>
  <c r="BI215"/>
  <c r="BH215"/>
  <c r="BG215"/>
  <c r="BF215"/>
  <c r="T215"/>
  <c r="R215"/>
  <c r="P215"/>
  <c r="BI209"/>
  <c r="BH209"/>
  <c r="BG209"/>
  <c r="BF209"/>
  <c r="T209"/>
  <c r="R209"/>
  <c r="P209"/>
  <c r="BI203"/>
  <c r="BH203"/>
  <c r="BG203"/>
  <c r="BF203"/>
  <c r="T203"/>
  <c r="R203"/>
  <c r="P203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F37" s="1"/>
  <c r="BH89"/>
  <c r="BG89"/>
  <c r="BF89"/>
  <c r="T89"/>
  <c r="R89"/>
  <c r="P89"/>
  <c r="J82"/>
  <c r="F82"/>
  <c r="F80"/>
  <c r="E78"/>
  <c r="J54"/>
  <c r="F54"/>
  <c r="F52"/>
  <c r="E50"/>
  <c r="J24"/>
  <c r="E24"/>
  <c r="J83" s="1"/>
  <c r="J23"/>
  <c r="J18"/>
  <c r="E18"/>
  <c r="F83" s="1"/>
  <c r="J17"/>
  <c r="J12"/>
  <c r="J52"/>
  <c r="E7"/>
  <c r="E48" s="1"/>
  <c r="L50" i="1"/>
  <c r="AM50"/>
  <c r="AM49"/>
  <c r="L49"/>
  <c r="AM47"/>
  <c r="L47"/>
  <c r="L45"/>
  <c r="L44"/>
  <c r="BK260" i="2"/>
  <c r="J198"/>
  <c r="J147"/>
  <c r="BK97"/>
  <c r="BK238"/>
  <c r="BK183"/>
  <c r="J133"/>
  <c r="J101"/>
  <c r="J230"/>
  <c r="J234" i="3"/>
  <c r="BK96"/>
  <c r="BK182"/>
  <c r="BK316"/>
  <c r="BK201"/>
  <c r="BK297"/>
  <c r="J167"/>
  <c r="J104" i="4"/>
  <c r="J291" i="2"/>
  <c r="J234"/>
  <c r="BK150"/>
  <c r="J89"/>
  <c r="BK271"/>
  <c r="BK191"/>
  <c r="J125"/>
  <c r="BK291"/>
  <c r="J93"/>
  <c r="J201" i="3"/>
  <c r="J150"/>
  <c r="BK242"/>
  <c r="J321"/>
  <c r="J230"/>
  <c r="BK117"/>
  <c r="J117"/>
  <c r="BK102" i="4"/>
  <c r="J268" i="2"/>
  <c r="BK167"/>
  <c r="BK93"/>
  <c r="BK295"/>
  <c r="J195"/>
  <c r="J97"/>
  <c r="J269" i="3"/>
  <c r="BK194"/>
  <c r="BK290"/>
  <c r="J142"/>
  <c r="BK305"/>
  <c r="BK234"/>
  <c r="J105"/>
  <c r="J109"/>
  <c r="J92" i="4"/>
  <c r="BK141" i="2"/>
  <c r="BK109"/>
  <c r="J238"/>
  <c r="J245" i="3"/>
  <c r="J160"/>
  <c r="J305"/>
  <c r="BK186"/>
  <c r="J92"/>
  <c r="BK265"/>
  <c r="BK206"/>
  <c r="BK127"/>
  <c r="J223"/>
  <c r="J96"/>
  <c r="J248" i="2"/>
  <c r="J183"/>
  <c r="J137"/>
  <c r="BK264"/>
  <c r="J218"/>
  <c r="J167"/>
  <c r="BK113"/>
  <c r="BK248"/>
  <c r="J290" i="3"/>
  <c r="BK175"/>
  <c r="J215"/>
  <c r="J286"/>
  <c r="BK160"/>
  <c r="BK261"/>
  <c r="BK100"/>
  <c r="J102" i="4"/>
  <c r="BK97"/>
  <c r="BK218" i="2"/>
  <c r="BK158"/>
  <c r="BK101"/>
  <c r="J260"/>
  <c r="J203"/>
  <c r="BK147"/>
  <c r="BK268"/>
  <c r="J273" i="3"/>
  <c r="BK171"/>
  <c r="J194"/>
  <c r="J124"/>
  <c r="BK190"/>
  <c r="BK163"/>
  <c r="BK88" i="4"/>
  <c r="J299" i="2"/>
  <c r="J252"/>
  <c r="J180"/>
  <c r="J141"/>
  <c r="BK256"/>
  <c r="BK176"/>
  <c r="J122"/>
  <c r="J215"/>
  <c r="BK309" i="3"/>
  <c r="J179"/>
  <c r="BK198"/>
  <c r="BK321"/>
  <c r="BK273"/>
  <c r="BK142"/>
  <c r="J257"/>
  <c r="BK100" i="4"/>
  <c r="J150" i="2"/>
  <c r="BK125"/>
  <c r="J281"/>
  <c r="J187"/>
  <c r="J265" i="3"/>
  <c r="J198"/>
  <c r="J134"/>
  <c r="BK223"/>
  <c r="J130"/>
  <c r="J281"/>
  <c r="J154"/>
  <c r="BK109"/>
  <c r="BK113"/>
  <c r="J295" i="2"/>
  <c r="J176"/>
  <c r="AS54" i="1"/>
  <c r="BK144" i="2"/>
  <c r="BK203"/>
  <c r="J261" i="3"/>
  <c r="J190"/>
  <c r="BK245"/>
  <c r="BK105"/>
  <c r="BK238"/>
  <c r="J113"/>
  <c r="BK218"/>
  <c r="BK94" i="4"/>
  <c r="J88"/>
  <c r="J264" i="2"/>
  <c r="J191"/>
  <c r="J144"/>
  <c r="BK299"/>
  <c r="J245"/>
  <c r="BK180"/>
  <c r="BK137"/>
  <c r="J105"/>
  <c r="BK195"/>
  <c r="BK230" i="3"/>
  <c r="BK92"/>
  <c r="BK179"/>
  <c r="J297"/>
  <c r="BK250"/>
  <c r="BK130"/>
  <c r="BK215"/>
  <c r="J97" i="4"/>
  <c r="J100"/>
  <c r="BK187" i="2"/>
  <c r="J154"/>
  <c r="BK304"/>
  <c r="BK230"/>
  <c r="J158"/>
  <c r="J113"/>
  <c r="J109"/>
  <c r="J238" i="3"/>
  <c r="BK154"/>
  <c r="J250"/>
  <c r="J127"/>
  <c r="J254"/>
  <c r="BK121"/>
  <c r="J146"/>
  <c r="J85" i="4"/>
  <c r="BK171" i="2"/>
  <c r="J304"/>
  <c r="BK209"/>
  <c r="BK89"/>
  <c r="J218" i="3"/>
  <c r="J182"/>
  <c r="J277"/>
  <c r="BK167"/>
  <c r="J309"/>
  <c r="J242"/>
  <c r="J138"/>
  <c r="J316"/>
  <c r="BK150"/>
  <c r="BK104" i="4"/>
  <c r="J271" i="2"/>
  <c r="J223"/>
  <c r="J162"/>
  <c r="J117"/>
  <c r="BK252"/>
  <c r="BK198"/>
  <c r="BK154"/>
  <c r="BK122"/>
  <c r="J286"/>
  <c r="BK105"/>
  <c r="J206" i="3"/>
  <c r="BK286"/>
  <c r="J163"/>
  <c r="BK257"/>
  <c r="BK134"/>
  <c r="BK277"/>
  <c r="BK124"/>
  <c r="J94" i="4"/>
  <c r="J275" i="2"/>
  <c r="J256"/>
  <c r="J171"/>
  <c r="BK133"/>
  <c r="BK281"/>
  <c r="BK223"/>
  <c r="BK162"/>
  <c r="BK117"/>
  <c r="BK234"/>
  <c r="BK254" i="3"/>
  <c r="J186"/>
  <c r="BK281"/>
  <c r="BK138"/>
  <c r="BK269"/>
  <c r="BK146"/>
  <c r="J100"/>
  <c r="BK92" i="4"/>
  <c r="BK286" i="2"/>
  <c r="BK215"/>
  <c r="BK129"/>
  <c r="BK275"/>
  <c r="J209"/>
  <c r="J129"/>
  <c r="BK245"/>
  <c r="J211" i="3"/>
  <c r="J121"/>
  <c r="J171"/>
  <c r="J175"/>
  <c r="BK211"/>
  <c r="BK85" i="4"/>
  <c r="BK210" i="3" l="1"/>
  <c r="J210" s="1"/>
  <c r="J64" s="1"/>
  <c r="P210"/>
  <c r="P229"/>
  <c r="R249"/>
  <c r="T296"/>
  <c r="T84" i="4"/>
  <c r="BK88" i="2"/>
  <c r="J88" s="1"/>
  <c r="J61" s="1"/>
  <c r="P88"/>
  <c r="BK202"/>
  <c r="J202" s="1"/>
  <c r="J62" s="1"/>
  <c r="R202"/>
  <c r="P229"/>
  <c r="T229"/>
  <c r="P259"/>
  <c r="BK285"/>
  <c r="J285"/>
  <c r="J65" s="1"/>
  <c r="T285"/>
  <c r="BK91" i="3"/>
  <c r="J91"/>
  <c r="J61" s="1"/>
  <c r="T91"/>
  <c r="P170"/>
  <c r="T170"/>
  <c r="T210"/>
  <c r="BK229"/>
  <c r="J229"/>
  <c r="J66"/>
  <c r="R229"/>
  <c r="T249"/>
  <c r="R296"/>
  <c r="BK84" i="4"/>
  <c r="J84" s="1"/>
  <c r="J61" s="1"/>
  <c r="BK91"/>
  <c r="J91"/>
  <c r="J62" s="1"/>
  <c r="P91"/>
  <c r="T88" i="2"/>
  <c r="T202"/>
  <c r="R259"/>
  <c r="R285"/>
  <c r="P91" i="3"/>
  <c r="P249"/>
  <c r="P296"/>
  <c r="P84" i="4"/>
  <c r="P83"/>
  <c r="P82"/>
  <c r="AU57" i="1" s="1"/>
  <c r="R91" i="4"/>
  <c r="R88" i="2"/>
  <c r="P202"/>
  <c r="BK229"/>
  <c r="J229"/>
  <c r="J63"/>
  <c r="R229"/>
  <c r="BK259"/>
  <c r="J259" s="1"/>
  <c r="J64" s="1"/>
  <c r="T259"/>
  <c r="P285"/>
  <c r="R91" i="3"/>
  <c r="BK170"/>
  <c r="J170"/>
  <c r="J62"/>
  <c r="R170"/>
  <c r="R90" s="1"/>
  <c r="R89" s="1"/>
  <c r="R210"/>
  <c r="T229"/>
  <c r="BK249"/>
  <c r="J249"/>
  <c r="J67" s="1"/>
  <c r="BK296"/>
  <c r="J296"/>
  <c r="J68"/>
  <c r="R84" i="4"/>
  <c r="R83"/>
  <c r="R82"/>
  <c r="T91"/>
  <c r="BK222" i="3"/>
  <c r="J222"/>
  <c r="J65"/>
  <c r="BK205"/>
  <c r="J205" s="1"/>
  <c r="J63" s="1"/>
  <c r="BK303" i="2"/>
  <c r="J303"/>
  <c r="J66" s="1"/>
  <c r="BK320" i="3"/>
  <c r="J320"/>
  <c r="J69"/>
  <c r="F55" i="4"/>
  <c r="J76"/>
  <c r="BE85"/>
  <c r="BE88"/>
  <c r="BE104"/>
  <c r="BE94"/>
  <c r="E72"/>
  <c r="J79"/>
  <c r="BE100"/>
  <c r="BE92"/>
  <c r="BE97"/>
  <c r="BE102"/>
  <c r="E48" i="3"/>
  <c r="F55"/>
  <c r="J83"/>
  <c r="BE105"/>
  <c r="BE134"/>
  <c r="BE138"/>
  <c r="BE146"/>
  <c r="BE175"/>
  <c r="BE182"/>
  <c r="BE186"/>
  <c r="BE190"/>
  <c r="BE198"/>
  <c r="BE201"/>
  <c r="BE223"/>
  <c r="BE234"/>
  <c r="BE277"/>
  <c r="BE286"/>
  <c r="BE290"/>
  <c r="J86"/>
  <c r="BE92"/>
  <c r="BE121"/>
  <c r="BE163"/>
  <c r="BE171"/>
  <c r="BE179"/>
  <c r="BE194"/>
  <c r="BE215"/>
  <c r="BE297"/>
  <c r="BE309"/>
  <c r="BE316"/>
  <c r="BE321"/>
  <c r="BE96"/>
  <c r="BE109"/>
  <c r="BE117"/>
  <c r="BE150"/>
  <c r="BE154"/>
  <c r="BE206"/>
  <c r="BE230"/>
  <c r="BE238"/>
  <c r="BE250"/>
  <c r="BE254"/>
  <c r="BE261"/>
  <c r="BE265"/>
  <c r="BE269"/>
  <c r="BE273"/>
  <c r="BE305"/>
  <c r="BE100"/>
  <c r="BE113"/>
  <c r="BE124"/>
  <c r="BE127"/>
  <c r="BE130"/>
  <c r="BE142"/>
  <c r="BE160"/>
  <c r="BE167"/>
  <c r="BE211"/>
  <c r="BE218"/>
  <c r="BE242"/>
  <c r="BE245"/>
  <c r="BE257"/>
  <c r="BE281"/>
  <c r="F55" i="2"/>
  <c r="J80"/>
  <c r="BE93"/>
  <c r="BE203"/>
  <c r="BE218"/>
  <c r="BE223"/>
  <c r="BE238"/>
  <c r="BE245"/>
  <c r="BE256"/>
  <c r="BE264"/>
  <c r="BE271"/>
  <c r="BE281"/>
  <c r="BE286"/>
  <c r="BE299"/>
  <c r="E76"/>
  <c r="BE97"/>
  <c r="BE101"/>
  <c r="BE105"/>
  <c r="BE113"/>
  <c r="BE117"/>
  <c r="BE125"/>
  <c r="BE133"/>
  <c r="BE137"/>
  <c r="BE141"/>
  <c r="BE144"/>
  <c r="BE150"/>
  <c r="BE167"/>
  <c r="BE176"/>
  <c r="BE187"/>
  <c r="BE191"/>
  <c r="BE195"/>
  <c r="BE198"/>
  <c r="BE215"/>
  <c r="BE234"/>
  <c r="BE252"/>
  <c r="BE260"/>
  <c r="BE268"/>
  <c r="BE291"/>
  <c r="J55"/>
  <c r="BE89"/>
  <c r="BE109"/>
  <c r="BE122"/>
  <c r="BE129"/>
  <c r="BE147"/>
  <c r="BE154"/>
  <c r="BE158"/>
  <c r="BE162"/>
  <c r="BE171"/>
  <c r="BE180"/>
  <c r="BE183"/>
  <c r="BE209"/>
  <c r="BE230"/>
  <c r="BE248"/>
  <c r="BE275"/>
  <c r="BE295"/>
  <c r="BE304"/>
  <c r="BD55" i="1"/>
  <c r="F34" i="2"/>
  <c r="BA55" i="1" s="1"/>
  <c r="F37" i="4"/>
  <c r="BD57" i="1"/>
  <c r="F36" i="3"/>
  <c r="BC56" i="1" s="1"/>
  <c r="F34" i="3"/>
  <c r="BA56" i="1"/>
  <c r="F36" i="4"/>
  <c r="BC57" i="1" s="1"/>
  <c r="F35" i="4"/>
  <c r="BB57" i="1"/>
  <c r="J34" i="3"/>
  <c r="AW56" i="1" s="1"/>
  <c r="F36" i="2"/>
  <c r="BC55" i="1"/>
  <c r="F37" i="3"/>
  <c r="BD56" i="1" s="1"/>
  <c r="F34" i="4"/>
  <c r="BA57" i="1"/>
  <c r="J34" i="4"/>
  <c r="AW57" i="1" s="1"/>
  <c r="J34" i="2"/>
  <c r="AW55" i="1"/>
  <c r="F35" i="3"/>
  <c r="BB56" i="1" s="1"/>
  <c r="F35" i="2"/>
  <c r="BB55" i="1"/>
  <c r="T90" i="3" l="1"/>
  <c r="T89" s="1"/>
  <c r="R87" i="2"/>
  <c r="R86" s="1"/>
  <c r="T87"/>
  <c r="T86" s="1"/>
  <c r="P87"/>
  <c r="P86" s="1"/>
  <c r="AU55" i="1" s="1"/>
  <c r="T83" i="4"/>
  <c r="T82" s="1"/>
  <c r="P90" i="3"/>
  <c r="P89"/>
  <c r="AU56" i="1" s="1"/>
  <c r="BK83" i="4"/>
  <c r="J83" s="1"/>
  <c r="J60" s="1"/>
  <c r="BK87" i="2"/>
  <c r="J87" s="1"/>
  <c r="J60" s="1"/>
  <c r="BK90" i="3"/>
  <c r="J90" s="1"/>
  <c r="J60" s="1"/>
  <c r="F33" i="2"/>
  <c r="AZ55" i="1"/>
  <c r="F33" i="3"/>
  <c r="AZ56" i="1" s="1"/>
  <c r="BA54"/>
  <c r="W30"/>
  <c r="J33" i="3"/>
  <c r="AV56" i="1" s="1"/>
  <c r="AT56" s="1"/>
  <c r="BD54"/>
  <c r="W33" s="1"/>
  <c r="BC54"/>
  <c r="W32"/>
  <c r="BB54"/>
  <c r="AX54" s="1"/>
  <c r="J33" i="4"/>
  <c r="AV57" i="1"/>
  <c r="AT57"/>
  <c r="J33" i="2"/>
  <c r="AV55" i="1" s="1"/>
  <c r="AT55" s="1"/>
  <c r="F33" i="4"/>
  <c r="AZ57" i="1" s="1"/>
  <c r="BK89" i="3" l="1"/>
  <c r="J89" s="1"/>
  <c r="J30" s="1"/>
  <c r="AG56" i="1" s="1"/>
  <c r="BK82" i="4"/>
  <c r="J82" s="1"/>
  <c r="J30" s="1"/>
  <c r="AG57" i="1" s="1"/>
  <c r="BK86" i="2"/>
  <c r="J86" s="1"/>
  <c r="J59" s="1"/>
  <c r="W31" i="1"/>
  <c r="AW54"/>
  <c r="AK30" s="1"/>
  <c r="AY54"/>
  <c r="AU54"/>
  <c r="AZ54"/>
  <c r="AV54" s="1"/>
  <c r="AK29" s="1"/>
  <c r="J39" i="3" l="1"/>
  <c r="J39" i="4"/>
  <c r="J59"/>
  <c r="J59" i="3"/>
  <c r="AN56" i="1"/>
  <c r="AN57"/>
  <c r="W29"/>
  <c r="J30" i="2"/>
  <c r="AG55" i="1"/>
  <c r="AG54" s="1"/>
  <c r="AK26" s="1"/>
  <c r="AK35" s="1"/>
  <c r="AT54"/>
  <c r="J39" i="2" l="1"/>
  <c r="AN55" i="1"/>
  <c r="AN54"/>
</calcChain>
</file>

<file path=xl/sharedStrings.xml><?xml version="1.0" encoding="utf-8"?>
<sst xmlns="http://schemas.openxmlformats.org/spreadsheetml/2006/main" count="4770" uniqueCount="967">
  <si>
    <t>Export Komplet</t>
  </si>
  <si>
    <t>VZ</t>
  </si>
  <si>
    <t>2.0</t>
  </si>
  <si>
    <t>ZAMOK</t>
  </si>
  <si>
    <t>False</t>
  </si>
  <si>
    <t>{882d1a87-d4ab-48ee-8b5b-8744b6c842f2}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</si>
  <si>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</si>
  <si>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</si>
  <si>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</si>
  <si>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</si>
  <si>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</si>
  <si>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</si>
  <si>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</si>
  <si>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</si>
  <si>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PAV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</si>
  <si>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</si>
  <si>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</si>
  <si>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Divoká Orlice, Klášterec nad Orlicí, oprava měrného profilu LMG stanice v ř. km 96,976</t>
  </si>
  <si>
    <t>KSO:</t>
  </si>
  <si>
    <t/>
  </si>
  <si>
    <t>CC-CZ:</t>
  </si>
  <si>
    <t>Místo:</t>
  </si>
  <si>
    <t xml:space="preserve"> </t>
  </si>
  <si>
    <t>Datum:</t>
  </si>
  <si>
    <t>16. 10. 2024</t>
  </si>
  <si>
    <t>Zadavatel:</t>
  </si>
  <si>
    <t>IČ:</t>
  </si>
  <si>
    <t>Povodí Labe, státní podnik, Hradec Králové</t>
  </si>
  <si>
    <t>DIČ:</t>
  </si>
  <si>
    <t>Uchazeč:</t>
  </si>
  <si>
    <t>Vyplň údaj</t>
  </si>
  <si>
    <t>Projektant:</t>
  </si>
  <si>
    <t>Agroprojekce Litomyšl,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</si>
  <si>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</si>
  <si>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</si>
  <si>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</si>
  <si>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</si>
  <si>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</si>
  <si>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</si>
  <si>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</si>
  <si>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</si>
  <si>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</si>
  <si>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</si>
  <si>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</si>
  <si>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</si>
  <si>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</si>
  <si>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</si>
  <si>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</si>
  <si>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</si>
  <si>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</si>
  <si>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</si>
  <si>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</si>
  <si>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</si>
  <si>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</si>
  <si>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</si>
  <si>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</si>
  <si>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</si>
  <si>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</si>
  <si>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</si>
  <si>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</si>
  <si>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</si>
  <si>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</si>
  <si>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</si>
  <si>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</si>
  <si>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</si>
  <si>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</si>
  <si>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</si>
  <si>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</si>
  <si>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</si>
  <si>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</si>
  <si>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</si>
  <si>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</si>
  <si>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</si>
  <si>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</si>
  <si>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</si>
  <si>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</si>
  <si>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</si>
  <si>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Opravy v korytě</t>
  </si>
  <si>
    <t>STA</t>
  </si>
  <si>
    <t>1</t>
  </si>
  <si>
    <t>{07aca19c-4d51-4fac-a0fe-7cb2b6ea6420}</t>
  </si>
  <si>
    <t>833 2</t>
  </si>
  <si>
    <t>2</t>
  </si>
  <si>
    <t>SO-02</t>
  </si>
  <si>
    <t>Opravy LMG stanice</t>
  </si>
  <si>
    <t>{0f691347-0c3d-4a37-b52f-3d4e792844f7}</t>
  </si>
  <si>
    <t>VON</t>
  </si>
  <si>
    <t>Vedlejší a ostatní náklady</t>
  </si>
  <si>
    <t>{dcd6b6bb-65ee-462c-afe3-01a8eedac24a}</t>
  </si>
  <si>
    <t>KRYCÍ LIST SOUPISU PRACÍ</t>
  </si>
  <si>
    <t>Objekt:</t>
  </si>
  <si>
    <t>SO-01 - Opravy v korytě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</si>
  <si>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</si>
  <si>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</si>
  <si>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</si>
  <si>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</si>
  <si>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</si>
  <si>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</si>
  <si>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</si>
  <si>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</si>
  <si>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</si>
  <si>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</si>
  <si>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</si>
  <si>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</si>
  <si>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</si>
  <si>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</si>
  <si>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</si>
  <si>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</si>
  <si>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</si>
  <si>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</si>
  <si>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</si>
  <si>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</si>
  <si>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</si>
  <si>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</si>
  <si>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</si>
  <si>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</si>
  <si>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</si>
  <si>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</si>
  <si>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</si>
  <si>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</si>
  <si>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</si>
  <si>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112251102</t>
  </si>
  <si>
    <t>Odstranění pařezů průměru přes 300 do 500 mm</t>
  </si>
  <si>
    <t>kus</t>
  </si>
  <si>
    <t>CS ÚRS 2024 02</t>
  </si>
  <si>
    <t>4</t>
  </si>
  <si>
    <t>-964075956</t>
  </si>
  <si>
    <t>PP</t>
  </si>
  <si>
    <t>Odstranění pařezů strojně s jejich vykopáním nebo vytrháním průměru přes 300 do 500 mm</t>
  </si>
  <si>
    <t>Online PSC</t>
  </si>
  <si>
    <t>https://podminky.urs.cz/item/CS_URS_2024_02/112251102</t>
  </si>
  <si>
    <t>VV</t>
  </si>
  <si>
    <t>"viz. Tabulka kácení - D.1.1.12." 1</t>
  </si>
  <si>
    <t>112251103</t>
  </si>
  <si>
    <t>Odstranění pařezů průměru přes 500 do 700 mm</t>
  </si>
  <si>
    <t>-1518566330</t>
  </si>
  <si>
    <t>Odstranění pařezů strojně s jejich vykopáním nebo vytrháním průměru přes 500 do 700 mm</t>
  </si>
  <si>
    <t>https://podminky.urs.cz/item/CS_URS_2024_02/112251103</t>
  </si>
  <si>
    <t>3</t>
  </si>
  <si>
    <t>112251107</t>
  </si>
  <si>
    <t>Odstranění pařezů průměru přes 1100 do 1300 mm</t>
  </si>
  <si>
    <t>412067334</t>
  </si>
  <si>
    <t>Odstranění pařezů strojně s jejich vykopáním nebo vytrháním průměru přes 1100 do 1300 mm</t>
  </si>
  <si>
    <t>https://podminky.urs.cz/item/CS_URS_2024_02/112251107</t>
  </si>
  <si>
    <t>114203103</t>
  </si>
  <si>
    <t>Rozebrání dlažeb z lomového kamene nebo betonových tvárnic do cementové malty</t>
  </si>
  <si>
    <t>m3</t>
  </si>
  <si>
    <t>1469214486</t>
  </si>
  <si>
    <t>Rozebrání dlažeb nebo záhozů s naložením na dopravní prostředek dlažeb z lomového kamene nebo betonových tvárnic do cementové malty se spárami zalitými cementovou maltou</t>
  </si>
  <si>
    <t>https://podminky.urs.cz/item/CS_URS_2024_02/114203103</t>
  </si>
  <si>
    <t>"opevnění břehů - odpočet chybějícího kamene cca 30% - viz. C.2. + D.1.1.3.1. + Tabulka kubatur D.1.1.10.+D.1.1.11. " 24,6+25,5-(2+0,5+1+0,5+4+2+5)</t>
  </si>
  <si>
    <t>5</t>
  </si>
  <si>
    <t>114203104</t>
  </si>
  <si>
    <t>Rozebrání záhozů a rovnanin na sucho</t>
  </si>
  <si>
    <t>-1628352687</t>
  </si>
  <si>
    <t>Rozebrání dlažeb nebo záhozů s naložením na dopravní prostředek záhozů, rovnanin a soustřeďovacích staveb provedených na sucho</t>
  </si>
  <si>
    <t>https://podminky.urs.cz/item/CS_URS_2024_02/114203104</t>
  </si>
  <si>
    <t>"opevnění LB - odpočet chybějícího kamene - viz. C.2. + D.1.1.3.2. + Tabulka kubatur D.1.1.10. (zrno 80 kg)" 5,6-1,1</t>
  </si>
  <si>
    <t>6</t>
  </si>
  <si>
    <t>114203201</t>
  </si>
  <si>
    <t>Očištění lomového kamene nebo betonových tvárnic od hlíny nebo písku</t>
  </si>
  <si>
    <t>-1921245016</t>
  </si>
  <si>
    <t>Očištění lomového kamene nebo betonových tvárnic získaných při rozebrání dlažeb, záhozů, rovnanin a soustřeďovacích staveb od hlíny nebo písku</t>
  </si>
  <si>
    <t>https://podminky.urs.cz/item/CS_URS_2024_02/114203201</t>
  </si>
  <si>
    <t>7</t>
  </si>
  <si>
    <t>114203202</t>
  </si>
  <si>
    <t>Očištění lomového kamene nebo betonových tvárnic od malty</t>
  </si>
  <si>
    <t>-200705466</t>
  </si>
  <si>
    <t>Očištění lomového kamene nebo betonových tvárnic získaných při rozebrání dlažeb, záhozů, rovnanin a soustřeďovacích staveb od malty</t>
  </si>
  <si>
    <t>https://podminky.urs.cz/item/CS_URS_2024_02/114203202</t>
  </si>
  <si>
    <t>8</t>
  </si>
  <si>
    <t>114203401</t>
  </si>
  <si>
    <t>Srovnání lomového kamene nebo betonových tvárnic s přemístěním do 10 m</t>
  </si>
  <si>
    <t>1560501972</t>
  </si>
  <si>
    <t>Srovnání lomového kamene nebo betonových tvárnic do měřitelných figur s přemístěním na vzdálenost do 10 m</t>
  </si>
  <si>
    <t>https://podminky.urs.cz/item/CS_URS_2024_02/114203401</t>
  </si>
  <si>
    <t>9</t>
  </si>
  <si>
    <t>115999002-R</t>
  </si>
  <si>
    <t xml:space="preserve">Zřízení a odstranění zajímkování </t>
  </si>
  <si>
    <t>soubor</t>
  </si>
  <si>
    <t>-261132732</t>
  </si>
  <si>
    <t>P</t>
  </si>
  <si>
    <t>Poznámka k položce:_x000D_
Převedení vody např. potrubím vč. hrázkování - zřízení a odstranění, vč. čerpání vody po dobu provádění stavby</t>
  </si>
  <si>
    <t>10</t>
  </si>
  <si>
    <t>131251102</t>
  </si>
  <si>
    <t>Hloubení jam nezapažených v hornině třídy těžitelnosti I skupiny 3 objem do 50 m3 strojně</t>
  </si>
  <si>
    <t>83419524</t>
  </si>
  <si>
    <t>Hloubení nezapažených jam a zářezů strojně s urovnáním dna do předepsaného profilu a spádu v hornině třídy těžitelnosti I skupiny 3 přes 20 do 50 m3</t>
  </si>
  <si>
    <t>https://podminky.urs.cz/item/CS_URS_2024_02/131251102</t>
  </si>
  <si>
    <t>"pro opevnění břehů (ŠP) - viz. D.1.1.3.1. + Tabulka kubatur D.1.1.10.+D.1.1.11. " 10,1+10,5</t>
  </si>
  <si>
    <t>11</t>
  </si>
  <si>
    <t>132212131</t>
  </si>
  <si>
    <t>Hloubení nezapažených rýh šířky do 800 mm v soudržných horninách třídy těžitelnosti I skupiny 3 ručně</t>
  </si>
  <si>
    <t>1709385636</t>
  </si>
  <si>
    <t>Hloubení nezapažených rýh šířky do 800 mm ručně s urovnáním dna do předepsaného profilu a spádu v hornině třídy těžitelnosti I skupiny 3 soudržných</t>
  </si>
  <si>
    <t>https://podminky.urs.cz/item/CS_URS_2024_02/132212131</t>
  </si>
  <si>
    <t>"pro bourání schodnice - viz. D.1.1.8." (3,85+3,25)*0,3*1,0</t>
  </si>
  <si>
    <t>132251101</t>
  </si>
  <si>
    <t>Hloubení rýh nezapažených š do 800 mm v hornině třídy těžitelnosti I skupiny 3 objem do 20 m3 strojně</t>
  </si>
  <si>
    <t>-1975382720</t>
  </si>
  <si>
    <t>Hloubení nezapažených rýh šířky do 800 mm strojně s urovnáním dna do předepsaného profilu a spádu v hornině třídy těžitelnosti I skupiny 3 do 20 m3</t>
  </si>
  <si>
    <t>https://podminky.urs.cz/item/CS_URS_2024_02/132251101</t>
  </si>
  <si>
    <t>"pro bourání schodiště - viz. D.1.1.8." (3,85+3,25)*0,3*1,0+0,85*0,3*(0,9+1,15)</t>
  </si>
  <si>
    <t>13</t>
  </si>
  <si>
    <t>132251253</t>
  </si>
  <si>
    <t>Hloubení rýh nezapažených š do 2000 mm v hornině třídy těžitelnosti I skupiny 3 objem do 100 m3 strojně</t>
  </si>
  <si>
    <t>-53933982</t>
  </si>
  <si>
    <t>Hloubení nezapažených rýh šířky přes 800 do 2 000 mm strojně s urovnáním dna do předepsaného profilu a spádu v hornině třídy těžitelnosti I skupiny 3 přes 50 do 100 m3</t>
  </si>
  <si>
    <t>https://podminky.urs.cz/item/CS_URS_2024_02/132251253</t>
  </si>
  <si>
    <t>"patka z rovnaniny - viz. D.1.1.3.1. + Tabulka kubatur D.1.1.10. a D.1.1.11." (37,4+32,5)*1,0*1,0</t>
  </si>
  <si>
    <t>14</t>
  </si>
  <si>
    <t>162201422</t>
  </si>
  <si>
    <t>Vodorovné přemístění pařezů do 1 km D přes 300 do 500 mm</t>
  </si>
  <si>
    <t>-242356317</t>
  </si>
  <si>
    <t>Vodorovné přemístění větví, kmenů nebo pařezů s naložením, složením a dopravou do 1000 m pařezů kmenů, průměru přes 300 do 500 mm</t>
  </si>
  <si>
    <t>https://podminky.urs.cz/item/CS_URS_2024_02/162201422</t>
  </si>
  <si>
    <t>15</t>
  </si>
  <si>
    <t>162201423</t>
  </si>
  <si>
    <t>Vodorovné přemístění pařezů do 1 km D přes 500 do 700 mm</t>
  </si>
  <si>
    <t>979458148</t>
  </si>
  <si>
    <t>Vodorovné přemístění větví, kmenů nebo pařezů s naložením, složením a dopravou do 1000 m pařezů kmenů, průměru přes 500 do 700 mm</t>
  </si>
  <si>
    <t>https://podminky.urs.cz/item/CS_URS_2024_02/162201423</t>
  </si>
  <si>
    <t>16</t>
  </si>
  <si>
    <t>162201521</t>
  </si>
  <si>
    <t>Vodorovné přemístění pařezů do 1 km D přes 1100 do 1300 mm</t>
  </si>
  <si>
    <t>-338372467</t>
  </si>
  <si>
    <t>Vodorovné přemístění větví, kmenů nebo pařezů s naložením, složením a dopravou do 1000 m pařezů kmenů, průměru přes 1100 do 1300 mm</t>
  </si>
  <si>
    <t>https://podminky.urs.cz/item/CS_URS_2024_02/162201521</t>
  </si>
  <si>
    <t>17</t>
  </si>
  <si>
    <t>162301972</t>
  </si>
  <si>
    <t>Příplatek k vodorovnému přemístění pařezů D přes 300 do 500 mm ZKD 1 km</t>
  </si>
  <si>
    <t>1165963724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</si>
  <si>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</si>
  <si>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https://podminky.urs.cz/item/CS_URS_2024_02/162301972</t>
  </si>
  <si>
    <t>21*1</t>
  </si>
  <si>
    <t>18</t>
  </si>
  <si>
    <t>162301973</t>
  </si>
  <si>
    <t>Příplatek k vodorovnému přemístění pařezů D přes 500 do 700 mm ZKD 1 km</t>
  </si>
  <si>
    <t>1123565134</t>
  </si>
  <si>
    <t>Vodorovné přemístění větví, kmenů nebo pařezů s naložením, složením a dopravou Příplatek k cenám za každých dalších i započatých 1000 m přes 1000 m pařezů kmenů, průměru přes 500 do 700 mm</t>
  </si>
  <si>
    <t>https://podminky.urs.cz/item/CS_URS_2024_02/162301973</t>
  </si>
  <si>
    <t>19</t>
  </si>
  <si>
    <t>162301976</t>
  </si>
  <si>
    <t>Příplatek k vodorovnému přemístění pařezů D přes 1100 do 1300 mm ZKD 1 km</t>
  </si>
  <si>
    <t>1867776273</t>
  </si>
  <si>
    <t>Vodorovné přemístění větví, kmenů nebo pařezů s naložením, složením a dopravou Příplatek k cenám za každých dalších i započatých 1000 m přes 1000 m pařezů kmenů, průměru přes 1100 do 1300 mm</t>
  </si>
  <si>
    <t>https://podminky.urs.cz/item/CS_URS_2024_02/162301976</t>
  </si>
  <si>
    <t>20</t>
  </si>
  <si>
    <t>162751117</t>
  </si>
  <si>
    <t>Vodorovné přemístění přes 9 000 do 10000 m výkopku/sypaniny z horniny třídy těžitelnosti I skupiny 1 až 3</t>
  </si>
  <si>
    <t>-77204189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</si>
  <si>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</si>
  <si>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https://podminky.urs.cz/item/CS_URS_2024_02/162751117</t>
  </si>
  <si>
    <t>"přebytečná zemina" 20,6+2,13+2,65+69,9-4,78</t>
  </si>
  <si>
    <t>"odpočet zeminy na prosypání rovnaniny" -4,0*0,2</t>
  </si>
  <si>
    <t>162751119</t>
  </si>
  <si>
    <t>Příplatek k vodorovnému přemístění výkopku/sypaniny z horniny třídy těžitelnosti I skupiny 1 až 3 ZKD 1000 m přes 10000 m</t>
  </si>
  <si>
    <t>-1454666529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</si>
  <si>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</si>
  <si>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https://podminky.urs.cz/item/CS_URS_2024_02/162751119</t>
  </si>
  <si>
    <t>12*89,7</t>
  </si>
  <si>
    <t>22</t>
  </si>
  <si>
    <t>167151101</t>
  </si>
  <si>
    <t>Nakládání výkopku z hornin třídy těžitelnosti I skupiny 1 až 3 do 100 m3</t>
  </si>
  <si>
    <t>-916409334</t>
  </si>
  <si>
    <t>Nakládání, skládání a překládání neulehlého výkopku nebo sypaniny strojně nakládání, množství do 100 m3, z horniny třídy těžitelnosti I, skupiny 1 až 3</t>
  </si>
  <si>
    <t>https://podminky.urs.cz/item/CS_URS_2024_02/167151101</t>
  </si>
  <si>
    <t>23</t>
  </si>
  <si>
    <t>171201221</t>
  </si>
  <si>
    <t>Poplatek za uložení na skládce (skládkovné) zeminy a kamení kód odpadu 17 05 04</t>
  </si>
  <si>
    <t>t</t>
  </si>
  <si>
    <t>-1104707747</t>
  </si>
  <si>
    <t>Poplatek za uložení stavebního odpadu na skládce (skládkovné) zeminy a kamení zatříděného do Katalogu odpadů pod kódem 17 05 04</t>
  </si>
  <si>
    <t>https://podminky.urs.cz/item/CS_URS_2024_02/171201221</t>
  </si>
  <si>
    <t>"přebytečná zemina" 89,7*1,8</t>
  </si>
  <si>
    <t>24</t>
  </si>
  <si>
    <t>171209005-R</t>
  </si>
  <si>
    <t>Skládkovné - pařezy</t>
  </si>
  <si>
    <t>-894052908</t>
  </si>
  <si>
    <t>1*0,100+1*0,300+1*1,2</t>
  </si>
  <si>
    <t>25</t>
  </si>
  <si>
    <t>171251201</t>
  </si>
  <si>
    <t>Uložení sypaniny na skládky nebo meziskládky</t>
  </si>
  <si>
    <t>688757786</t>
  </si>
  <si>
    <t>Uložení sypaniny na skládky nebo meziskládky bez hutnění s upravením uložené sypaniny do předepsaného tvaru</t>
  </si>
  <si>
    <t>https://podminky.urs.cz/item/CS_URS_2024_02/171251201</t>
  </si>
  <si>
    <t>"přebytečná zemina" 89,7</t>
  </si>
  <si>
    <t>26</t>
  </si>
  <si>
    <t>174151101</t>
  </si>
  <si>
    <t>Zásyp jam, šachet rýh nebo kolem objektů sypaninou se zhutněním</t>
  </si>
  <si>
    <t>-870723382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</si>
  <si>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</si>
  <si>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</si>
  <si>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>"schodiště - viz. D.1.1.8." (3,85+3,25)*2*0,3*1,0+0,85*0,3*(0,9+1,15)</t>
  </si>
  <si>
    <t>27</t>
  </si>
  <si>
    <t>181411123</t>
  </si>
  <si>
    <t>Založení lučního trávníku výsevem pl do 1000 m2 ve svahu přes 1:2 do 1:1</t>
  </si>
  <si>
    <t>m2</t>
  </si>
  <si>
    <t>-1092052270</t>
  </si>
  <si>
    <t>Založení trávníku na půdě předem připravené plochy do 1000 m2 výsevem včetně utažení lučního na svahu přes 1:2 do 1:1</t>
  </si>
  <si>
    <t>https://podminky.urs.cz/item/CS_URS_2024_02/181411123</t>
  </si>
  <si>
    <t>"prosypání rovnaniny 80 kg - viz. C.2. + D.1.1.3.2." 2,5*1,6</t>
  </si>
  <si>
    <t>28</t>
  </si>
  <si>
    <t>M</t>
  </si>
  <si>
    <t>00572470</t>
  </si>
  <si>
    <t>osivo směs travní univerzál</t>
  </si>
  <si>
    <t>kg</t>
  </si>
  <si>
    <t>430648436</t>
  </si>
  <si>
    <t>4,0*0,02*1,03</t>
  </si>
  <si>
    <t>29</t>
  </si>
  <si>
    <t>182351023</t>
  </si>
  <si>
    <t>Rozprostření ornice pl do 100 m2 ve svahu přes 1:5 tl vrstvy do 200 mm strojně</t>
  </si>
  <si>
    <t>-274452831</t>
  </si>
  <si>
    <t>Rozprostření a urovnání ornice ve svahu sklonu přes 1:5 strojně při souvislé ploše do 100 m2, tl. vrstvy do 200 mm</t>
  </si>
  <si>
    <t>https://podminky.urs.cz/item/CS_URS_2024_02/182351023</t>
  </si>
  <si>
    <t>Zakládání</t>
  </si>
  <si>
    <t>30</t>
  </si>
  <si>
    <t>274321611</t>
  </si>
  <si>
    <t>Základové pasy ze ŽB bez zvýšených nároků na prostředí tř. C 30/37</t>
  </si>
  <si>
    <t>-2103419487</t>
  </si>
  <si>
    <t>Základy z betonu železového (bez výztuže) pasy z betonu bez zvláštních nároků na prostředí tř. C 30/37</t>
  </si>
  <si>
    <t>https://podminky.urs.cz/item/CS_URS_2024_02/274321611</t>
  </si>
  <si>
    <t>"schodiště - viz. D.1.1.8." 3,25*0,25*1,0+2,7*0,6*0,45+0,5*0,6*1,15</t>
  </si>
  <si>
    <t>"schodiště - viz. D.1.1.9." 2,3*0,2*1,0*2+1,8*1,1*0,45+0,5*1,1*1,15</t>
  </si>
  <si>
    <t>"šikmé části prahu LB+PB - viz. D.1.1.3.2." 3,5*0,5*0,8*2</t>
  </si>
  <si>
    <t>31</t>
  </si>
  <si>
    <t>274351121</t>
  </si>
  <si>
    <t>Zřízení bednění základových pasů rovného</t>
  </si>
  <si>
    <t>-2070490461</t>
  </si>
  <si>
    <t>Bednění základů pasů rovné zřízení</t>
  </si>
  <si>
    <t>https://podminky.urs.cz/item/CS_URS_2024_02/274351121</t>
  </si>
  <si>
    <t>"schodiště - viz. D.1.1.8." 3,25*1,0*2+0,25*(1,15+0,9)+0,6*(1,15+0,85+0,3)+6*0,6*0,2+0,5*0,25*2</t>
  </si>
  <si>
    <t>"schodiště - viz. D.1.1.9." 2,3*1,0*4+0,2*(1,15+0,9)+1,1*(1,15+0,85+0,3)+4*1,1*0,2+0,5*0,25*4</t>
  </si>
  <si>
    <t>"šikmé části prahu LB+PB - viz. D.1.1.3.2." (3,5+0,5)*2*0,8*2</t>
  </si>
  <si>
    <t>32</t>
  </si>
  <si>
    <t>274351122</t>
  </si>
  <si>
    <t>Odstranění bednění základových pasů rovného</t>
  </si>
  <si>
    <t>1088920938</t>
  </si>
  <si>
    <t>Bednění základů pasů rovné odstranění</t>
  </si>
  <si>
    <t>https://podminky.urs.cz/item/CS_URS_2024_02/274351122</t>
  </si>
  <si>
    <t>33</t>
  </si>
  <si>
    <t>274361821</t>
  </si>
  <si>
    <t>Výztuž základových pasů betonářskou ocelí 10 505 (R)</t>
  </si>
  <si>
    <t>-199961598</t>
  </si>
  <si>
    <t>Výztuž základů pasů z betonářské oceli 10 505 (R) nebo BSt 500</t>
  </si>
  <si>
    <t>https://podminky.urs.cz/item/CS_URS_2024_02/274361821</t>
  </si>
  <si>
    <t>"schodiště - viz. D.1.1.8." (31,0+4,0)*0,001</t>
  </si>
  <si>
    <t>"schodiště - viz. D.1.1.9." (44,0+6,0)*0,001</t>
  </si>
  <si>
    <t>34</t>
  </si>
  <si>
    <t>274362021</t>
  </si>
  <si>
    <t>Výztuž základových pasů svařovanými sítěmi Kari</t>
  </si>
  <si>
    <t>939935140</t>
  </si>
  <si>
    <t>Výztuž základů pasů ze svařovaných sítí z drátů typu KARI</t>
  </si>
  <si>
    <t>https://podminky.urs.cz/item/CS_URS_2024_02/274362021</t>
  </si>
  <si>
    <t>"schodiště - viz. D.1.1.8." 175,0*0,001</t>
  </si>
  <si>
    <t>"schodiště - viz. D.1.1.9." 191,0*0,001</t>
  </si>
  <si>
    <t>"šikmé části prahu LB+PB - viz. D.1.1.3.2." ((3,4+0,4)*2*0,7+3,4*0,4*2)*2*1,2*7,9*0,001</t>
  </si>
  <si>
    <t>Vodorovné konstrukce</t>
  </si>
  <si>
    <t>35</t>
  </si>
  <si>
    <t>451316124</t>
  </si>
  <si>
    <t>Podklad pod dlažbu z betonu prostého se zvýšenými nároky na prostředí C 30/37 tl přes 200 do 250 mm</t>
  </si>
  <si>
    <t>-879918655</t>
  </si>
  <si>
    <t>Podklad pod dlažbu z betonu prostého se zvýšenými nároky na prostředí tř. C 30/37 tl. přes 200 do 250 mm</t>
  </si>
  <si>
    <t>https://podminky.urs.cz/item/CS_URS_2024_02/451316124</t>
  </si>
  <si>
    <t>"opevnění břehů - viz. D.1.1.3.1. + Tabulka kubatur D.1.1.10.+D.1.1.11. " (25,8+25,4)/0,25</t>
  </si>
  <si>
    <t>36</t>
  </si>
  <si>
    <t>451571111</t>
  </si>
  <si>
    <t>Lože pod dlažby ze štěrkopísku vrstva tl do 100 mm</t>
  </si>
  <si>
    <t>-243653492</t>
  </si>
  <si>
    <t>Lože pod dlažby ze štěrkopísků, tl. vrstvy do 100 mm</t>
  </si>
  <si>
    <t>https://podminky.urs.cz/item/CS_URS_2024_02/451571111</t>
  </si>
  <si>
    <t>"opevnění břehů - viz. D.1.1.3.1. + Tabulka kubatur D.1.1.10.+D.1.1.11. " (10,1+10,5)/0,1</t>
  </si>
  <si>
    <t>37</t>
  </si>
  <si>
    <t>463212111</t>
  </si>
  <si>
    <t>Rovnanina z lomového kamene upraveného s vyklínováním spár úlomky kamene</t>
  </si>
  <si>
    <t>-1869609354</t>
  </si>
  <si>
    <t>Rovnanina z lomového kamene upraveného, tříděného jakékoliv tloušťky rovnaniny s vyklínováním spár a dutin úlomky kamene</t>
  </si>
  <si>
    <t>https://podminky.urs.cz/item/CS_URS_2024_02/463212111</t>
  </si>
  <si>
    <t>"opevnění dna - doplnění cca 20% chybějícího kamene z 257,4 m3 - viz. C.2. + D.1.1.3.1. + Tabulka kubatur D.1.1.10. (zrno 500 kg)" 52,0</t>
  </si>
  <si>
    <t>"patka z rovnaniny - viz. D.1.1.3.1. + Tabulka kubatur D.1.1.10. a D.1.1.11. (zrno 300-400 kg)" 20,7+20,5</t>
  </si>
  <si>
    <t>"doplnění opevnění jako ochrana patky - viz. D.1.1.3.1. + Tabulka kubatur D.1.1.10. a D.1.1.11. (vyklínování drobnějším kamenem)" 3,1+3,1</t>
  </si>
  <si>
    <t>"opevnění LB - doplnění chybějícího kamene 20%  - viz. C.2. + D.1.1.3.2. + Tabulka kubatur D.1.1.10. (zrno 80 kg)" 1,1</t>
  </si>
  <si>
    <t>38</t>
  </si>
  <si>
    <t>463219991-R</t>
  </si>
  <si>
    <t>Rovnanina z rozebraného kamene upraveného s vyklínováním spár úlomky kamene</t>
  </si>
  <si>
    <t>-1638036702</t>
  </si>
  <si>
    <t>Rovnanina z rozebraného kamene upraveného s vyklínováním spár a dutin úlomky kamene</t>
  </si>
  <si>
    <t>"opevnění LB - zpětné položení původního kamene - viz. C.2. + D.1.1.3.2. + Tabulka kubatur D.1.1.10. (zrno 80 kg)" 4,5</t>
  </si>
  <si>
    <t>39</t>
  </si>
  <si>
    <t>463451114</t>
  </si>
  <si>
    <t>Prolití kamenné rovnaniny maltou MC 25</t>
  </si>
  <si>
    <t>-1213228737</t>
  </si>
  <si>
    <t>Prolití konstrukce z kamene rovnaniny cementovou maltou MC-25</t>
  </si>
  <si>
    <t>https://podminky.urs.cz/item/CS_URS_2024_02/463451114</t>
  </si>
  <si>
    <t>"patka z rovnaniny - viz. D.1.1.3.1. + Tabulka kubatur D.1.1.10. a D.1.1.11." 69,9-41,2</t>
  </si>
  <si>
    <t>40</t>
  </si>
  <si>
    <t>465513217</t>
  </si>
  <si>
    <t>Oprava dlažeb z lomového kamene na maltu s vyspárováním do 20 m2 s dodáním kamene tl 250 mm</t>
  </si>
  <si>
    <t>1102895057</t>
  </si>
  <si>
    <t>Oprava dlažeb z lomového kamene lomařsky upraveného pro dlažbu o ploše opravovaných míst do 20 m2 jednotlivě včetně dodání kamene na cementovou maltu, s vyspárováním cementovou maltou, tl. kamene 250 mm</t>
  </si>
  <si>
    <t>https://podminky.urs.cz/item/CS_URS_2024_02/465513217</t>
  </si>
  <si>
    <t>"opevnění břehů - doplnění chybějícího kamene cca 30% - viz. C.2. + D.1.1.3.1. + Tabulka kubatur D.1.1.10.+D.1.1.11. " (2+0,5+1+0,5+4+2+5)/0,25</t>
  </si>
  <si>
    <t>41</t>
  </si>
  <si>
    <t>465519991-R</t>
  </si>
  <si>
    <t>Dlažba z rozebraného kamene na cementovou maltu s vyspárováním tl 250 mm pro hráze</t>
  </si>
  <si>
    <t>-474634101</t>
  </si>
  <si>
    <t>Dlažba z rozebraného kamene na cementovou maltu, s vyspárováním cementovou maltou, tl. kamene 250 mm</t>
  </si>
  <si>
    <t>"opevnění břehů - zpětné položení původního kamene - viz. C.2. + D.1.1.3.1. + Tabulka kubatur D.1.1.10.+D.1.1.11. " 35,1/0,25</t>
  </si>
  <si>
    <t>Ostatní konstrukce a práce, bourání</t>
  </si>
  <si>
    <t>42</t>
  </si>
  <si>
    <t>931976112</t>
  </si>
  <si>
    <t>Úprava dilatační spáry z asfaltové lepenky dvojité</t>
  </si>
  <si>
    <t>894565601</t>
  </si>
  <si>
    <t>Úprava dilatační spáry konstrukcí z prostého nebo železového betonu s použitím asfaltové lepenky dvojité s oboustrannými asfaltovými nátěry</t>
  </si>
  <si>
    <t>https://podminky.urs.cz/item/CS_URS_2024_02/931976112</t>
  </si>
  <si>
    <t>"šikmé části prahu LB+PB - viz. D.1.1.3.2." 0,5*0,8*2*2</t>
  </si>
  <si>
    <t>43</t>
  </si>
  <si>
    <t>931994106</t>
  </si>
  <si>
    <t>Těsnění dilatační spáry betonové konstrukce vnitřním těsnicím pásem</t>
  </si>
  <si>
    <t>m</t>
  </si>
  <si>
    <t>-1889779957</t>
  </si>
  <si>
    <t>Těsnění spáry betonové konstrukce pásy, profily, tmely těsnicím pásem vnitřním, spáry dilatační</t>
  </si>
  <si>
    <t>https://podminky.urs.cz/item/CS_URS_2024_02/931994106</t>
  </si>
  <si>
    <t>"šikmé části prahu LB+PB - viz. D.1.1.3.2." 0,8*2*2</t>
  </si>
  <si>
    <t>44</t>
  </si>
  <si>
    <t>936990002-R</t>
  </si>
  <si>
    <t>Sejmutí a zpětné osazení vodočetné latě a nivelační značky vč. kalibrace</t>
  </si>
  <si>
    <t>-1744915290</t>
  </si>
  <si>
    <t>Poznámka k položce:_x000D_
Vodočetná lať a nivelační značka je umístěna na kamenné schodnici. Je nutné vyjmout celou schodnici, aby se stupnice neznečistila od betonu a po dokončení stavebních prací zpětně osadit.</t>
  </si>
  <si>
    <t>45</t>
  </si>
  <si>
    <t>953331112</t>
  </si>
  <si>
    <t>Vložky do svislých dilatačních spár z lepenky pískované kladené volně</t>
  </si>
  <si>
    <t>-487029425</t>
  </si>
  <si>
    <t>Vložky svislé do dilatačních spár z lepenky kladené volně, včetně dodání a osazení, v jakémkoliv zdivu, pískované</t>
  </si>
  <si>
    <t>https://podminky.urs.cz/item/CS_URS_2024_02/953331112</t>
  </si>
  <si>
    <t>"schodiště - viz. D.1.1.8." 3,25*1,0</t>
  </si>
  <si>
    <t>46</t>
  </si>
  <si>
    <t>961055111</t>
  </si>
  <si>
    <t>Bourání základů ze ŽB</t>
  </si>
  <si>
    <t>1883701824</t>
  </si>
  <si>
    <t>Bourání základů z betonu železového</t>
  </si>
  <si>
    <t>https://podminky.urs.cz/item/CS_URS_2024_02/961055111</t>
  </si>
  <si>
    <t>"schodiště - viz. D.1.1.8. (1 ks schodnice a stupně)" 3,25*0,25*1,0+2,7*0,6*0,45+0,5*0,6*1,15</t>
  </si>
  <si>
    <t>47</t>
  </si>
  <si>
    <t>965042241</t>
  </si>
  <si>
    <t>Bourání podkladů pod dlažby nebo mazanin betonových nebo z litého asfaltu tl přes 100 mm pl přes 4 m2</t>
  </si>
  <si>
    <t>-1824274586</t>
  </si>
  <si>
    <t>Bourání mazanin betonových nebo z litého asfaltu tl. přes 100 mm, plochy přes 4 m2</t>
  </si>
  <si>
    <t>https://podminky.urs.cz/item/CS_URS_2024_02/965042241</t>
  </si>
  <si>
    <t>"opevnění břehů - viz. D.1.1.3.1. + Tabulka kubatur D.1.1.10.+D.1.1.11. (předpoklad lože na celé ploše)" 24,6+25,5</t>
  </si>
  <si>
    <t>997</t>
  </si>
  <si>
    <t>Přesun sutě</t>
  </si>
  <si>
    <t>48</t>
  </si>
  <si>
    <t>997321511</t>
  </si>
  <si>
    <t>Vodorovná doprava suti a vybouraných hmot po suchu do 1 km</t>
  </si>
  <si>
    <t>-262134305</t>
  </si>
  <si>
    <t>Vodorovná doprava suti a vybouraných hmot bez naložení, s vyložením a hrubým urovnáním po suchu, na vzdálenost do 1 km</t>
  </si>
  <si>
    <t>https://podminky.urs.cz/item/CS_URS_2024_02/997321511</t>
  </si>
  <si>
    <t>"suť ze schodiště a prahů" 17,114</t>
  </si>
  <si>
    <t>"podklad pod dlažbou" 110,220</t>
  </si>
  <si>
    <t>49</t>
  </si>
  <si>
    <t>997321519</t>
  </si>
  <si>
    <t>Příplatek ZKD 1 km vodorovné dopravy suti a vybouraných hmot po suchu</t>
  </si>
  <si>
    <t>-1352434027</t>
  </si>
  <si>
    <t>Vodorovná doprava suti a vybouraných hmot bez naložení, s vyložením a hrubým urovnáním po suchu, na vzdálenost Příplatek k cenám za každý další započatý 1 km přes 1 km</t>
  </si>
  <si>
    <t>https://podminky.urs.cz/item/CS_URS_2024_02/997321519</t>
  </si>
  <si>
    <t>21*127,334</t>
  </si>
  <si>
    <t>50</t>
  </si>
  <si>
    <t>997013601</t>
  </si>
  <si>
    <t>Poplatek za uložení na skládce (skládkovné) stavebního odpadu betonového kód odpadu 17 01 01</t>
  </si>
  <si>
    <t>363550463</t>
  </si>
  <si>
    <t>Poplatek za uložení stavebního odpadu na skládce (skládkovné) z prostého betonu zatříděného do Katalogu odpadů pod kódem 17 01 01</t>
  </si>
  <si>
    <t>https://podminky.urs.cz/item/CS_URS_2024_02/997013601</t>
  </si>
  <si>
    <t>51</t>
  </si>
  <si>
    <t>997013602</t>
  </si>
  <si>
    <t>Poplatek za uložení na skládce (skládkovné) stavebního odpadu železobetonového kód odpadu 17 01 01</t>
  </si>
  <si>
    <t>753259103</t>
  </si>
  <si>
    <t>Poplatek za uložení stavebního odpadu na skládce (skládkovné) z armovaného betonu zatříděného do Katalogu odpadů pod kódem 17 01 01</t>
  </si>
  <si>
    <t>https://podminky.urs.cz/item/CS_URS_2024_02/997013602</t>
  </si>
  <si>
    <t>998</t>
  </si>
  <si>
    <t>Přesun hmot</t>
  </si>
  <si>
    <t>52</t>
  </si>
  <si>
    <t>998332011</t>
  </si>
  <si>
    <t>Přesun hmot pro úpravy vodních toků a kanály</t>
  </si>
  <si>
    <t>1209409377</t>
  </si>
  <si>
    <t>Přesun hmot pro úpravy vodních toků a kanály, hráze rybníků apod. dopravní vzdálenost do 500 m</t>
  </si>
  <si>
    <t>https://podminky.urs.cz/item/CS_URS_2024_02/998332011</t>
  </si>
  <si>
    <t>SO-02 - Opravy LMG stanice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</si>
  <si>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</si>
  <si>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</si>
  <si>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</si>
  <si>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>-1452532079</t>
  </si>
  <si>
    <t>"dřík opěrné zídky z původního kamene" 3,5*0,53*1,35</t>
  </si>
  <si>
    <t>119001407</t>
  </si>
  <si>
    <t>Dočasné zajištění potrubí z PE DN přes 500 do 700 mm</t>
  </si>
  <si>
    <t>1910507739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</si>
  <si>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500 do 700 mm</t>
  </si>
  <si>
    <t>https://podminky.urs.cz/item/CS_URS_2024_02/119001407</t>
  </si>
  <si>
    <t>"opěrná zídka" 2,0</t>
  </si>
  <si>
    <t>-1044252076</t>
  </si>
  <si>
    <t>"oprava šachty - viz. D.1.1.5." (2,1+1,5)*2*0,3*0,4</t>
  </si>
  <si>
    <t>"pro bourání schodnice - viz. D.1.1.7." (4,3+3,7)*0,3*1,0</t>
  </si>
  <si>
    <t>1539743128</t>
  </si>
  <si>
    <t>"pro bourání schodiště - viz. D.1.1.7." (4,3+3,7)*0,3*1,0+1,1*0,3*(0,9+1,15)</t>
  </si>
  <si>
    <t>132254101</t>
  </si>
  <si>
    <t>Hloubení rýh zapažených š do 800 mm v hornině třídy těžitelnosti I skupiny 3 objem do 20 m3 strojně</t>
  </si>
  <si>
    <t>1399815309</t>
  </si>
  <si>
    <t>Hloubení zapažených rýh šířky do 800 mm strojně s urovnáním dna do předepsaného profilu a spádu v hornině třídy těžitelnosti I skupiny 3 do 20 m3</t>
  </si>
  <si>
    <t>https://podminky.urs.cz/item/CS_URS_2024_02/132254101</t>
  </si>
  <si>
    <t>"opěrná zídka" 3,5*0,5*1,35</t>
  </si>
  <si>
    <t>139001101</t>
  </si>
  <si>
    <t>Příplatek za ztížení vykopávky v blízkosti podzemního vedení</t>
  </si>
  <si>
    <t>574924176</t>
  </si>
  <si>
    <t>Příplatek k cenám hloubených vykopávek za ztížení vykopávky v blízkosti podzemního vedení nebo výbušnin pro jakoukoliv třídu horniny</t>
  </si>
  <si>
    <t>https://podminky.urs.cz/item/CS_URS_2024_02/139001101</t>
  </si>
  <si>
    <t>"trubní propustek (opěrná zídka)" 0,5*1,6*1,35</t>
  </si>
  <si>
    <t>151101201</t>
  </si>
  <si>
    <t>Zřízení příložného pažení stěn výkopu hl do 4 m</t>
  </si>
  <si>
    <t>1778199352</t>
  </si>
  <si>
    <t>Zřízení pažení stěn výkopu bez rozepření nebo vzepření příložné, hloubky do 4 m</t>
  </si>
  <si>
    <t>https://podminky.urs.cz/item/CS_URS_2024_02/151101201</t>
  </si>
  <si>
    <t>"opěrná zídka" 3,5*1,35</t>
  </si>
  <si>
    <t>151101211</t>
  </si>
  <si>
    <t>Odstranění příložného pažení stěn hl do 4 m</t>
  </si>
  <si>
    <t>1349836865</t>
  </si>
  <si>
    <t>Odstranění pažení stěn výkopu bez rozepření nebo vzepření s uložením pažin na vzdálenost do 3 m od okraje výkopu příložné, hloubky do 4 m</t>
  </si>
  <si>
    <t>https://podminky.urs.cz/item/CS_URS_2024_02/151101211</t>
  </si>
  <si>
    <t>151101401</t>
  </si>
  <si>
    <t>Zřízení vzepření stěn při pažení příložném hl do 4 m</t>
  </si>
  <si>
    <t>1327924657</t>
  </si>
  <si>
    <t>Zřízení vzepření zapažených stěn výkopů s potřebným přepažováním při pažení příložném, hloubky do 4 m</t>
  </si>
  <si>
    <t>https://podminky.urs.cz/item/CS_URS_2024_02/151101401</t>
  </si>
  <si>
    <t>151101411</t>
  </si>
  <si>
    <t>Odstranění vzepření stěn při pažení příložném hl do 4 m</t>
  </si>
  <si>
    <t>-1954399116</t>
  </si>
  <si>
    <t>Odstranění vzepření stěn výkopů s uložením materiálu na vzdálenost do 3 m od kraje výkopu při pažení příložném, hloubky do 4 m</t>
  </si>
  <si>
    <t>https://podminky.urs.cz/item/CS_URS_2024_02/151101411</t>
  </si>
  <si>
    <t>-2083049948</t>
  </si>
  <si>
    <t>"přebytečná zemina" 3,26+3,08+2,36-(0,86+7,84-2,19)</t>
  </si>
  <si>
    <t>-1220836407</t>
  </si>
  <si>
    <t>12*2,19</t>
  </si>
  <si>
    <t>352966921</t>
  </si>
  <si>
    <t>-649292919</t>
  </si>
  <si>
    <t>"přebytečná zemina" 2,19*1,8</t>
  </si>
  <si>
    <t>599231203</t>
  </si>
  <si>
    <t>"přebytečná zemina" 2,19</t>
  </si>
  <si>
    <t>174111101</t>
  </si>
  <si>
    <t>Zásyp jam, šachet rýh nebo kolem objektů sypaninou se zhutněním ručně</t>
  </si>
  <si>
    <t>1188537998</t>
  </si>
  <si>
    <t>Zásyp sypaninou z jakékoliv horniny ručně s uložením výkopku ve vrstvách se zhutněním jam, šachet, rýh nebo kolem objektů v těchto vykopávkách</t>
  </si>
  <si>
    <t>https://podminky.urs.cz/item/CS_URS_2024_02/174111101</t>
  </si>
  <si>
    <t>1070206229</t>
  </si>
  <si>
    <t>"schodiště - viz. D.1.1.7." (4,3+3,7)*2*0,3*1,0+1,1*0,3*(0,9+1,15)</t>
  </si>
  <si>
    <t>"opěrná zídka (ŠP)" 3,5*0,5*1,25</t>
  </si>
  <si>
    <t>"opěrná zídka (zemina)" 3,5*0,5*0,1</t>
  </si>
  <si>
    <t>58331200</t>
  </si>
  <si>
    <t>štěrkopísek netříděný</t>
  </si>
  <si>
    <t>1334626225</t>
  </si>
  <si>
    <t>"opěrná zídka" 2,19*1,67*1,01</t>
  </si>
  <si>
    <t>181411121</t>
  </si>
  <si>
    <t>Založení lučního trávníku výsevem pl do 1000 m2 v rovině a ve svahu do 1:5</t>
  </si>
  <si>
    <t>1902130008</t>
  </si>
  <si>
    <t>Založení trávníku na půdě předem připravené plochy do 1000 m2 výsevem včetně utažení lučního v rovině nebo na svahu do 1:5</t>
  </si>
  <si>
    <t>https://podminky.urs.cz/item/CS_URS_2024_02/181411121</t>
  </si>
  <si>
    <t>"opěrná zídka" 3,5*(1,1+0,5)</t>
  </si>
  <si>
    <t>925264970</t>
  </si>
  <si>
    <t>5,6*0,02*1,03</t>
  </si>
  <si>
    <t>-792010559</t>
  </si>
  <si>
    <t>"schodiště - viz. D.1.1.7." 3,7*0,25*1,0+3,1*0,6*0,45+0,5*0,85*1,15</t>
  </si>
  <si>
    <t>-274005239</t>
  </si>
  <si>
    <t>"schodiště - viz. D.1.1.7." 3,7*1,0*2+0,25*(0,9+1,15)+0,6*(0,3+0,85+1,15)+9*0,6*0,17+0,5*0,3*2</t>
  </si>
  <si>
    <t>1938972267</t>
  </si>
  <si>
    <t>-1570834268</t>
  </si>
  <si>
    <t>"schodiště - viz. D.1.1.7." (40,0+6,0)*0,001</t>
  </si>
  <si>
    <t>-1882160043</t>
  </si>
  <si>
    <t>"schodiště - viz. D.1.1.7." 190,0*0,001</t>
  </si>
  <si>
    <t>275321611</t>
  </si>
  <si>
    <t>Základové patky ze ŽB bez zvýšených nároků na prostředí tř. C 30/37</t>
  </si>
  <si>
    <t>1447604307</t>
  </si>
  <si>
    <t>Základy z betonu železového (bez výztuže) patky z betonu bez zvláštních nároků na prostředí tř. C 30/37</t>
  </si>
  <si>
    <t>https://podminky.urs.cz/item/CS_URS_2024_02/275321611</t>
  </si>
  <si>
    <t>"oprava patky vysílače - viz. D.1.1.4." 1,15*1,15*0,15+(1,15+1,0)*0,15*0,75</t>
  </si>
  <si>
    <t>275351121</t>
  </si>
  <si>
    <t>Zřízení bednění základových patek</t>
  </si>
  <si>
    <t>1903242638</t>
  </si>
  <si>
    <t>Bednění základů patek zřízení</t>
  </si>
  <si>
    <t>https://podminky.urs.cz/item/CS_URS_2024_02/275351121</t>
  </si>
  <si>
    <t>"oprava patky vysílače - viz. D.1.1.4." (1,15+1,15)*0,9</t>
  </si>
  <si>
    <t>275351122</t>
  </si>
  <si>
    <t>Odstranění bednění základových patek</t>
  </si>
  <si>
    <t>1152824016</t>
  </si>
  <si>
    <t>Bednění základů patek odstranění</t>
  </si>
  <si>
    <t>https://podminky.urs.cz/item/CS_URS_2024_02/275351122</t>
  </si>
  <si>
    <t>275362021</t>
  </si>
  <si>
    <t>Výztuž základových patek svařovanými sítěmi Kari</t>
  </si>
  <si>
    <t>-2102351560</t>
  </si>
  <si>
    <t>Výztuž základů patek ze svařovaných sítí z drátů typu KARI</t>
  </si>
  <si>
    <t>https://podminky.urs.cz/item/CS_URS_2024_02/275362021</t>
  </si>
  <si>
    <t>"oprava patky vysílače - viz. D.1.1.4." 20,8*0,001</t>
  </si>
  <si>
    <t>Svislé a kompletní konstrukce</t>
  </si>
  <si>
    <t>321212745</t>
  </si>
  <si>
    <t>Oprava zdiva vodních staveb do 3 m3 z lomového kamene obkladního bez jeho dodání</t>
  </si>
  <si>
    <t>-257480101</t>
  </si>
  <si>
    <t>Oprava zdiva nadzákladového z lomového kamene vodních staveb přehrad, jezů a plavebních komor, spodní stavby vodních elektráren, jader přehrad, odběrných věží a výpustných zařízení, opěrných zdí, šachet, šachtic a ostatních konstrukcí objemu opravovaných míst do 3 m3 jednotlivě, na maltu cementovou bez dodání kamene z kamene lomařsky upraveného s vyspárováním cementovou maltou, zdiva obkladního</t>
  </si>
  <si>
    <t>https://podminky.urs.cz/item/CS_URS_2024_02/321212745</t>
  </si>
  <si>
    <t>411121232</t>
  </si>
  <si>
    <t>Montáž prefabrikovaných ŽB stropů ze stropních desek dl přes 900 do 1800 mm</t>
  </si>
  <si>
    <t>-2025894794</t>
  </si>
  <si>
    <t>Montáž prefabrikovaných železobetonových stropů se zalitím spár, včetně podpěrné konstrukce, na cementovou maltu ze stropních desek, šířky do 600 mm a délky přes 900 do 1800 mm</t>
  </si>
  <si>
    <t>https://podminky.urs.cz/item/CS_URS_2024_02/411121232</t>
  </si>
  <si>
    <t>"oprava šachty - výměna krycích desek - viz. D.1.1.5." 4,0</t>
  </si>
  <si>
    <t>59341218</t>
  </si>
  <si>
    <t>deska stropní plná PZD 1200x300x90mm</t>
  </si>
  <si>
    <t>1099734220</t>
  </si>
  <si>
    <t>Poznámka k položce:_x000D_
Na krajní desce bude umístěno manipulační oko.</t>
  </si>
  <si>
    <t>421951116</t>
  </si>
  <si>
    <t>Dřevěná mostovka z tvrdých fošen a hranolů</t>
  </si>
  <si>
    <t>-1596922330</t>
  </si>
  <si>
    <t>Dřevěné deskové mostní nosné konstrukce mostovka z fošen a hranolů tvrdých</t>
  </si>
  <si>
    <t>https://podminky.urs.cz/item/CS_URS_2024_02/421951116</t>
  </si>
  <si>
    <t>"oprava šachty - výměna dřevěného krytu - viz. D.1.1.5." 0,95*0,95*0,05</t>
  </si>
  <si>
    <t>Úpravy povrchů, podlahy a osazování výplní</t>
  </si>
  <si>
    <t>629995101</t>
  </si>
  <si>
    <t>Očištění vnějších ploch tlakovou vodou</t>
  </si>
  <si>
    <t>-709073217</t>
  </si>
  <si>
    <t>Očištění vnějších ploch tlakovou vodou omytím tlakovou vodou</t>
  </si>
  <si>
    <t>https://podminky.urs.cz/item/CS_URS_2024_02/629995101</t>
  </si>
  <si>
    <t>"oprava patky vysílače - viz. D.1.1.4." 1,0*1,0+(1,0+1,0)*0,75</t>
  </si>
  <si>
    <t>"oprava šachty - viz. D.1.1.5." (1,5+1,0)*2*0,25</t>
  </si>
  <si>
    <t>"oprava základu opěrné zídky" 3,5*0,6</t>
  </si>
  <si>
    <t>Trubní vedení</t>
  </si>
  <si>
    <t>890311811</t>
  </si>
  <si>
    <t>Bourání šachet ze ŽB ručně obestavěného prostoru do 1,5 m3</t>
  </si>
  <si>
    <t>-1230796592</t>
  </si>
  <si>
    <t>Bourání šachet a jímek ručně velikosti obestavěného prostoru do 1,5 m3 ze železobetonu</t>
  </si>
  <si>
    <t>https://podminky.urs.cz/item/CS_URS_2024_02/890311811</t>
  </si>
  <si>
    <t>"oprava šachty - viz. D.1.1.5." (1,5+1,0)*2*0,25*0,3</t>
  </si>
  <si>
    <t>894302171</t>
  </si>
  <si>
    <t>Stěny šachet tl přes 200 mm ze ŽB bez zvýšených nároků na prostředí tř. C 30/37</t>
  </si>
  <si>
    <t>1853168176</t>
  </si>
  <si>
    <t>Ostatní konstrukce na trubním vedení ze železobetonu stěny šachet tloušťky přes 200 mm z betonu bez zvýšených nároků na prostředí tř. C 30/37</t>
  </si>
  <si>
    <t>https://podminky.urs.cz/item/CS_URS_2024_02/894302171</t>
  </si>
  <si>
    <t>894501111</t>
  </si>
  <si>
    <t>Bednění stěn šachet pravoúhlých nebo vícehranných oboustranné zřízení</t>
  </si>
  <si>
    <t>-1157663791</t>
  </si>
  <si>
    <t>Bednění konstrukcí na trubním vedení stěn šachet pravoúhlých nebo čtyř a vícehranných oboustranné zřízení</t>
  </si>
  <si>
    <t>https://podminky.urs.cz/item/CS_URS_2024_02/894501111</t>
  </si>
  <si>
    <t>"oprava šachty - viz. D.1.1.5." (1,5+1,0)*4*0,3</t>
  </si>
  <si>
    <t>894501112</t>
  </si>
  <si>
    <t>Bednění stěn šachet pravoúhlých nebo vícehranných oboustranné odstranění</t>
  </si>
  <si>
    <t>819050738</t>
  </si>
  <si>
    <t>Bednění konstrukcí na trubním vedení stěn šachet pravoúhlých nebo čtyř a vícehranných oboustranné odstranění</t>
  </si>
  <si>
    <t>https://podminky.urs.cz/item/CS_URS_2024_02/894501112</t>
  </si>
  <si>
    <t>894608211</t>
  </si>
  <si>
    <t>Výztuž šachet ze svařovaných sítí typu Kari</t>
  </si>
  <si>
    <t>-479095253</t>
  </si>
  <si>
    <t>https://podminky.urs.cz/item/CS_URS_2024_02/894608211</t>
  </si>
  <si>
    <t>"oprava šachty - viz. D.1.1.5." 17,6*0,001</t>
  </si>
  <si>
    <t>936457113</t>
  </si>
  <si>
    <t>Zálivka kotevních šroubů betonem objemu přes 0,25 do 1 m3</t>
  </si>
  <si>
    <t>108405761</t>
  </si>
  <si>
    <t>Zálivka kotevních šroubů, ocelových konstrukcí a dutin betonem se zvýšenými nároky na prostředí objemu jednotlivě přes 0,25 do 1,00 m3</t>
  </si>
  <si>
    <t>https://podminky.urs.cz/item/CS_URS_2024_02/936457113</t>
  </si>
  <si>
    <t>"oprava základu opěrné zídky" 1,0</t>
  </si>
  <si>
    <t>1361799091</t>
  </si>
  <si>
    <t>-1218566724</t>
  </si>
  <si>
    <t>"schodiště - viz. D.1.1.7." 3,7*1,0</t>
  </si>
  <si>
    <t>-2076277046</t>
  </si>
  <si>
    <t>"schodiště - viz. D.1.1.7. (1 ks schodnice a stupně)" 3,7*0,25*1,0+3,1*0,6*0,45+0,5*0,85*1,15</t>
  </si>
  <si>
    <t>962022491</t>
  </si>
  <si>
    <t>Bourání zdiva nadzákladového kamenného na MC přes 1 m3</t>
  </si>
  <si>
    <t>-629642713</t>
  </si>
  <si>
    <t>Bourání zdiva nadzákladového kamenného na maltu cementovou, objemu přes 1 m3</t>
  </si>
  <si>
    <t>https://podminky.urs.cz/item/CS_URS_2024_02/962022491</t>
  </si>
  <si>
    <t>"dřík opěrné zídky" 3,5*0,53*1,35</t>
  </si>
  <si>
    <t>963012510</t>
  </si>
  <si>
    <t>Bourání stropů z ŽB desek š do 300 mm tl do 140 mm</t>
  </si>
  <si>
    <t>-662710471</t>
  </si>
  <si>
    <t>Bourání stropů z desek nebo panelů železobetonových prefabrikovaných s dutinami z desek, š. do 300 mm tl. do 140 mm</t>
  </si>
  <si>
    <t>https://podminky.urs.cz/item/CS_URS_2024_02/963012510</t>
  </si>
  <si>
    <t>"oprava šachty - výměna krycích desek - viz. D.1.1.5." 1,1*1,1*0,1</t>
  </si>
  <si>
    <t>963065511</t>
  </si>
  <si>
    <t>Bourání podlah nosných konstrukcí z fošen nebo prken ze dřeva měkkého</t>
  </si>
  <si>
    <t>1197399633</t>
  </si>
  <si>
    <t>Bourání mostních konstrukcí nosných konstrukcí dřevěných podlah z fošen nebo prken ze dřeva měkkého</t>
  </si>
  <si>
    <t>https://podminky.urs.cz/item/CS_URS_2024_02/963065511</t>
  </si>
  <si>
    <t>985111213</t>
  </si>
  <si>
    <t>Odsekání betonu stěn tl přes 100 do 150 mm</t>
  </si>
  <si>
    <t>-1324113578</t>
  </si>
  <si>
    <t>Odsekání vrstev betonu stěn, tloušťka odsekané vrstvy přes 100 do 150 mm</t>
  </si>
  <si>
    <t>https://podminky.urs.cz/item/CS_URS_2024_02/985111213</t>
  </si>
  <si>
    <t>"oprava patky vysílače - viz. D.1.1.4." 1,15*1,15+(1,15+1,0)*0,75</t>
  </si>
  <si>
    <t>985323111</t>
  </si>
  <si>
    <t>Spojovací můstek reprofilovaného betonu na cementové bázi tl 1 mm</t>
  </si>
  <si>
    <t>-1949721162</t>
  </si>
  <si>
    <t>Spojovací můstek reprofilovaného betonu na cementové bázi, tloušťky 1 mm</t>
  </si>
  <si>
    <t>https://podminky.urs.cz/item/CS_URS_2024_02/985323111</t>
  </si>
  <si>
    <t>985564213</t>
  </si>
  <si>
    <t>Kotvičky pro výztuž stříkaného betonu hl do 200 mm z oceli D přes 8 do 10 mm do chemické malty</t>
  </si>
  <si>
    <t>2006974431</t>
  </si>
  <si>
    <t>Kotvičky pro výztuž stříkaného betonu z betonářské oceli do chemické malty, hloubky kotvení do 200 mm, průměru přes 8 do 10 mm</t>
  </si>
  <si>
    <t>https://podminky.urs.cz/item/CS_URS_2024_02/985564213</t>
  </si>
  <si>
    <t>"upevnění montážního oka na krycí desku šachty - viz. D.1.1.5." 1</t>
  </si>
  <si>
    <t>985564214</t>
  </si>
  <si>
    <t>Kotvičky pro výztuž stříkaného betonu hl do 200 mm z oceli D přes 10 do 16 mm do chemické malty</t>
  </si>
  <si>
    <t>877737364</t>
  </si>
  <si>
    <t>Kotvičky pro výztuž stříkaného betonu z betonářské oceli do chemické malty, hloubky kotvení do 200 mm, průměru přes 10 do 16 mm</t>
  </si>
  <si>
    <t>https://podminky.urs.cz/item/CS_URS_2024_02/985564214</t>
  </si>
  <si>
    <t>Poznámka k položce:_x000D_
vyvrtání otvoru hl. 200 mm, kotva dl. 300 mm</t>
  </si>
  <si>
    <t>"oprava patky vysílače - viz. D.1.1.4." 14</t>
  </si>
  <si>
    <t>"oprava šachty - viz. D.1.1.5." 12</t>
  </si>
  <si>
    <t>997013501</t>
  </si>
  <si>
    <t>Odvoz suti a vybouraných hmot na skládku nebo meziskládku do 1 km se složením</t>
  </si>
  <si>
    <t>648776460</t>
  </si>
  <si>
    <t>Odvoz suti a vybouraných hmot na skládku nebo meziskládku se složením, na vzdálenost do 1 km</t>
  </si>
  <si>
    <t>https://podminky.urs.cz/item/CS_URS_2024_02/997013501</t>
  </si>
  <si>
    <t>"suť z patky vysílače" 1,042</t>
  </si>
  <si>
    <t>"suť z šachty" 0,720</t>
  </si>
  <si>
    <t>"dřevěný kryt šachty" 0,025</t>
  </si>
  <si>
    <t>"vrchní kryt šachty z pref. desek" 0,254</t>
  </si>
  <si>
    <t>"suť ze schodiště" 5,402</t>
  </si>
  <si>
    <t>997013509</t>
  </si>
  <si>
    <t>Příplatek k odvozu suti a vybouraných hmot na skládku ZKD 1 km přes 1 km</t>
  </si>
  <si>
    <t>-1955651082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</si>
  <si>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</si>
  <si>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</si>
  <si>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21*7,443</t>
  </si>
  <si>
    <t>53</t>
  </si>
  <si>
    <t>1443152081</t>
  </si>
  <si>
    <t>54</t>
  </si>
  <si>
    <t>997013811</t>
  </si>
  <si>
    <t>Poplatek za uložení na skládce (skládkovné) stavebního odpadu dřevěného kód odpadu 17 02 01</t>
  </si>
  <si>
    <t>-1359563474</t>
  </si>
  <si>
    <t>Poplatek za uložení stavebního odpadu na skládce (skládkovné) dřevěného zatříděného do Katalogu odpadů pod kódem 17 02 01</t>
  </si>
  <si>
    <t>https://podminky.urs.cz/item/CS_URS_2024_02/997013811</t>
  </si>
  <si>
    <t>55</t>
  </si>
  <si>
    <t>998153131</t>
  </si>
  <si>
    <t>Přesun hmot pro samostatné zdi a valy zděné z cihel, kamene, tvárnic nebo monolitické v do 12 m</t>
  </si>
  <si>
    <t>-1122942034</t>
  </si>
  <si>
    <t>Přesun hmot pro zdi a valy samostatné se svislou nosnou konstrukcí zděnou nebo monolitickou betonovou tyčovou nebo plošnou vodorovná dopravní vzdálenost do 50 m, pro zdi základní výšky do 12 m</t>
  </si>
  <si>
    <t>https://podminky.urs.cz/item/CS_URS_2024_02/998153131</t>
  </si>
  <si>
    <t>VON - Vedlejší a ostatní náklady</t>
  </si>
  <si>
    <t>VRN - Vedlejší rozpočtové náklady</t>
  </si>
  <si>
    <t xml:space="preserve">    VRN2 - Vedlejší náklady</t>
  </si>
  <si>
    <t xml:space="preserve">    VRN9 - Ostatní náklady</t>
  </si>
  <si>
    <t>VRN</t>
  </si>
  <si>
    <t>Vedlejší rozpočtové náklady</t>
  </si>
  <si>
    <t>VRN2</t>
  </si>
  <si>
    <t>Vedlejší náklady</t>
  </si>
  <si>
    <t>031002000</t>
  </si>
  <si>
    <t>Zařízení staveniště</t>
  </si>
  <si>
    <t>1024</t>
  </si>
  <si>
    <t>-1886255009</t>
  </si>
  <si>
    <t xml:space="preserve">Poznámka k položce:_x000D_
Zřízení zařízení staveniště, jeho připojení na sítě, oplocení prostoru a jejich následné odstranění. Zajištění přístupu k jednotlivým úsekům stavby za účelem provádění a uvedení do původního stavu po ukončení stavby vč. osetí ploch a případné opravy asfaltových krytů. Náhrada za dočasné zábory ploch. Zřízení a odstranění dočasných sjezdů, nájezdů a lávek přes výkopy. Zajištění výkopů zábradlím. Zřízení čistících zón před výjezdem z obvodu staveniště. Zajištění bezpečnosti práce a ochrany životního prostředí._x000D_
</t>
  </si>
  <si>
    <t>031004000</t>
  </si>
  <si>
    <t>Dopravní značení na staveništi</t>
  </si>
  <si>
    <t>-1203304241</t>
  </si>
  <si>
    <t>Poznámka k položce:_x000D_
Projednání a zajištění zvláštního užívání komunikací a veřejných ploch, zajištění dopravního značení
 k dopravním omezením, řízení provozu vč. případné světelné signalizace, jejich údržba, přemisťování a následné odstranění, a to v rozsahu nezbytném pro řádné a bezpečné provádění stavby.</t>
  </si>
  <si>
    <t>VRN9</t>
  </si>
  <si>
    <t>Ostatní náklady</t>
  </si>
  <si>
    <t>091003000</t>
  </si>
  <si>
    <t>Vypracování geodetického zaměření skutečného stavu</t>
  </si>
  <si>
    <t>-1279933706</t>
  </si>
  <si>
    <t>091204000</t>
  </si>
  <si>
    <t>Dokumentace skutečného provedení stavby</t>
  </si>
  <si>
    <t>-1309848591</t>
  </si>
  <si>
    <t xml:space="preserve">Poznámka k položce:_x000D_
Vypracování projektové dokumentace skutečného provedení díla 3x v grafické (tištěné) podobě a 1x v digitálním vyhotovení
._x000D_
</t>
  </si>
  <si>
    <t>091704000</t>
  </si>
  <si>
    <t>Vypracování Plánu opatření pro případ havárie</t>
  </si>
  <si>
    <t>ks</t>
  </si>
  <si>
    <t>262144</t>
  </si>
  <si>
    <t>996217575</t>
  </si>
  <si>
    <t>Poznámka k položce:_x000D_
Zhotovitelem vypracovaný Plán opatření pro případ úniku závadných látek (např. ropné produkty, cementové výluhy, odpadní vody z těsnících clon,atd.)</t>
  </si>
  <si>
    <t>091804000</t>
  </si>
  <si>
    <t>Zpracování povodňového plánu stavby dle §71 zákona č. 254/2001 Sb. včetně zajištění schválení příslušnými orgány správy a Povodím Labe, státní podnik</t>
  </si>
  <si>
    <t>-586971367</t>
  </si>
  <si>
    <t>091904001</t>
  </si>
  <si>
    <t>Provedení pasportizace stávajících nemovitostí (vč. pozemků) a jejich příslušenství, zajištění fotodokumentace stávajícho stavu přístupových komunikací</t>
  </si>
  <si>
    <t>1387120064</t>
  </si>
  <si>
    <t>092004002.1</t>
  </si>
  <si>
    <t>Zajištění fotodokumentace veškerých konstrukcí, které budou v průběhu výstavby skryty nebo zakryty</t>
  </si>
  <si>
    <t>711868214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</si>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</sst>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47" fillId="0" borderId="27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vertical="top"/>
    </xf>
    <xf numFmtId="0" fontId="48" fillId="0" borderId="1" xfId="0" applyFont="1" applyBorder="1" applyAlignment="1" applyProtection="1">
      <alignment horizontal="left" vertical="center"/>
    </xf>
    <xf numFmtId="0" fontId="48" fillId="0" borderId="1" xfId="0" applyFont="1" applyBorder="1" applyAlignment="1" applyProtection="1">
      <alignment horizontal="center" vertical="center"/>
    </xf>
    <xf numFmtId="49" fontId="48" fillId="0" borderId="1" xfId="0" applyNumberFormat="1" applyFont="1" applyBorder="1" applyAlignment="1" applyProtection="1">
      <alignment horizontal="left" vertical="center"/>
    </xf>
    <xf numFmtId="0" fontId="47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0" fontId="39" fillId="0" borderId="1" xfId="0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14203401" TargetMode="External"/><Relationship Id="rId13" Type="http://schemas.openxmlformats.org/officeDocument/2006/relationships/hyperlink" Target="https://podminky.urs.cz/item/CS_URS_2024_02/162201422" TargetMode="External"/><Relationship Id="rId18" Type="http://schemas.openxmlformats.org/officeDocument/2006/relationships/hyperlink" Target="https://podminky.urs.cz/item/CS_URS_2024_02/162301976" TargetMode="External"/><Relationship Id="rId26" Type="http://schemas.openxmlformats.org/officeDocument/2006/relationships/hyperlink" Target="https://podminky.urs.cz/item/CS_URS_2024_02/182351023" TargetMode="External"/><Relationship Id="rId39" Type="http://schemas.openxmlformats.org/officeDocument/2006/relationships/hyperlink" Target="https://podminky.urs.cz/item/CS_URS_2024_02/953331112" TargetMode="External"/><Relationship Id="rId3" Type="http://schemas.openxmlformats.org/officeDocument/2006/relationships/hyperlink" Target="https://podminky.urs.cz/item/CS_URS_2024_02/112251107" TargetMode="External"/><Relationship Id="rId21" Type="http://schemas.openxmlformats.org/officeDocument/2006/relationships/hyperlink" Target="https://podminky.urs.cz/item/CS_URS_2024_02/167151101" TargetMode="External"/><Relationship Id="rId34" Type="http://schemas.openxmlformats.org/officeDocument/2006/relationships/hyperlink" Target="https://podminky.urs.cz/item/CS_URS_2024_02/463212111" TargetMode="External"/><Relationship Id="rId42" Type="http://schemas.openxmlformats.org/officeDocument/2006/relationships/hyperlink" Target="https://podminky.urs.cz/item/CS_URS_2024_02/997321511" TargetMode="External"/><Relationship Id="rId47" Type="http://schemas.openxmlformats.org/officeDocument/2006/relationships/drawing" Target="../drawings/drawing2.xml"/><Relationship Id="rId7" Type="http://schemas.openxmlformats.org/officeDocument/2006/relationships/hyperlink" Target="https://podminky.urs.cz/item/CS_URS_2024_02/114203202" TargetMode="External"/><Relationship Id="rId12" Type="http://schemas.openxmlformats.org/officeDocument/2006/relationships/hyperlink" Target="https://podminky.urs.cz/item/CS_URS_2024_02/132251253" TargetMode="External"/><Relationship Id="rId17" Type="http://schemas.openxmlformats.org/officeDocument/2006/relationships/hyperlink" Target="https://podminky.urs.cz/item/CS_URS_2024_02/162301973" TargetMode="External"/><Relationship Id="rId25" Type="http://schemas.openxmlformats.org/officeDocument/2006/relationships/hyperlink" Target="https://podminky.urs.cz/item/CS_URS_2024_02/181411123" TargetMode="External"/><Relationship Id="rId33" Type="http://schemas.openxmlformats.org/officeDocument/2006/relationships/hyperlink" Target="https://podminky.urs.cz/item/CS_URS_2024_02/451571111" TargetMode="External"/><Relationship Id="rId38" Type="http://schemas.openxmlformats.org/officeDocument/2006/relationships/hyperlink" Target="https://podminky.urs.cz/item/CS_URS_2024_02/931994106" TargetMode="External"/><Relationship Id="rId46" Type="http://schemas.openxmlformats.org/officeDocument/2006/relationships/hyperlink" Target="https://podminky.urs.cz/item/CS_URS_2024_02/998332011" TargetMode="External"/><Relationship Id="rId2" Type="http://schemas.openxmlformats.org/officeDocument/2006/relationships/hyperlink" Target="https://podminky.urs.cz/item/CS_URS_2024_02/112251103" TargetMode="External"/><Relationship Id="rId16" Type="http://schemas.openxmlformats.org/officeDocument/2006/relationships/hyperlink" Target="https://podminky.urs.cz/item/CS_URS_2024_02/162301972" TargetMode="External"/><Relationship Id="rId20" Type="http://schemas.openxmlformats.org/officeDocument/2006/relationships/hyperlink" Target="https://podminky.urs.cz/item/CS_URS_2024_02/162751119" TargetMode="External"/><Relationship Id="rId29" Type="http://schemas.openxmlformats.org/officeDocument/2006/relationships/hyperlink" Target="https://podminky.urs.cz/item/CS_URS_2024_02/274351122" TargetMode="External"/><Relationship Id="rId41" Type="http://schemas.openxmlformats.org/officeDocument/2006/relationships/hyperlink" Target="https://podminky.urs.cz/item/CS_URS_2024_02/965042241" TargetMode="External"/><Relationship Id="rId1" Type="http://schemas.openxmlformats.org/officeDocument/2006/relationships/hyperlink" Target="https://podminky.urs.cz/item/CS_URS_2024_02/112251102" TargetMode="External"/><Relationship Id="rId6" Type="http://schemas.openxmlformats.org/officeDocument/2006/relationships/hyperlink" Target="https://podminky.urs.cz/item/CS_URS_2024_02/114203201" TargetMode="External"/><Relationship Id="rId11" Type="http://schemas.openxmlformats.org/officeDocument/2006/relationships/hyperlink" Target="https://podminky.urs.cz/item/CS_URS_2024_02/132251101" TargetMode="External"/><Relationship Id="rId24" Type="http://schemas.openxmlformats.org/officeDocument/2006/relationships/hyperlink" Target="https://podminky.urs.cz/item/CS_URS_2024_02/174151101" TargetMode="External"/><Relationship Id="rId32" Type="http://schemas.openxmlformats.org/officeDocument/2006/relationships/hyperlink" Target="https://podminky.urs.cz/item/CS_URS_2024_02/451316124" TargetMode="External"/><Relationship Id="rId37" Type="http://schemas.openxmlformats.org/officeDocument/2006/relationships/hyperlink" Target="https://podminky.urs.cz/item/CS_URS_2024_02/931976112" TargetMode="External"/><Relationship Id="rId40" Type="http://schemas.openxmlformats.org/officeDocument/2006/relationships/hyperlink" Target="https://podminky.urs.cz/item/CS_URS_2024_02/961055111" TargetMode="External"/><Relationship Id="rId45" Type="http://schemas.openxmlformats.org/officeDocument/2006/relationships/hyperlink" Target="https://podminky.urs.cz/item/CS_URS_2024_02/997013602" TargetMode="External"/><Relationship Id="rId5" Type="http://schemas.openxmlformats.org/officeDocument/2006/relationships/hyperlink" Target="https://podminky.urs.cz/item/CS_URS_2024_02/114203104" TargetMode="External"/><Relationship Id="rId15" Type="http://schemas.openxmlformats.org/officeDocument/2006/relationships/hyperlink" Target="https://podminky.urs.cz/item/CS_URS_2024_02/162201521" TargetMode="External"/><Relationship Id="rId23" Type="http://schemas.openxmlformats.org/officeDocument/2006/relationships/hyperlink" Target="https://podminky.urs.cz/item/CS_URS_2024_02/171251201" TargetMode="External"/><Relationship Id="rId28" Type="http://schemas.openxmlformats.org/officeDocument/2006/relationships/hyperlink" Target="https://podminky.urs.cz/item/CS_URS_2024_02/274351121" TargetMode="External"/><Relationship Id="rId36" Type="http://schemas.openxmlformats.org/officeDocument/2006/relationships/hyperlink" Target="https://podminky.urs.cz/item/CS_URS_2024_02/465513217" TargetMode="External"/><Relationship Id="rId10" Type="http://schemas.openxmlformats.org/officeDocument/2006/relationships/hyperlink" Target="https://podminky.urs.cz/item/CS_URS_2024_02/132212131" TargetMode="External"/><Relationship Id="rId19" Type="http://schemas.openxmlformats.org/officeDocument/2006/relationships/hyperlink" Target="https://podminky.urs.cz/item/CS_URS_2024_02/162751117" TargetMode="External"/><Relationship Id="rId31" Type="http://schemas.openxmlformats.org/officeDocument/2006/relationships/hyperlink" Target="https://podminky.urs.cz/item/CS_URS_2024_02/274362021" TargetMode="External"/><Relationship Id="rId44" Type="http://schemas.openxmlformats.org/officeDocument/2006/relationships/hyperlink" Target="https://podminky.urs.cz/item/CS_URS_2024_02/997013601" TargetMode="External"/><Relationship Id="rId4" Type="http://schemas.openxmlformats.org/officeDocument/2006/relationships/hyperlink" Target="https://podminky.urs.cz/item/CS_URS_2024_02/114203103" TargetMode="External"/><Relationship Id="rId9" Type="http://schemas.openxmlformats.org/officeDocument/2006/relationships/hyperlink" Target="https://podminky.urs.cz/item/CS_URS_2024_02/131251102" TargetMode="External"/><Relationship Id="rId14" Type="http://schemas.openxmlformats.org/officeDocument/2006/relationships/hyperlink" Target="https://podminky.urs.cz/item/CS_URS_2024_02/162201423" TargetMode="External"/><Relationship Id="rId22" Type="http://schemas.openxmlformats.org/officeDocument/2006/relationships/hyperlink" Target="https://podminky.urs.cz/item/CS_URS_2024_02/171201221" TargetMode="External"/><Relationship Id="rId27" Type="http://schemas.openxmlformats.org/officeDocument/2006/relationships/hyperlink" Target="https://podminky.urs.cz/item/CS_URS_2024_02/274321611" TargetMode="External"/><Relationship Id="rId30" Type="http://schemas.openxmlformats.org/officeDocument/2006/relationships/hyperlink" Target="https://podminky.urs.cz/item/CS_URS_2024_02/274361821" TargetMode="External"/><Relationship Id="rId35" Type="http://schemas.openxmlformats.org/officeDocument/2006/relationships/hyperlink" Target="https://podminky.urs.cz/item/CS_URS_2024_02/463451114" TargetMode="External"/><Relationship Id="rId43" Type="http://schemas.openxmlformats.org/officeDocument/2006/relationships/hyperlink" Target="https://podminky.urs.cz/item/CS_URS_2024_02/997321519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67151101" TargetMode="External"/><Relationship Id="rId18" Type="http://schemas.openxmlformats.org/officeDocument/2006/relationships/hyperlink" Target="https://podminky.urs.cz/item/CS_URS_2024_02/181411121" TargetMode="External"/><Relationship Id="rId26" Type="http://schemas.openxmlformats.org/officeDocument/2006/relationships/hyperlink" Target="https://podminky.urs.cz/item/CS_URS_2024_02/275351122" TargetMode="External"/><Relationship Id="rId39" Type="http://schemas.openxmlformats.org/officeDocument/2006/relationships/hyperlink" Target="https://podminky.urs.cz/item/CS_URS_2024_02/961055111" TargetMode="External"/><Relationship Id="rId3" Type="http://schemas.openxmlformats.org/officeDocument/2006/relationships/hyperlink" Target="https://podminky.urs.cz/item/CS_URS_2024_02/132212131" TargetMode="External"/><Relationship Id="rId21" Type="http://schemas.openxmlformats.org/officeDocument/2006/relationships/hyperlink" Target="https://podminky.urs.cz/item/CS_URS_2024_02/274351122" TargetMode="External"/><Relationship Id="rId34" Type="http://schemas.openxmlformats.org/officeDocument/2006/relationships/hyperlink" Target="https://podminky.urs.cz/item/CS_URS_2024_02/894501111" TargetMode="External"/><Relationship Id="rId42" Type="http://schemas.openxmlformats.org/officeDocument/2006/relationships/hyperlink" Target="https://podminky.urs.cz/item/CS_URS_2024_02/963065511" TargetMode="External"/><Relationship Id="rId47" Type="http://schemas.openxmlformats.org/officeDocument/2006/relationships/hyperlink" Target="https://podminky.urs.cz/item/CS_URS_2024_02/997013501" TargetMode="External"/><Relationship Id="rId50" Type="http://schemas.openxmlformats.org/officeDocument/2006/relationships/hyperlink" Target="https://podminky.urs.cz/item/CS_URS_2024_02/997013811" TargetMode="External"/><Relationship Id="rId7" Type="http://schemas.openxmlformats.org/officeDocument/2006/relationships/hyperlink" Target="https://podminky.urs.cz/item/CS_URS_2024_02/151101201" TargetMode="External"/><Relationship Id="rId12" Type="http://schemas.openxmlformats.org/officeDocument/2006/relationships/hyperlink" Target="https://podminky.urs.cz/item/CS_URS_2024_02/162751119" TargetMode="External"/><Relationship Id="rId17" Type="http://schemas.openxmlformats.org/officeDocument/2006/relationships/hyperlink" Target="https://podminky.urs.cz/item/CS_URS_2024_02/174151101" TargetMode="External"/><Relationship Id="rId25" Type="http://schemas.openxmlformats.org/officeDocument/2006/relationships/hyperlink" Target="https://podminky.urs.cz/item/CS_URS_2024_02/275351121" TargetMode="External"/><Relationship Id="rId33" Type="http://schemas.openxmlformats.org/officeDocument/2006/relationships/hyperlink" Target="https://podminky.urs.cz/item/CS_URS_2024_02/894302171" TargetMode="External"/><Relationship Id="rId38" Type="http://schemas.openxmlformats.org/officeDocument/2006/relationships/hyperlink" Target="https://podminky.urs.cz/item/CS_URS_2024_02/953331112" TargetMode="External"/><Relationship Id="rId46" Type="http://schemas.openxmlformats.org/officeDocument/2006/relationships/hyperlink" Target="https://podminky.urs.cz/item/CS_URS_2024_02/985564214" TargetMode="External"/><Relationship Id="rId2" Type="http://schemas.openxmlformats.org/officeDocument/2006/relationships/hyperlink" Target="https://podminky.urs.cz/item/CS_URS_2024_02/119001407" TargetMode="External"/><Relationship Id="rId16" Type="http://schemas.openxmlformats.org/officeDocument/2006/relationships/hyperlink" Target="https://podminky.urs.cz/item/CS_URS_2024_02/174111101" TargetMode="External"/><Relationship Id="rId20" Type="http://schemas.openxmlformats.org/officeDocument/2006/relationships/hyperlink" Target="https://podminky.urs.cz/item/CS_URS_2024_02/274351121" TargetMode="External"/><Relationship Id="rId29" Type="http://schemas.openxmlformats.org/officeDocument/2006/relationships/hyperlink" Target="https://podminky.urs.cz/item/CS_URS_2024_02/411121232" TargetMode="External"/><Relationship Id="rId41" Type="http://schemas.openxmlformats.org/officeDocument/2006/relationships/hyperlink" Target="https://podminky.urs.cz/item/CS_URS_2024_02/963012510" TargetMode="External"/><Relationship Id="rId1" Type="http://schemas.openxmlformats.org/officeDocument/2006/relationships/hyperlink" Target="https://podminky.urs.cz/item/CS_URS_2024_02/114203202" TargetMode="External"/><Relationship Id="rId6" Type="http://schemas.openxmlformats.org/officeDocument/2006/relationships/hyperlink" Target="https://podminky.urs.cz/item/CS_URS_2024_02/139001101" TargetMode="External"/><Relationship Id="rId11" Type="http://schemas.openxmlformats.org/officeDocument/2006/relationships/hyperlink" Target="https://podminky.urs.cz/item/CS_URS_2024_02/162751117" TargetMode="External"/><Relationship Id="rId24" Type="http://schemas.openxmlformats.org/officeDocument/2006/relationships/hyperlink" Target="https://podminky.urs.cz/item/CS_URS_2024_02/275321611" TargetMode="External"/><Relationship Id="rId32" Type="http://schemas.openxmlformats.org/officeDocument/2006/relationships/hyperlink" Target="https://podminky.urs.cz/item/CS_URS_2024_02/890311811" TargetMode="External"/><Relationship Id="rId37" Type="http://schemas.openxmlformats.org/officeDocument/2006/relationships/hyperlink" Target="https://podminky.urs.cz/item/CS_URS_2024_02/936457113" TargetMode="External"/><Relationship Id="rId40" Type="http://schemas.openxmlformats.org/officeDocument/2006/relationships/hyperlink" Target="https://podminky.urs.cz/item/CS_URS_2024_02/962022491" TargetMode="External"/><Relationship Id="rId45" Type="http://schemas.openxmlformats.org/officeDocument/2006/relationships/hyperlink" Target="https://podminky.urs.cz/item/CS_URS_2024_02/985564213" TargetMode="External"/><Relationship Id="rId5" Type="http://schemas.openxmlformats.org/officeDocument/2006/relationships/hyperlink" Target="https://podminky.urs.cz/item/CS_URS_2024_02/132254101" TargetMode="External"/><Relationship Id="rId15" Type="http://schemas.openxmlformats.org/officeDocument/2006/relationships/hyperlink" Target="https://podminky.urs.cz/item/CS_URS_2024_02/171251201" TargetMode="External"/><Relationship Id="rId23" Type="http://schemas.openxmlformats.org/officeDocument/2006/relationships/hyperlink" Target="https://podminky.urs.cz/item/CS_URS_2024_02/274362021" TargetMode="External"/><Relationship Id="rId28" Type="http://schemas.openxmlformats.org/officeDocument/2006/relationships/hyperlink" Target="https://podminky.urs.cz/item/CS_URS_2024_02/321212745" TargetMode="External"/><Relationship Id="rId36" Type="http://schemas.openxmlformats.org/officeDocument/2006/relationships/hyperlink" Target="https://podminky.urs.cz/item/CS_URS_2024_02/894608211" TargetMode="External"/><Relationship Id="rId49" Type="http://schemas.openxmlformats.org/officeDocument/2006/relationships/hyperlink" Target="https://podminky.urs.cz/item/CS_URS_2024_02/997013602" TargetMode="External"/><Relationship Id="rId10" Type="http://schemas.openxmlformats.org/officeDocument/2006/relationships/hyperlink" Target="https://podminky.urs.cz/item/CS_URS_2024_02/151101411" TargetMode="External"/><Relationship Id="rId19" Type="http://schemas.openxmlformats.org/officeDocument/2006/relationships/hyperlink" Target="https://podminky.urs.cz/item/CS_URS_2024_02/274321611" TargetMode="External"/><Relationship Id="rId31" Type="http://schemas.openxmlformats.org/officeDocument/2006/relationships/hyperlink" Target="https://podminky.urs.cz/item/CS_URS_2024_02/629995101" TargetMode="External"/><Relationship Id="rId44" Type="http://schemas.openxmlformats.org/officeDocument/2006/relationships/hyperlink" Target="https://podminky.urs.cz/item/CS_URS_2024_02/985323111" TargetMode="External"/><Relationship Id="rId52" Type="http://schemas.openxmlformats.org/officeDocument/2006/relationships/drawing" Target="../drawings/drawing3.xml"/><Relationship Id="rId4" Type="http://schemas.openxmlformats.org/officeDocument/2006/relationships/hyperlink" Target="https://podminky.urs.cz/item/CS_URS_2024_02/132251101" TargetMode="External"/><Relationship Id="rId9" Type="http://schemas.openxmlformats.org/officeDocument/2006/relationships/hyperlink" Target="https://podminky.urs.cz/item/CS_URS_2024_02/151101401" TargetMode="External"/><Relationship Id="rId14" Type="http://schemas.openxmlformats.org/officeDocument/2006/relationships/hyperlink" Target="https://podminky.urs.cz/item/CS_URS_2024_02/171201221" TargetMode="External"/><Relationship Id="rId22" Type="http://schemas.openxmlformats.org/officeDocument/2006/relationships/hyperlink" Target="https://podminky.urs.cz/item/CS_URS_2024_02/274361821" TargetMode="External"/><Relationship Id="rId27" Type="http://schemas.openxmlformats.org/officeDocument/2006/relationships/hyperlink" Target="https://podminky.urs.cz/item/CS_URS_2024_02/275362021" TargetMode="External"/><Relationship Id="rId30" Type="http://schemas.openxmlformats.org/officeDocument/2006/relationships/hyperlink" Target="https://podminky.urs.cz/item/CS_URS_2024_02/421951116" TargetMode="External"/><Relationship Id="rId35" Type="http://schemas.openxmlformats.org/officeDocument/2006/relationships/hyperlink" Target="https://podminky.urs.cz/item/CS_URS_2024_02/894501112" TargetMode="External"/><Relationship Id="rId43" Type="http://schemas.openxmlformats.org/officeDocument/2006/relationships/hyperlink" Target="https://podminky.urs.cz/item/CS_URS_2024_02/985111213" TargetMode="External"/><Relationship Id="rId48" Type="http://schemas.openxmlformats.org/officeDocument/2006/relationships/hyperlink" Target="https://podminky.urs.cz/item/CS_URS_2024_02/997013509" TargetMode="External"/><Relationship Id="rId8" Type="http://schemas.openxmlformats.org/officeDocument/2006/relationships/hyperlink" Target="https://podminky.urs.cz/item/CS_URS_2024_02/151101211" TargetMode="External"/><Relationship Id="rId51" Type="http://schemas.openxmlformats.org/officeDocument/2006/relationships/hyperlink" Target="https://podminky.urs.cz/item/CS_URS_2024_02/99815313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45"/>
      <c r="AS2" s="345"/>
      <c r="AT2" s="345"/>
      <c r="AU2" s="345"/>
      <c r="AV2" s="345"/>
      <c r="AW2" s="345"/>
      <c r="AX2" s="345"/>
      <c r="AY2" s="345"/>
      <c r="AZ2" s="345"/>
      <c r="BA2" s="345"/>
      <c r="BB2" s="345"/>
      <c r="BC2" s="345"/>
      <c r="BD2" s="345"/>
      <c r="BE2" s="34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9" t="s">
        <v>14</v>
      </c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0"/>
      <c r="Z5" s="310"/>
      <c r="AA5" s="310"/>
      <c r="AB5" s="310"/>
      <c r="AC5" s="310"/>
      <c r="AD5" s="310"/>
      <c r="AE5" s="310"/>
      <c r="AF5" s="310"/>
      <c r="AG5" s="310"/>
      <c r="AH5" s="310"/>
      <c r="AI5" s="310"/>
      <c r="AJ5" s="310"/>
      <c r="AK5" s="310"/>
      <c r="AL5" s="310"/>
      <c r="AM5" s="310"/>
      <c r="AN5" s="310"/>
      <c r="AO5" s="310"/>
      <c r="AP5" s="22"/>
      <c r="AQ5" s="22"/>
      <c r="AR5" s="20"/>
      <c r="BE5" s="30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11" t="s">
        <v>17</v>
      </c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22"/>
      <c r="AQ6" s="22"/>
      <c r="AR6" s="20"/>
      <c r="BE6" s="30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7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0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7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0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0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7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307"/>
      <c r="BS13" s="17" t="s">
        <v>6</v>
      </c>
    </row>
    <row r="14" spans="1:74" ht="12.75">
      <c r="B14" s="21"/>
      <c r="C14" s="22"/>
      <c r="D14" s="22"/>
      <c r="E14" s="312" t="s">
        <v>30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0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7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0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07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7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0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07"/>
      <c r="BS20" s="17" t="s">
        <v>33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7"/>
    </row>
    <row r="22" spans="1:71" s="1" customFormat="1" ht="12" customHeight="1">
      <c r="B22" s="21"/>
      <c r="C22" s="22"/>
      <c r="D22" s="29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7"/>
    </row>
    <row r="23" spans="1:71" s="1" customFormat="1" ht="47.25" customHeight="1">
      <c r="B23" s="21"/>
      <c r="C23" s="22"/>
      <c r="D23" s="22"/>
      <c r="E23" s="314" t="s">
        <v>36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22"/>
      <c r="AP23" s="22"/>
      <c r="AQ23" s="22"/>
      <c r="AR23" s="20"/>
      <c r="BE23" s="30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7"/>
    </row>
    <row r="26" spans="1:71" s="2" customFormat="1" ht="25.9" customHeight="1">
      <c r="A26" s="34"/>
      <c r="B26" s="35"/>
      <c r="C26" s="36"/>
      <c r="D26" s="37" t="s">
        <v>37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5">
        <f>ROUND(AG54,2)</f>
        <v>0</v>
      </c>
      <c r="AL26" s="316"/>
      <c r="AM26" s="316"/>
      <c r="AN26" s="316"/>
      <c r="AO26" s="316"/>
      <c r="AP26" s="36"/>
      <c r="AQ26" s="36"/>
      <c r="AR26" s="39"/>
      <c r="BE26" s="30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7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7" t="s">
        <v>38</v>
      </c>
      <c r="M28" s="317"/>
      <c r="N28" s="317"/>
      <c r="O28" s="317"/>
      <c r="P28" s="317"/>
      <c r="Q28" s="36"/>
      <c r="R28" s="36"/>
      <c r="S28" s="36"/>
      <c r="T28" s="36"/>
      <c r="U28" s="36"/>
      <c r="V28" s="36"/>
      <c r="W28" s="317" t="s">
        <v>39</v>
      </c>
      <c r="X28" s="317"/>
      <c r="Y28" s="317"/>
      <c r="Z28" s="317"/>
      <c r="AA28" s="317"/>
      <c r="AB28" s="317"/>
      <c r="AC28" s="317"/>
      <c r="AD28" s="317"/>
      <c r="AE28" s="317"/>
      <c r="AF28" s="36"/>
      <c r="AG28" s="36"/>
      <c r="AH28" s="36"/>
      <c r="AI28" s="36"/>
      <c r="AJ28" s="36"/>
      <c r="AK28" s="317" t="s">
        <v>40</v>
      </c>
      <c r="AL28" s="317"/>
      <c r="AM28" s="317"/>
      <c r="AN28" s="317"/>
      <c r="AO28" s="317"/>
      <c r="AP28" s="36"/>
      <c r="AQ28" s="36"/>
      <c r="AR28" s="39"/>
      <c r="BE28" s="307"/>
    </row>
    <row r="29" spans="1:71" s="3" customFormat="1" ht="14.45" customHeight="1">
      <c r="B29" s="40"/>
      <c r="C29" s="41"/>
      <c r="D29" s="29" t="s">
        <v>41</v>
      </c>
      <c r="E29" s="41"/>
      <c r="F29" s="29" t="s">
        <v>42</v>
      </c>
      <c r="G29" s="41"/>
      <c r="H29" s="41"/>
      <c r="I29" s="41"/>
      <c r="J29" s="41"/>
      <c r="K29" s="41"/>
      <c r="L29" s="320">
        <v>0.21</v>
      </c>
      <c r="M29" s="319"/>
      <c r="N29" s="319"/>
      <c r="O29" s="319"/>
      <c r="P29" s="319"/>
      <c r="Q29" s="41"/>
      <c r="R29" s="41"/>
      <c r="S29" s="41"/>
      <c r="T29" s="41"/>
      <c r="U29" s="41"/>
      <c r="V29" s="41"/>
      <c r="W29" s="318">
        <f>ROUND(AZ54, 2)</f>
        <v>0</v>
      </c>
      <c r="X29" s="319"/>
      <c r="Y29" s="319"/>
      <c r="Z29" s="319"/>
      <c r="AA29" s="319"/>
      <c r="AB29" s="319"/>
      <c r="AC29" s="319"/>
      <c r="AD29" s="319"/>
      <c r="AE29" s="319"/>
      <c r="AF29" s="41"/>
      <c r="AG29" s="41"/>
      <c r="AH29" s="41"/>
      <c r="AI29" s="41"/>
      <c r="AJ29" s="41"/>
      <c r="AK29" s="318">
        <f>ROUND(AV54, 2)</f>
        <v>0</v>
      </c>
      <c r="AL29" s="319"/>
      <c r="AM29" s="319"/>
      <c r="AN29" s="319"/>
      <c r="AO29" s="319"/>
      <c r="AP29" s="41"/>
      <c r="AQ29" s="41"/>
      <c r="AR29" s="42"/>
      <c r="BE29" s="308"/>
    </row>
    <row r="30" spans="1:71" s="3" customFormat="1" ht="14.45" customHeight="1">
      <c r="B30" s="40"/>
      <c r="C30" s="41"/>
      <c r="D30" s="41"/>
      <c r="E30" s="41"/>
      <c r="F30" s="29" t="s">
        <v>43</v>
      </c>
      <c r="G30" s="41"/>
      <c r="H30" s="41"/>
      <c r="I30" s="41"/>
      <c r="J30" s="41"/>
      <c r="K30" s="41"/>
      <c r="L30" s="320">
        <v>0.12</v>
      </c>
      <c r="M30" s="319"/>
      <c r="N30" s="319"/>
      <c r="O30" s="319"/>
      <c r="P30" s="319"/>
      <c r="Q30" s="41"/>
      <c r="R30" s="41"/>
      <c r="S30" s="41"/>
      <c r="T30" s="41"/>
      <c r="U30" s="41"/>
      <c r="V30" s="41"/>
      <c r="W30" s="318">
        <f>ROUND(BA54, 2)</f>
        <v>0</v>
      </c>
      <c r="X30" s="319"/>
      <c r="Y30" s="319"/>
      <c r="Z30" s="319"/>
      <c r="AA30" s="319"/>
      <c r="AB30" s="319"/>
      <c r="AC30" s="319"/>
      <c r="AD30" s="319"/>
      <c r="AE30" s="319"/>
      <c r="AF30" s="41"/>
      <c r="AG30" s="41"/>
      <c r="AH30" s="41"/>
      <c r="AI30" s="41"/>
      <c r="AJ30" s="41"/>
      <c r="AK30" s="318">
        <f>ROUND(AW54, 2)</f>
        <v>0</v>
      </c>
      <c r="AL30" s="319"/>
      <c r="AM30" s="319"/>
      <c r="AN30" s="319"/>
      <c r="AO30" s="319"/>
      <c r="AP30" s="41"/>
      <c r="AQ30" s="41"/>
      <c r="AR30" s="42"/>
      <c r="BE30" s="308"/>
    </row>
    <row r="31" spans="1:71" s="3" customFormat="1" ht="14.45" hidden="1" customHeight="1">
      <c r="B31" s="40"/>
      <c r="C31" s="41"/>
      <c r="D31" s="41"/>
      <c r="E31" s="41"/>
      <c r="F31" s="29" t="s">
        <v>44</v>
      </c>
      <c r="G31" s="41"/>
      <c r="H31" s="41"/>
      <c r="I31" s="41"/>
      <c r="J31" s="41"/>
      <c r="K31" s="41"/>
      <c r="L31" s="320">
        <v>0.21</v>
      </c>
      <c r="M31" s="319"/>
      <c r="N31" s="319"/>
      <c r="O31" s="319"/>
      <c r="P31" s="319"/>
      <c r="Q31" s="41"/>
      <c r="R31" s="41"/>
      <c r="S31" s="41"/>
      <c r="T31" s="41"/>
      <c r="U31" s="41"/>
      <c r="V31" s="41"/>
      <c r="W31" s="318">
        <f>ROUND(BB54, 2)</f>
        <v>0</v>
      </c>
      <c r="X31" s="319"/>
      <c r="Y31" s="319"/>
      <c r="Z31" s="319"/>
      <c r="AA31" s="319"/>
      <c r="AB31" s="319"/>
      <c r="AC31" s="319"/>
      <c r="AD31" s="319"/>
      <c r="AE31" s="319"/>
      <c r="AF31" s="41"/>
      <c r="AG31" s="41"/>
      <c r="AH31" s="41"/>
      <c r="AI31" s="41"/>
      <c r="AJ31" s="41"/>
      <c r="AK31" s="318">
        <v>0</v>
      </c>
      <c r="AL31" s="319"/>
      <c r="AM31" s="319"/>
      <c r="AN31" s="319"/>
      <c r="AO31" s="319"/>
      <c r="AP31" s="41"/>
      <c r="AQ31" s="41"/>
      <c r="AR31" s="42"/>
      <c r="BE31" s="308"/>
    </row>
    <row r="32" spans="1:71" s="3" customFormat="1" ht="14.45" hidden="1" customHeight="1">
      <c r="B32" s="40"/>
      <c r="C32" s="41"/>
      <c r="D32" s="41"/>
      <c r="E32" s="41"/>
      <c r="F32" s="29" t="s">
        <v>45</v>
      </c>
      <c r="G32" s="41"/>
      <c r="H32" s="41"/>
      <c r="I32" s="41"/>
      <c r="J32" s="41"/>
      <c r="K32" s="41"/>
      <c r="L32" s="320">
        <v>0.12</v>
      </c>
      <c r="M32" s="319"/>
      <c r="N32" s="319"/>
      <c r="O32" s="319"/>
      <c r="P32" s="319"/>
      <c r="Q32" s="41"/>
      <c r="R32" s="41"/>
      <c r="S32" s="41"/>
      <c r="T32" s="41"/>
      <c r="U32" s="41"/>
      <c r="V32" s="41"/>
      <c r="W32" s="318">
        <f>ROUND(BC54, 2)</f>
        <v>0</v>
      </c>
      <c r="X32" s="319"/>
      <c r="Y32" s="319"/>
      <c r="Z32" s="319"/>
      <c r="AA32" s="319"/>
      <c r="AB32" s="319"/>
      <c r="AC32" s="319"/>
      <c r="AD32" s="319"/>
      <c r="AE32" s="319"/>
      <c r="AF32" s="41"/>
      <c r="AG32" s="41"/>
      <c r="AH32" s="41"/>
      <c r="AI32" s="41"/>
      <c r="AJ32" s="41"/>
      <c r="AK32" s="318">
        <v>0</v>
      </c>
      <c r="AL32" s="319"/>
      <c r="AM32" s="319"/>
      <c r="AN32" s="319"/>
      <c r="AO32" s="319"/>
      <c r="AP32" s="41"/>
      <c r="AQ32" s="41"/>
      <c r="AR32" s="42"/>
      <c r="BE32" s="308"/>
    </row>
    <row r="33" spans="1:57" s="3" customFormat="1" ht="14.45" hidden="1" customHeight="1">
      <c r="B33" s="40"/>
      <c r="C33" s="41"/>
      <c r="D33" s="41"/>
      <c r="E33" s="41"/>
      <c r="F33" s="29" t="s">
        <v>46</v>
      </c>
      <c r="G33" s="41"/>
      <c r="H33" s="41"/>
      <c r="I33" s="41"/>
      <c r="J33" s="41"/>
      <c r="K33" s="41"/>
      <c r="L33" s="320">
        <v>0</v>
      </c>
      <c r="M33" s="319"/>
      <c r="N33" s="319"/>
      <c r="O33" s="319"/>
      <c r="P33" s="319"/>
      <c r="Q33" s="41"/>
      <c r="R33" s="41"/>
      <c r="S33" s="41"/>
      <c r="T33" s="41"/>
      <c r="U33" s="41"/>
      <c r="V33" s="41"/>
      <c r="W33" s="318">
        <f>ROUND(BD54, 2)</f>
        <v>0</v>
      </c>
      <c r="X33" s="319"/>
      <c r="Y33" s="319"/>
      <c r="Z33" s="319"/>
      <c r="AA33" s="319"/>
      <c r="AB33" s="319"/>
      <c r="AC33" s="319"/>
      <c r="AD33" s="319"/>
      <c r="AE33" s="319"/>
      <c r="AF33" s="41"/>
      <c r="AG33" s="41"/>
      <c r="AH33" s="41"/>
      <c r="AI33" s="41"/>
      <c r="AJ33" s="41"/>
      <c r="AK33" s="318">
        <v>0</v>
      </c>
      <c r="AL33" s="319"/>
      <c r="AM33" s="319"/>
      <c r="AN33" s="319"/>
      <c r="AO33" s="319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47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48</v>
      </c>
      <c r="U35" s="45"/>
      <c r="V35" s="45"/>
      <c r="W35" s="45"/>
      <c r="X35" s="321" t="s">
        <v>49</v>
      </c>
      <c r="Y35" s="322"/>
      <c r="Z35" s="322"/>
      <c r="AA35" s="322"/>
      <c r="AB35" s="322"/>
      <c r="AC35" s="45"/>
      <c r="AD35" s="45"/>
      <c r="AE35" s="45"/>
      <c r="AF35" s="45"/>
      <c r="AG35" s="45"/>
      <c r="AH35" s="45"/>
      <c r="AI35" s="45"/>
      <c r="AJ35" s="45"/>
      <c r="AK35" s="323">
        <f>SUM(AK26:AK33)</f>
        <v>0</v>
      </c>
      <c r="AL35" s="322"/>
      <c r="AM35" s="322"/>
      <c r="AN35" s="322"/>
      <c r="AO35" s="324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PAV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5" t="str">
        <f>K6</f>
        <v>Divoká Orlice, Klášterec nad Orlicí, oprava měrného profilu LMG stanice v ř. km 96,976</v>
      </c>
      <c r="M45" s="326"/>
      <c r="N45" s="326"/>
      <c r="O45" s="326"/>
      <c r="P45" s="326"/>
      <c r="Q45" s="326"/>
      <c r="R45" s="326"/>
      <c r="S45" s="326"/>
      <c r="T45" s="326"/>
      <c r="U45" s="326"/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6"/>
      <c r="AL45" s="326"/>
      <c r="AM45" s="326"/>
      <c r="AN45" s="326"/>
      <c r="AO45" s="326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7" t="str">
        <f>IF(AN8= "","",AN8)</f>
        <v>16. 10. 2024</v>
      </c>
      <c r="AN47" s="327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25.7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Povodí Labe, státní podnik, Hradec Králové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328" t="str">
        <f>IF(E17="","",E17)</f>
        <v>Agroprojekce Litomyšl, s.r.o.</v>
      </c>
      <c r="AN49" s="329"/>
      <c r="AO49" s="329"/>
      <c r="AP49" s="329"/>
      <c r="AQ49" s="36"/>
      <c r="AR49" s="39"/>
      <c r="AS49" s="330" t="s">
        <v>51</v>
      </c>
      <c r="AT49" s="331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328" t="str">
        <f>IF(E20="","",E20)</f>
        <v xml:space="preserve"> </v>
      </c>
      <c r="AN50" s="329"/>
      <c r="AO50" s="329"/>
      <c r="AP50" s="329"/>
      <c r="AQ50" s="36"/>
      <c r="AR50" s="39"/>
      <c r="AS50" s="332"/>
      <c r="AT50" s="333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4"/>
      <c r="AT51" s="335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36" t="s">
        <v>52</v>
      </c>
      <c r="D52" s="337"/>
      <c r="E52" s="337"/>
      <c r="F52" s="337"/>
      <c r="G52" s="337"/>
      <c r="H52" s="66"/>
      <c r="I52" s="338" t="s">
        <v>53</v>
      </c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7"/>
      <c r="V52" s="337"/>
      <c r="W52" s="337"/>
      <c r="X52" s="337"/>
      <c r="Y52" s="337"/>
      <c r="Z52" s="337"/>
      <c r="AA52" s="337"/>
      <c r="AB52" s="337"/>
      <c r="AC52" s="337"/>
      <c r="AD52" s="337"/>
      <c r="AE52" s="337"/>
      <c r="AF52" s="337"/>
      <c r="AG52" s="339" t="s">
        <v>54</v>
      </c>
      <c r="AH52" s="337"/>
      <c r="AI52" s="337"/>
      <c r="AJ52" s="337"/>
      <c r="AK52" s="337"/>
      <c r="AL52" s="337"/>
      <c r="AM52" s="337"/>
      <c r="AN52" s="338" t="s">
        <v>55</v>
      </c>
      <c r="AO52" s="337"/>
      <c r="AP52" s="337"/>
      <c r="AQ52" s="67" t="s">
        <v>56</v>
      </c>
      <c r="AR52" s="39"/>
      <c r="AS52" s="68" t="s">
        <v>57</v>
      </c>
      <c r="AT52" s="69" t="s">
        <v>58</v>
      </c>
      <c r="AU52" s="69" t="s">
        <v>59</v>
      </c>
      <c r="AV52" s="69" t="s">
        <v>60</v>
      </c>
      <c r="AW52" s="69" t="s">
        <v>61</v>
      </c>
      <c r="AX52" s="69" t="s">
        <v>62</v>
      </c>
      <c r="AY52" s="69" t="s">
        <v>63</v>
      </c>
      <c r="AZ52" s="69" t="s">
        <v>64</v>
      </c>
      <c r="BA52" s="69" t="s">
        <v>65</v>
      </c>
      <c r="BB52" s="69" t="s">
        <v>66</v>
      </c>
      <c r="BC52" s="69" t="s">
        <v>67</v>
      </c>
      <c r="BD52" s="70" t="s">
        <v>68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69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43">
        <f>ROUND(SUM(AG55:AG57),2)</f>
        <v>0</v>
      </c>
      <c r="AH54" s="343"/>
      <c r="AI54" s="343"/>
      <c r="AJ54" s="343"/>
      <c r="AK54" s="343"/>
      <c r="AL54" s="343"/>
      <c r="AM54" s="343"/>
      <c r="AN54" s="344">
        <f>SUM(AG54,AT54)</f>
        <v>0</v>
      </c>
      <c r="AO54" s="344"/>
      <c r="AP54" s="344"/>
      <c r="AQ54" s="78" t="s">
        <v>19</v>
      </c>
      <c r="AR54" s="79"/>
      <c r="AS54" s="80">
        <f>ROUND(SUM(AS55:AS57),2)</f>
        <v>0</v>
      </c>
      <c r="AT54" s="81">
        <f>ROUND(SUM(AV54:AW54),2)</f>
        <v>0</v>
      </c>
      <c r="AU54" s="82">
        <f>ROUND(SUM(AU55:AU57),5)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ROUND(SUM(AZ55:AZ57),2)</f>
        <v>0</v>
      </c>
      <c r="BA54" s="81">
        <f>ROUND(SUM(BA55:BA57),2)</f>
        <v>0</v>
      </c>
      <c r="BB54" s="81">
        <f>ROUND(SUM(BB55:BB57),2)</f>
        <v>0</v>
      </c>
      <c r="BC54" s="81">
        <f>ROUND(SUM(BC55:BC57),2)</f>
        <v>0</v>
      </c>
      <c r="BD54" s="83">
        <f>ROUND(SUM(BD55:BD57),2)</f>
        <v>0</v>
      </c>
      <c r="BS54" s="84" t="s">
        <v>70</v>
      </c>
      <c r="BT54" s="84" t="s">
        <v>71</v>
      </c>
      <c r="BU54" s="85" t="s">
        <v>72</v>
      </c>
      <c r="BV54" s="84" t="s">
        <v>73</v>
      </c>
      <c r="BW54" s="84" t="s">
        <v>5</v>
      </c>
      <c r="BX54" s="84" t="s">
        <v>74</v>
      </c>
      <c r="CL54" s="84" t="s">
        <v>19</v>
      </c>
    </row>
    <row r="55" spans="1:91" s="7" customFormat="1" ht="16.5" customHeight="1">
      <c r="A55" s="86" t="s">
        <v>75</v>
      </c>
      <c r="B55" s="87"/>
      <c r="C55" s="88"/>
      <c r="D55" s="342" t="s">
        <v>76</v>
      </c>
      <c r="E55" s="342"/>
      <c r="F55" s="342"/>
      <c r="G55" s="342"/>
      <c r="H55" s="342"/>
      <c r="I55" s="89"/>
      <c r="J55" s="342" t="s">
        <v>77</v>
      </c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40">
        <f>'SO-01 - Opravy v korytě'!J30</f>
        <v>0</v>
      </c>
      <c r="AH55" s="341"/>
      <c r="AI55" s="341"/>
      <c r="AJ55" s="341"/>
      <c r="AK55" s="341"/>
      <c r="AL55" s="341"/>
      <c r="AM55" s="341"/>
      <c r="AN55" s="340">
        <f>SUM(AG55,AT55)</f>
        <v>0</v>
      </c>
      <c r="AO55" s="341"/>
      <c r="AP55" s="341"/>
      <c r="AQ55" s="90" t="s">
        <v>78</v>
      </c>
      <c r="AR55" s="91"/>
      <c r="AS55" s="92">
        <v>0</v>
      </c>
      <c r="AT55" s="93">
        <f>ROUND(SUM(AV55:AW55),2)</f>
        <v>0</v>
      </c>
      <c r="AU55" s="94">
        <f>'SO-01 - Opravy v korytě'!P86</f>
        <v>0</v>
      </c>
      <c r="AV55" s="93">
        <f>'SO-01 - Opravy v korytě'!J33</f>
        <v>0</v>
      </c>
      <c r="AW55" s="93">
        <f>'SO-01 - Opravy v korytě'!J34</f>
        <v>0</v>
      </c>
      <c r="AX55" s="93">
        <f>'SO-01 - Opravy v korytě'!J35</f>
        <v>0</v>
      </c>
      <c r="AY55" s="93">
        <f>'SO-01 - Opravy v korytě'!J36</f>
        <v>0</v>
      </c>
      <c r="AZ55" s="93">
        <f>'SO-01 - Opravy v korytě'!F33</f>
        <v>0</v>
      </c>
      <c r="BA55" s="93">
        <f>'SO-01 - Opravy v korytě'!F34</f>
        <v>0</v>
      </c>
      <c r="BB55" s="93">
        <f>'SO-01 - Opravy v korytě'!F35</f>
        <v>0</v>
      </c>
      <c r="BC55" s="93">
        <f>'SO-01 - Opravy v korytě'!F36</f>
        <v>0</v>
      </c>
      <c r="BD55" s="95">
        <f>'SO-01 - Opravy v korytě'!F37</f>
        <v>0</v>
      </c>
      <c r="BT55" s="96" t="s">
        <v>79</v>
      </c>
      <c r="BV55" s="96" t="s">
        <v>73</v>
      </c>
      <c r="BW55" s="96" t="s">
        <v>80</v>
      </c>
      <c r="BX55" s="96" t="s">
        <v>5</v>
      </c>
      <c r="CL55" s="96" t="s">
        <v>81</v>
      </c>
      <c r="CM55" s="96" t="s">
        <v>82</v>
      </c>
    </row>
    <row r="56" spans="1:91" s="7" customFormat="1" ht="16.5" customHeight="1">
      <c r="A56" s="86" t="s">
        <v>75</v>
      </c>
      <c r="B56" s="87"/>
      <c r="C56" s="88"/>
      <c r="D56" s="342" t="s">
        <v>83</v>
      </c>
      <c r="E56" s="342"/>
      <c r="F56" s="342"/>
      <c r="G56" s="342"/>
      <c r="H56" s="342"/>
      <c r="I56" s="89"/>
      <c r="J56" s="342" t="s">
        <v>84</v>
      </c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40">
        <f>'SO-02 - Opravy LMG stanice'!J30</f>
        <v>0</v>
      </c>
      <c r="AH56" s="341"/>
      <c r="AI56" s="341"/>
      <c r="AJ56" s="341"/>
      <c r="AK56" s="341"/>
      <c r="AL56" s="341"/>
      <c r="AM56" s="341"/>
      <c r="AN56" s="340">
        <f>SUM(AG56,AT56)</f>
        <v>0</v>
      </c>
      <c r="AO56" s="341"/>
      <c r="AP56" s="341"/>
      <c r="AQ56" s="90" t="s">
        <v>78</v>
      </c>
      <c r="AR56" s="91"/>
      <c r="AS56" s="92">
        <v>0</v>
      </c>
      <c r="AT56" s="93">
        <f>ROUND(SUM(AV56:AW56),2)</f>
        <v>0</v>
      </c>
      <c r="AU56" s="94">
        <f>'SO-02 - Opravy LMG stanice'!P89</f>
        <v>0</v>
      </c>
      <c r="AV56" s="93">
        <f>'SO-02 - Opravy LMG stanice'!J33</f>
        <v>0</v>
      </c>
      <c r="AW56" s="93">
        <f>'SO-02 - Opravy LMG stanice'!J34</f>
        <v>0</v>
      </c>
      <c r="AX56" s="93">
        <f>'SO-02 - Opravy LMG stanice'!J35</f>
        <v>0</v>
      </c>
      <c r="AY56" s="93">
        <f>'SO-02 - Opravy LMG stanice'!J36</f>
        <v>0</v>
      </c>
      <c r="AZ56" s="93">
        <f>'SO-02 - Opravy LMG stanice'!F33</f>
        <v>0</v>
      </c>
      <c r="BA56" s="93">
        <f>'SO-02 - Opravy LMG stanice'!F34</f>
        <v>0</v>
      </c>
      <c r="BB56" s="93">
        <f>'SO-02 - Opravy LMG stanice'!F35</f>
        <v>0</v>
      </c>
      <c r="BC56" s="93">
        <f>'SO-02 - Opravy LMG stanice'!F36</f>
        <v>0</v>
      </c>
      <c r="BD56" s="95">
        <f>'SO-02 - Opravy LMG stanice'!F37</f>
        <v>0</v>
      </c>
      <c r="BT56" s="96" t="s">
        <v>79</v>
      </c>
      <c r="BV56" s="96" t="s">
        <v>73</v>
      </c>
      <c r="BW56" s="96" t="s">
        <v>85</v>
      </c>
      <c r="BX56" s="96" t="s">
        <v>5</v>
      </c>
      <c r="CL56" s="96" t="s">
        <v>81</v>
      </c>
      <c r="CM56" s="96" t="s">
        <v>82</v>
      </c>
    </row>
    <row r="57" spans="1:91" s="7" customFormat="1" ht="16.5" customHeight="1">
      <c r="A57" s="86" t="s">
        <v>75</v>
      </c>
      <c r="B57" s="87"/>
      <c r="C57" s="88"/>
      <c r="D57" s="342" t="s">
        <v>86</v>
      </c>
      <c r="E57" s="342"/>
      <c r="F57" s="342"/>
      <c r="G57" s="342"/>
      <c r="H57" s="342"/>
      <c r="I57" s="89"/>
      <c r="J57" s="342" t="s">
        <v>87</v>
      </c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40">
        <f>'VON - Vedlejší a ostatní ...'!J30</f>
        <v>0</v>
      </c>
      <c r="AH57" s="341"/>
      <c r="AI57" s="341"/>
      <c r="AJ57" s="341"/>
      <c r="AK57" s="341"/>
      <c r="AL57" s="341"/>
      <c r="AM57" s="341"/>
      <c r="AN57" s="340">
        <f>SUM(AG57,AT57)</f>
        <v>0</v>
      </c>
      <c r="AO57" s="341"/>
      <c r="AP57" s="341"/>
      <c r="AQ57" s="90" t="s">
        <v>86</v>
      </c>
      <c r="AR57" s="91"/>
      <c r="AS57" s="97">
        <v>0</v>
      </c>
      <c r="AT57" s="98">
        <f>ROUND(SUM(AV57:AW57),2)</f>
        <v>0</v>
      </c>
      <c r="AU57" s="99">
        <f>'VON - Vedlejší a ostatní ...'!P82</f>
        <v>0</v>
      </c>
      <c r="AV57" s="98">
        <f>'VON - Vedlejší a ostatní ...'!J33</f>
        <v>0</v>
      </c>
      <c r="AW57" s="98">
        <f>'VON - Vedlejší a ostatní ...'!J34</f>
        <v>0</v>
      </c>
      <c r="AX57" s="98">
        <f>'VON - Vedlejší a ostatní ...'!J35</f>
        <v>0</v>
      </c>
      <c r="AY57" s="98">
        <f>'VON - Vedlejší a ostatní ...'!J36</f>
        <v>0</v>
      </c>
      <c r="AZ57" s="98">
        <f>'VON - Vedlejší a ostatní ...'!F33</f>
        <v>0</v>
      </c>
      <c r="BA57" s="98">
        <f>'VON - Vedlejší a ostatní ...'!F34</f>
        <v>0</v>
      </c>
      <c r="BB57" s="98">
        <f>'VON - Vedlejší a ostatní ...'!F35</f>
        <v>0</v>
      </c>
      <c r="BC57" s="98">
        <f>'VON - Vedlejší a ostatní ...'!F36</f>
        <v>0</v>
      </c>
      <c r="BD57" s="100">
        <f>'VON - Vedlejší a ostatní ...'!F37</f>
        <v>0</v>
      </c>
      <c r="BT57" s="96" t="s">
        <v>79</v>
      </c>
      <c r="BV57" s="96" t="s">
        <v>73</v>
      </c>
      <c r="BW57" s="96" t="s">
        <v>88</v>
      </c>
      <c r="BX57" s="96" t="s">
        <v>5</v>
      </c>
      <c r="CL57" s="96" t="s">
        <v>19</v>
      </c>
      <c r="CM57" s="96" t="s">
        <v>82</v>
      </c>
    </row>
    <row r="58" spans="1:91" s="2" customFormat="1" ht="30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9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</row>
    <row r="59" spans="1:91" s="2" customFormat="1" ht="6.95" customHeight="1">
      <c r="A59" s="34"/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39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</row>
  </sheetData>
  <sheetProtection algorithmName="SHA-512" hashValue="iafG3vaJ4bG5BW46EUX4VRZX3Ixh0Pfrac6WCY+PIwxyE8bTZ+OQbD4fDWRCKHrMiFrX6/12vbpBOKX24Nnelw==" saltValue="FMEcdvwJWT9lkMYCH40BpLFoK5D8QEbsHl/vHLyv3XVa+udf+UNoaJabow0Wwtmv1Y0QjjxrZ1WQGl0XbkFgvg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-01 - Opravy v korytě'!C2" display="/"/>
    <hyperlink ref="A56" location="'SO-02 - Opravy LMG stanice'!C2" display="/"/>
    <hyperlink ref="A57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0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7" t="s">
        <v>80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89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46" t="str">
        <f>'Rekapitulace stavby'!K6</f>
        <v>Divoká Orlice, Klášterec nad Orlicí, oprava měrného profilu LMG stanice v ř. km 96,976</v>
      </c>
      <c r="F7" s="347"/>
      <c r="G7" s="347"/>
      <c r="H7" s="347"/>
      <c r="L7" s="20"/>
    </row>
    <row r="8" spans="1:46" s="2" customFormat="1" ht="12" customHeight="1">
      <c r="A8" s="34"/>
      <c r="B8" s="39"/>
      <c r="C8" s="34"/>
      <c r="D8" s="105" t="s">
        <v>90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8" t="s">
        <v>91</v>
      </c>
      <c r="F9" s="349"/>
      <c r="G9" s="349"/>
      <c r="H9" s="34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81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16. 10. 2024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0" t="str">
        <f>'Rekapitulace stavby'!E14</f>
        <v>Vyplň údaj</v>
      </c>
      <c r="F18" s="351"/>
      <c r="G18" s="351"/>
      <c r="H18" s="351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2" t="s">
        <v>19</v>
      </c>
      <c r="F27" s="352"/>
      <c r="G27" s="352"/>
      <c r="H27" s="35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ROUND(J86,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ROUND((SUM(BE86:BE306)),  2)</f>
        <v>0</v>
      </c>
      <c r="G33" s="34"/>
      <c r="H33" s="34"/>
      <c r="I33" s="118">
        <v>0.21</v>
      </c>
      <c r="J33" s="117">
        <f>ROUND(((SUM(BE86:BE306))*I33),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ROUND((SUM(BF86:BF306)),  2)</f>
        <v>0</v>
      </c>
      <c r="G34" s="34"/>
      <c r="H34" s="34"/>
      <c r="I34" s="118">
        <v>0.12</v>
      </c>
      <c r="J34" s="117">
        <f>ROUND(((SUM(BF86:BF306))*I34),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ROUND((SUM(BG86:BG306)),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ROUND((SUM(BH86:BH306)),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ROUND((SUM(BI86:BI306)),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3" t="str">
        <f>E7</f>
        <v>Divoká Orlice, Klášterec nad Orlicí, oprava měrného profilu LMG stanice v ř. km 96,976</v>
      </c>
      <c r="F48" s="354"/>
      <c r="G48" s="354"/>
      <c r="H48" s="35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5" t="str">
        <f>E9</f>
        <v>SO-01 - Opravy v korytě</v>
      </c>
      <c r="F50" s="355"/>
      <c r="G50" s="355"/>
      <c r="H50" s="35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16. 10. 2024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Povodí Labe, státní podnik, Hradec Králové</v>
      </c>
      <c r="G54" s="36"/>
      <c r="H54" s="36"/>
      <c r="I54" s="29" t="s">
        <v>31</v>
      </c>
      <c r="J54" s="32" t="str">
        <f>E21</f>
        <v>Agroprojekce Litomyšl, s.r.o.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93</v>
      </c>
      <c r="D57" s="131"/>
      <c r="E57" s="131"/>
      <c r="F57" s="131"/>
      <c r="G57" s="131"/>
      <c r="H57" s="131"/>
      <c r="I57" s="131"/>
      <c r="J57" s="132" t="s">
        <v>94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J86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95</v>
      </c>
    </row>
    <row r="60" spans="1:47" s="9" customFormat="1" ht="24.95" customHeight="1">
      <c r="B60" s="134"/>
      <c r="C60" s="135"/>
      <c r="D60" s="136" t="s">
        <v>96</v>
      </c>
      <c r="E60" s="137"/>
      <c r="F60" s="137"/>
      <c r="G60" s="137"/>
      <c r="H60" s="137"/>
      <c r="I60" s="137"/>
      <c r="J60" s="138">
        <f>J87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97</v>
      </c>
      <c r="E61" s="143"/>
      <c r="F61" s="143"/>
      <c r="G61" s="143"/>
      <c r="H61" s="143"/>
      <c r="I61" s="143"/>
      <c r="J61" s="144">
        <f>J88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98</v>
      </c>
      <c r="E62" s="143"/>
      <c r="F62" s="143"/>
      <c r="G62" s="143"/>
      <c r="H62" s="143"/>
      <c r="I62" s="143"/>
      <c r="J62" s="144">
        <f>J202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99</v>
      </c>
      <c r="E63" s="143"/>
      <c r="F63" s="143"/>
      <c r="G63" s="143"/>
      <c r="H63" s="143"/>
      <c r="I63" s="143"/>
      <c r="J63" s="144">
        <f>J229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100</v>
      </c>
      <c r="E64" s="143"/>
      <c r="F64" s="143"/>
      <c r="G64" s="143"/>
      <c r="H64" s="143"/>
      <c r="I64" s="143"/>
      <c r="J64" s="144">
        <f>J259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101</v>
      </c>
      <c r="E65" s="143"/>
      <c r="F65" s="143"/>
      <c r="G65" s="143"/>
      <c r="H65" s="143"/>
      <c r="I65" s="143"/>
      <c r="J65" s="144">
        <f>J285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102</v>
      </c>
      <c r="E66" s="143"/>
      <c r="F66" s="143"/>
      <c r="G66" s="143"/>
      <c r="H66" s="143"/>
      <c r="I66" s="143"/>
      <c r="J66" s="144">
        <f>J303</f>
        <v>0</v>
      </c>
      <c r="K66" s="141"/>
      <c r="L66" s="145"/>
    </row>
    <row r="67" spans="1:31" s="2" customFormat="1" ht="21.75" customHeight="1">
      <c r="A67" s="34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103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16</v>
      </c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53" t="str">
        <f>E7</f>
        <v>Divoká Orlice, Klášterec nad Orlicí, oprava měrného profilu LMG stanice v ř. km 96,976</v>
      </c>
      <c r="F76" s="354"/>
      <c r="G76" s="354"/>
      <c r="H76" s="354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90</v>
      </c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25" t="str">
        <f>E9</f>
        <v>SO-01 - Opravy v korytě</v>
      </c>
      <c r="F78" s="355"/>
      <c r="G78" s="355"/>
      <c r="H78" s="355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6"/>
      <c r="E80" s="36"/>
      <c r="F80" s="27" t="str">
        <f>F12</f>
        <v xml:space="preserve"> </v>
      </c>
      <c r="G80" s="36"/>
      <c r="H80" s="36"/>
      <c r="I80" s="29" t="s">
        <v>23</v>
      </c>
      <c r="J80" s="59" t="str">
        <f>IF(J12="","",J12)</f>
        <v>16. 10. 2024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7" customHeight="1">
      <c r="A82" s="34"/>
      <c r="B82" s="35"/>
      <c r="C82" s="29" t="s">
        <v>25</v>
      </c>
      <c r="D82" s="36"/>
      <c r="E82" s="36"/>
      <c r="F82" s="27" t="str">
        <f>E15</f>
        <v>Povodí Labe, státní podnik, Hradec Králové</v>
      </c>
      <c r="G82" s="36"/>
      <c r="H82" s="36"/>
      <c r="I82" s="29" t="s">
        <v>31</v>
      </c>
      <c r="J82" s="32" t="str">
        <f>E21</f>
        <v>Agroprojekce Litomyšl, s.r.o.</v>
      </c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6"/>
      <c r="E83" s="36"/>
      <c r="F83" s="27" t="str">
        <f>IF(E18="","",E18)</f>
        <v>Vyplň údaj</v>
      </c>
      <c r="G83" s="36"/>
      <c r="H83" s="36"/>
      <c r="I83" s="29" t="s">
        <v>34</v>
      </c>
      <c r="J83" s="32" t="str">
        <f>E24</f>
        <v xml:space="preserve"> 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46"/>
      <c r="B85" s="147"/>
      <c r="C85" s="148" t="s">
        <v>104</v>
      </c>
      <c r="D85" s="149" t="s">
        <v>56</v>
      </c>
      <c r="E85" s="149" t="s">
        <v>52</v>
      </c>
      <c r="F85" s="149" t="s">
        <v>53</v>
      </c>
      <c r="G85" s="149" t="s">
        <v>105</v>
      </c>
      <c r="H85" s="149" t="s">
        <v>106</v>
      </c>
      <c r="I85" s="149" t="s">
        <v>107</v>
      </c>
      <c r="J85" s="149" t="s">
        <v>94</v>
      </c>
      <c r="K85" s="150" t="s">
        <v>108</v>
      </c>
      <c r="L85" s="151"/>
      <c r="M85" s="68" t="s">
        <v>19</v>
      </c>
      <c r="N85" s="69" t="s">
        <v>41</v>
      </c>
      <c r="O85" s="69" t="s">
        <v>109</v>
      </c>
      <c r="P85" s="69" t="s">
        <v>110</v>
      </c>
      <c r="Q85" s="69" t="s">
        <v>111</v>
      </c>
      <c r="R85" s="69" t="s">
        <v>112</v>
      </c>
      <c r="S85" s="69" t="s">
        <v>113</v>
      </c>
      <c r="T85" s="70" t="s">
        <v>114</v>
      </c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</row>
    <row r="86" spans="1:65" s="2" customFormat="1" ht="22.9" customHeight="1">
      <c r="A86" s="34"/>
      <c r="B86" s="35"/>
      <c r="C86" s="75" t="s">
        <v>115</v>
      </c>
      <c r="D86" s="36"/>
      <c r="E86" s="36"/>
      <c r="F86" s="36"/>
      <c r="G86" s="36"/>
      <c r="H86" s="36"/>
      <c r="I86" s="36"/>
      <c r="J86" s="152">
        <f>BK86</f>
        <v>0</v>
      </c>
      <c r="K86" s="36"/>
      <c r="L86" s="39"/>
      <c r="M86" s="71"/>
      <c r="N86" s="153"/>
      <c r="O86" s="72"/>
      <c r="P86" s="154">
        <f>P87</f>
        <v>0</v>
      </c>
      <c r="Q86" s="72"/>
      <c r="R86" s="154">
        <f>R87</f>
        <v>641.9598903000001</v>
      </c>
      <c r="S86" s="72"/>
      <c r="T86" s="155">
        <f>T87</f>
        <v>202.21440000000001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70</v>
      </c>
      <c r="AU86" s="17" t="s">
        <v>95</v>
      </c>
      <c r="BK86" s="156">
        <f>BK87</f>
        <v>0</v>
      </c>
    </row>
    <row r="87" spans="1:65" s="12" customFormat="1" ht="25.9" customHeight="1">
      <c r="B87" s="157"/>
      <c r="C87" s="158"/>
      <c r="D87" s="159" t="s">
        <v>70</v>
      </c>
      <c r="E87" s="160" t="s">
        <v>116</v>
      </c>
      <c r="F87" s="160" t="s">
        <v>117</v>
      </c>
      <c r="G87" s="158"/>
      <c r="H87" s="158"/>
      <c r="I87" s="161"/>
      <c r="J87" s="162">
        <f>BK87</f>
        <v>0</v>
      </c>
      <c r="K87" s="158"/>
      <c r="L87" s="163"/>
      <c r="M87" s="164"/>
      <c r="N87" s="165"/>
      <c r="O87" s="165"/>
      <c r="P87" s="166">
        <f>P88+P202+P229+P259+P285+P303</f>
        <v>0</v>
      </c>
      <c r="Q87" s="165"/>
      <c r="R87" s="166">
        <f>R88+R202+R229+R259+R285+R303</f>
        <v>641.9598903000001</v>
      </c>
      <c r="S87" s="165"/>
      <c r="T87" s="167">
        <f>T88+T202+T229+T259+T285+T303</f>
        <v>202.21440000000001</v>
      </c>
      <c r="AR87" s="168" t="s">
        <v>79</v>
      </c>
      <c r="AT87" s="169" t="s">
        <v>70</v>
      </c>
      <c r="AU87" s="169" t="s">
        <v>71</v>
      </c>
      <c r="AY87" s="168" t="s">
        <v>118</v>
      </c>
      <c r="BK87" s="170">
        <f>BK88+BK202+BK229+BK259+BK285+BK303</f>
        <v>0</v>
      </c>
    </row>
    <row r="88" spans="1:65" s="12" customFormat="1" ht="22.9" customHeight="1">
      <c r="B88" s="157"/>
      <c r="C88" s="158"/>
      <c r="D88" s="159" t="s">
        <v>70</v>
      </c>
      <c r="E88" s="171" t="s">
        <v>79</v>
      </c>
      <c r="F88" s="171" t="s">
        <v>119</v>
      </c>
      <c r="G88" s="158"/>
      <c r="H88" s="158"/>
      <c r="I88" s="161"/>
      <c r="J88" s="172">
        <f>BK88</f>
        <v>0</v>
      </c>
      <c r="K88" s="158"/>
      <c r="L88" s="163"/>
      <c r="M88" s="164"/>
      <c r="N88" s="165"/>
      <c r="O88" s="165"/>
      <c r="P88" s="166">
        <f>SUM(P89:P201)</f>
        <v>0</v>
      </c>
      <c r="Q88" s="165"/>
      <c r="R88" s="166">
        <f>SUM(R89:R201)</f>
        <v>1.800082</v>
      </c>
      <c r="S88" s="165"/>
      <c r="T88" s="167">
        <f>SUM(T89:T201)</f>
        <v>74.88</v>
      </c>
      <c r="AR88" s="168" t="s">
        <v>79</v>
      </c>
      <c r="AT88" s="169" t="s">
        <v>70</v>
      </c>
      <c r="AU88" s="169" t="s">
        <v>79</v>
      </c>
      <c r="AY88" s="168" t="s">
        <v>118</v>
      </c>
      <c r="BK88" s="170">
        <f>SUM(BK89:BK201)</f>
        <v>0</v>
      </c>
    </row>
    <row r="89" spans="1:65" s="2" customFormat="1" ht="16.5" customHeight="1">
      <c r="A89" s="34"/>
      <c r="B89" s="35"/>
      <c r="C89" s="173" t="s">
        <v>79</v>
      </c>
      <c r="D89" s="173" t="s">
        <v>120</v>
      </c>
      <c r="E89" s="174" t="s">
        <v>121</v>
      </c>
      <c r="F89" s="175" t="s">
        <v>122</v>
      </c>
      <c r="G89" s="176" t="s">
        <v>123</v>
      </c>
      <c r="H89" s="177">
        <v>1</v>
      </c>
      <c r="I89" s="178"/>
      <c r="J89" s="179">
        <f>ROUND(I89*H89,2)</f>
        <v>0</v>
      </c>
      <c r="K89" s="175" t="s">
        <v>124</v>
      </c>
      <c r="L89" s="39"/>
      <c r="M89" s="180" t="s">
        <v>19</v>
      </c>
      <c r="N89" s="181" t="s">
        <v>42</v>
      </c>
      <c r="O89" s="64"/>
      <c r="P89" s="182">
        <f>O89*H89</f>
        <v>0</v>
      </c>
      <c r="Q89" s="182">
        <v>0</v>
      </c>
      <c r="R89" s="182">
        <f>Q89*H89</f>
        <v>0</v>
      </c>
      <c r="S89" s="182">
        <v>0</v>
      </c>
      <c r="T89" s="183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84" t="s">
        <v>125</v>
      </c>
      <c r="AT89" s="184" t="s">
        <v>120</v>
      </c>
      <c r="AU89" s="184" t="s">
        <v>82</v>
      </c>
      <c r="AY89" s="17" t="s">
        <v>118</v>
      </c>
      <c r="BE89" s="185">
        <f>IF(N89="základní",J89,0)</f>
        <v>0</v>
      </c>
      <c r="BF89" s="185">
        <f>IF(N89="snížená",J89,0)</f>
        <v>0</v>
      </c>
      <c r="BG89" s="185">
        <f>IF(N89="zákl. přenesená",J89,0)</f>
        <v>0</v>
      </c>
      <c r="BH89" s="185">
        <f>IF(N89="sníž. přenesená",J89,0)</f>
        <v>0</v>
      </c>
      <c r="BI89" s="185">
        <f>IF(N89="nulová",J89,0)</f>
        <v>0</v>
      </c>
      <c r="BJ89" s="17" t="s">
        <v>79</v>
      </c>
      <c r="BK89" s="185">
        <f>ROUND(I89*H89,2)</f>
        <v>0</v>
      </c>
      <c r="BL89" s="17" t="s">
        <v>125</v>
      </c>
      <c r="BM89" s="184" t="s">
        <v>126</v>
      </c>
    </row>
    <row r="90" spans="1:65" s="2" customFormat="1" ht="11.25">
      <c r="A90" s="34"/>
      <c r="B90" s="35"/>
      <c r="C90" s="36"/>
      <c r="D90" s="186" t="s">
        <v>127</v>
      </c>
      <c r="E90" s="36"/>
      <c r="F90" s="187" t="s">
        <v>128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127</v>
      </c>
      <c r="AU90" s="17" t="s">
        <v>82</v>
      </c>
    </row>
    <row r="91" spans="1:65" s="2" customFormat="1" ht="11.25">
      <c r="A91" s="34"/>
      <c r="B91" s="35"/>
      <c r="C91" s="36"/>
      <c r="D91" s="191" t="s">
        <v>129</v>
      </c>
      <c r="E91" s="36"/>
      <c r="F91" s="192" t="s">
        <v>130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129</v>
      </c>
      <c r="AU91" s="17" t="s">
        <v>82</v>
      </c>
    </row>
    <row r="92" spans="1:65" s="13" customFormat="1" ht="11.25">
      <c r="B92" s="193"/>
      <c r="C92" s="194"/>
      <c r="D92" s="186" t="s">
        <v>131</v>
      </c>
      <c r="E92" s="195" t="s">
        <v>19</v>
      </c>
      <c r="F92" s="196" t="s">
        <v>132</v>
      </c>
      <c r="G92" s="194"/>
      <c r="H92" s="197">
        <v>1</v>
      </c>
      <c r="I92" s="198"/>
      <c r="J92" s="194"/>
      <c r="K92" s="194"/>
      <c r="L92" s="199"/>
      <c r="M92" s="200"/>
      <c r="N92" s="201"/>
      <c r="O92" s="201"/>
      <c r="P92" s="201"/>
      <c r="Q92" s="201"/>
      <c r="R92" s="201"/>
      <c r="S92" s="201"/>
      <c r="T92" s="202"/>
      <c r="AT92" s="203" t="s">
        <v>131</v>
      </c>
      <c r="AU92" s="203" t="s">
        <v>82</v>
      </c>
      <c r="AV92" s="13" t="s">
        <v>82</v>
      </c>
      <c r="AW92" s="13" t="s">
        <v>33</v>
      </c>
      <c r="AX92" s="13" t="s">
        <v>79</v>
      </c>
      <c r="AY92" s="203" t="s">
        <v>118</v>
      </c>
    </row>
    <row r="93" spans="1:65" s="2" customFormat="1" ht="16.5" customHeight="1">
      <c r="A93" s="34"/>
      <c r="B93" s="35"/>
      <c r="C93" s="173" t="s">
        <v>82</v>
      </c>
      <c r="D93" s="173" t="s">
        <v>120</v>
      </c>
      <c r="E93" s="174" t="s">
        <v>133</v>
      </c>
      <c r="F93" s="175" t="s">
        <v>134</v>
      </c>
      <c r="G93" s="176" t="s">
        <v>123</v>
      </c>
      <c r="H93" s="177">
        <v>1</v>
      </c>
      <c r="I93" s="178"/>
      <c r="J93" s="179">
        <f>ROUND(I93*H93,2)</f>
        <v>0</v>
      </c>
      <c r="K93" s="175" t="s">
        <v>124</v>
      </c>
      <c r="L93" s="39"/>
      <c r="M93" s="180" t="s">
        <v>19</v>
      </c>
      <c r="N93" s="181" t="s">
        <v>42</v>
      </c>
      <c r="O93" s="64"/>
      <c r="P93" s="182">
        <f>O93*H93</f>
        <v>0</v>
      </c>
      <c r="Q93" s="182">
        <v>0</v>
      </c>
      <c r="R93" s="182">
        <f>Q93*H93</f>
        <v>0</v>
      </c>
      <c r="S93" s="182">
        <v>0</v>
      </c>
      <c r="T93" s="183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84" t="s">
        <v>125</v>
      </c>
      <c r="AT93" s="184" t="s">
        <v>120</v>
      </c>
      <c r="AU93" s="184" t="s">
        <v>82</v>
      </c>
      <c r="AY93" s="17" t="s">
        <v>118</v>
      </c>
      <c r="BE93" s="185">
        <f>IF(N93="základní",J93,0)</f>
        <v>0</v>
      </c>
      <c r="BF93" s="185">
        <f>IF(N93="snížená",J93,0)</f>
        <v>0</v>
      </c>
      <c r="BG93" s="185">
        <f>IF(N93="zákl. přenesená",J93,0)</f>
        <v>0</v>
      </c>
      <c r="BH93" s="185">
        <f>IF(N93="sníž. přenesená",J93,0)</f>
        <v>0</v>
      </c>
      <c r="BI93" s="185">
        <f>IF(N93="nulová",J93,0)</f>
        <v>0</v>
      </c>
      <c r="BJ93" s="17" t="s">
        <v>79</v>
      </c>
      <c r="BK93" s="185">
        <f>ROUND(I93*H93,2)</f>
        <v>0</v>
      </c>
      <c r="BL93" s="17" t="s">
        <v>125</v>
      </c>
      <c r="BM93" s="184" t="s">
        <v>135</v>
      </c>
    </row>
    <row r="94" spans="1:65" s="2" customFormat="1" ht="11.25">
      <c r="A94" s="34"/>
      <c r="B94" s="35"/>
      <c r="C94" s="36"/>
      <c r="D94" s="186" t="s">
        <v>127</v>
      </c>
      <c r="E94" s="36"/>
      <c r="F94" s="187" t="s">
        <v>136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127</v>
      </c>
      <c r="AU94" s="17" t="s">
        <v>82</v>
      </c>
    </row>
    <row r="95" spans="1:65" s="2" customFormat="1" ht="11.25">
      <c r="A95" s="34"/>
      <c r="B95" s="35"/>
      <c r="C95" s="36"/>
      <c r="D95" s="191" t="s">
        <v>129</v>
      </c>
      <c r="E95" s="36"/>
      <c r="F95" s="192" t="s">
        <v>137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129</v>
      </c>
      <c r="AU95" s="17" t="s">
        <v>82</v>
      </c>
    </row>
    <row r="96" spans="1:65" s="13" customFormat="1" ht="11.25">
      <c r="B96" s="193"/>
      <c r="C96" s="194"/>
      <c r="D96" s="186" t="s">
        <v>131</v>
      </c>
      <c r="E96" s="195" t="s">
        <v>19</v>
      </c>
      <c r="F96" s="196" t="s">
        <v>132</v>
      </c>
      <c r="G96" s="194"/>
      <c r="H96" s="197">
        <v>1</v>
      </c>
      <c r="I96" s="198"/>
      <c r="J96" s="194"/>
      <c r="K96" s="194"/>
      <c r="L96" s="199"/>
      <c r="M96" s="200"/>
      <c r="N96" s="201"/>
      <c r="O96" s="201"/>
      <c r="P96" s="201"/>
      <c r="Q96" s="201"/>
      <c r="R96" s="201"/>
      <c r="S96" s="201"/>
      <c r="T96" s="202"/>
      <c r="AT96" s="203" t="s">
        <v>131</v>
      </c>
      <c r="AU96" s="203" t="s">
        <v>82</v>
      </c>
      <c r="AV96" s="13" t="s">
        <v>82</v>
      </c>
      <c r="AW96" s="13" t="s">
        <v>33</v>
      </c>
      <c r="AX96" s="13" t="s">
        <v>79</v>
      </c>
      <c r="AY96" s="203" t="s">
        <v>118</v>
      </c>
    </row>
    <row r="97" spans="1:65" s="2" customFormat="1" ht="16.5" customHeight="1">
      <c r="A97" s="34"/>
      <c r="B97" s="35"/>
      <c r="C97" s="173" t="s">
        <v>138</v>
      </c>
      <c r="D97" s="173" t="s">
        <v>120</v>
      </c>
      <c r="E97" s="174" t="s">
        <v>139</v>
      </c>
      <c r="F97" s="175" t="s">
        <v>140</v>
      </c>
      <c r="G97" s="176" t="s">
        <v>123</v>
      </c>
      <c r="H97" s="177">
        <v>1</v>
      </c>
      <c r="I97" s="178"/>
      <c r="J97" s="179">
        <f>ROUND(I97*H97,2)</f>
        <v>0</v>
      </c>
      <c r="K97" s="175" t="s">
        <v>124</v>
      </c>
      <c r="L97" s="39"/>
      <c r="M97" s="180" t="s">
        <v>19</v>
      </c>
      <c r="N97" s="181" t="s">
        <v>42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125</v>
      </c>
      <c r="AT97" s="184" t="s">
        <v>120</v>
      </c>
      <c r="AU97" s="184" t="s">
        <v>82</v>
      </c>
      <c r="AY97" s="17" t="s">
        <v>118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79</v>
      </c>
      <c r="BK97" s="185">
        <f>ROUND(I97*H97,2)</f>
        <v>0</v>
      </c>
      <c r="BL97" s="17" t="s">
        <v>125</v>
      </c>
      <c r="BM97" s="184" t="s">
        <v>141</v>
      </c>
    </row>
    <row r="98" spans="1:65" s="2" customFormat="1" ht="11.25">
      <c r="A98" s="34"/>
      <c r="B98" s="35"/>
      <c r="C98" s="36"/>
      <c r="D98" s="186" t="s">
        <v>127</v>
      </c>
      <c r="E98" s="36"/>
      <c r="F98" s="187" t="s">
        <v>142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127</v>
      </c>
      <c r="AU98" s="17" t="s">
        <v>82</v>
      </c>
    </row>
    <row r="99" spans="1:65" s="2" customFormat="1" ht="11.25">
      <c r="A99" s="34"/>
      <c r="B99" s="35"/>
      <c r="C99" s="36"/>
      <c r="D99" s="191" t="s">
        <v>129</v>
      </c>
      <c r="E99" s="36"/>
      <c r="F99" s="192" t="s">
        <v>143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129</v>
      </c>
      <c r="AU99" s="17" t="s">
        <v>82</v>
      </c>
    </row>
    <row r="100" spans="1:65" s="13" customFormat="1" ht="11.25">
      <c r="B100" s="193"/>
      <c r="C100" s="194"/>
      <c r="D100" s="186" t="s">
        <v>131</v>
      </c>
      <c r="E100" s="195" t="s">
        <v>19</v>
      </c>
      <c r="F100" s="196" t="s">
        <v>132</v>
      </c>
      <c r="G100" s="194"/>
      <c r="H100" s="197">
        <v>1</v>
      </c>
      <c r="I100" s="198"/>
      <c r="J100" s="194"/>
      <c r="K100" s="194"/>
      <c r="L100" s="199"/>
      <c r="M100" s="200"/>
      <c r="N100" s="201"/>
      <c r="O100" s="201"/>
      <c r="P100" s="201"/>
      <c r="Q100" s="201"/>
      <c r="R100" s="201"/>
      <c r="S100" s="201"/>
      <c r="T100" s="202"/>
      <c r="AT100" s="203" t="s">
        <v>131</v>
      </c>
      <c r="AU100" s="203" t="s">
        <v>82</v>
      </c>
      <c r="AV100" s="13" t="s">
        <v>82</v>
      </c>
      <c r="AW100" s="13" t="s">
        <v>33</v>
      </c>
      <c r="AX100" s="13" t="s">
        <v>79</v>
      </c>
      <c r="AY100" s="203" t="s">
        <v>118</v>
      </c>
    </row>
    <row r="101" spans="1:65" s="2" customFormat="1" ht="16.5" customHeight="1">
      <c r="A101" s="34"/>
      <c r="B101" s="35"/>
      <c r="C101" s="173" t="s">
        <v>125</v>
      </c>
      <c r="D101" s="173" t="s">
        <v>120</v>
      </c>
      <c r="E101" s="174" t="s">
        <v>144</v>
      </c>
      <c r="F101" s="175" t="s">
        <v>145</v>
      </c>
      <c r="G101" s="176" t="s">
        <v>146</v>
      </c>
      <c r="H101" s="177">
        <v>35.1</v>
      </c>
      <c r="I101" s="178"/>
      <c r="J101" s="179">
        <f>ROUND(I101*H101,2)</f>
        <v>0</v>
      </c>
      <c r="K101" s="175" t="s">
        <v>124</v>
      </c>
      <c r="L101" s="39"/>
      <c r="M101" s="180" t="s">
        <v>19</v>
      </c>
      <c r="N101" s="181" t="s">
        <v>42</v>
      </c>
      <c r="O101" s="64"/>
      <c r="P101" s="182">
        <f>O101*H101</f>
        <v>0</v>
      </c>
      <c r="Q101" s="182">
        <v>0</v>
      </c>
      <c r="R101" s="182">
        <f>Q101*H101</f>
        <v>0</v>
      </c>
      <c r="S101" s="182">
        <v>1.9</v>
      </c>
      <c r="T101" s="183">
        <f>S101*H101</f>
        <v>66.69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84" t="s">
        <v>125</v>
      </c>
      <c r="AT101" s="184" t="s">
        <v>120</v>
      </c>
      <c r="AU101" s="184" t="s">
        <v>82</v>
      </c>
      <c r="AY101" s="17" t="s">
        <v>118</v>
      </c>
      <c r="BE101" s="185">
        <f>IF(N101="základní",J101,0)</f>
        <v>0</v>
      </c>
      <c r="BF101" s="185">
        <f>IF(N101="snížená",J101,0)</f>
        <v>0</v>
      </c>
      <c r="BG101" s="185">
        <f>IF(N101="zákl. přenesená",J101,0)</f>
        <v>0</v>
      </c>
      <c r="BH101" s="185">
        <f>IF(N101="sníž. přenesená",J101,0)</f>
        <v>0</v>
      </c>
      <c r="BI101" s="185">
        <f>IF(N101="nulová",J101,0)</f>
        <v>0</v>
      </c>
      <c r="BJ101" s="17" t="s">
        <v>79</v>
      </c>
      <c r="BK101" s="185">
        <f>ROUND(I101*H101,2)</f>
        <v>0</v>
      </c>
      <c r="BL101" s="17" t="s">
        <v>125</v>
      </c>
      <c r="BM101" s="184" t="s">
        <v>147</v>
      </c>
    </row>
    <row r="102" spans="1:65" s="2" customFormat="1" ht="19.5">
      <c r="A102" s="34"/>
      <c r="B102" s="35"/>
      <c r="C102" s="36"/>
      <c r="D102" s="186" t="s">
        <v>127</v>
      </c>
      <c r="E102" s="36"/>
      <c r="F102" s="187" t="s">
        <v>148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127</v>
      </c>
      <c r="AU102" s="17" t="s">
        <v>82</v>
      </c>
    </row>
    <row r="103" spans="1:65" s="2" customFormat="1" ht="11.25">
      <c r="A103" s="34"/>
      <c r="B103" s="35"/>
      <c r="C103" s="36"/>
      <c r="D103" s="191" t="s">
        <v>129</v>
      </c>
      <c r="E103" s="36"/>
      <c r="F103" s="192" t="s">
        <v>149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129</v>
      </c>
      <c r="AU103" s="17" t="s">
        <v>82</v>
      </c>
    </row>
    <row r="104" spans="1:65" s="13" customFormat="1" ht="22.5">
      <c r="B104" s="193"/>
      <c r="C104" s="194"/>
      <c r="D104" s="186" t="s">
        <v>131</v>
      </c>
      <c r="E104" s="195" t="s">
        <v>19</v>
      </c>
      <c r="F104" s="196" t="s">
        <v>150</v>
      </c>
      <c r="G104" s="194"/>
      <c r="H104" s="197">
        <v>35.1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131</v>
      </c>
      <c r="AU104" s="203" t="s">
        <v>82</v>
      </c>
      <c r="AV104" s="13" t="s">
        <v>82</v>
      </c>
      <c r="AW104" s="13" t="s">
        <v>33</v>
      </c>
      <c r="AX104" s="13" t="s">
        <v>79</v>
      </c>
      <c r="AY104" s="203" t="s">
        <v>118</v>
      </c>
    </row>
    <row r="105" spans="1:65" s="2" customFormat="1" ht="16.5" customHeight="1">
      <c r="A105" s="34"/>
      <c r="B105" s="35"/>
      <c r="C105" s="173" t="s">
        <v>151</v>
      </c>
      <c r="D105" s="173" t="s">
        <v>120</v>
      </c>
      <c r="E105" s="174" t="s">
        <v>152</v>
      </c>
      <c r="F105" s="175" t="s">
        <v>153</v>
      </c>
      <c r="G105" s="176" t="s">
        <v>146</v>
      </c>
      <c r="H105" s="177">
        <v>4.5</v>
      </c>
      <c r="I105" s="178"/>
      <c r="J105" s="179">
        <f>ROUND(I105*H105,2)</f>
        <v>0</v>
      </c>
      <c r="K105" s="175" t="s">
        <v>124</v>
      </c>
      <c r="L105" s="39"/>
      <c r="M105" s="180" t="s">
        <v>19</v>
      </c>
      <c r="N105" s="181" t="s">
        <v>42</v>
      </c>
      <c r="O105" s="64"/>
      <c r="P105" s="182">
        <f>O105*H105</f>
        <v>0</v>
      </c>
      <c r="Q105" s="182">
        <v>0</v>
      </c>
      <c r="R105" s="182">
        <f>Q105*H105</f>
        <v>0</v>
      </c>
      <c r="S105" s="182">
        <v>1.82</v>
      </c>
      <c r="T105" s="183">
        <f>S105*H105</f>
        <v>8.19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125</v>
      </c>
      <c r="AT105" s="184" t="s">
        <v>120</v>
      </c>
      <c r="AU105" s="184" t="s">
        <v>82</v>
      </c>
      <c r="AY105" s="17" t="s">
        <v>118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79</v>
      </c>
      <c r="BK105" s="185">
        <f>ROUND(I105*H105,2)</f>
        <v>0</v>
      </c>
      <c r="BL105" s="17" t="s">
        <v>125</v>
      </c>
      <c r="BM105" s="184" t="s">
        <v>154</v>
      </c>
    </row>
    <row r="106" spans="1:65" s="2" customFormat="1" ht="11.25">
      <c r="A106" s="34"/>
      <c r="B106" s="35"/>
      <c r="C106" s="36"/>
      <c r="D106" s="186" t="s">
        <v>127</v>
      </c>
      <c r="E106" s="36"/>
      <c r="F106" s="187" t="s">
        <v>155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127</v>
      </c>
      <c r="AU106" s="17" t="s">
        <v>82</v>
      </c>
    </row>
    <row r="107" spans="1:65" s="2" customFormat="1" ht="11.25">
      <c r="A107" s="34"/>
      <c r="B107" s="35"/>
      <c r="C107" s="36"/>
      <c r="D107" s="191" t="s">
        <v>129</v>
      </c>
      <c r="E107" s="36"/>
      <c r="F107" s="192" t="s">
        <v>156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129</v>
      </c>
      <c r="AU107" s="17" t="s">
        <v>82</v>
      </c>
    </row>
    <row r="108" spans="1:65" s="13" customFormat="1" ht="11.25">
      <c r="B108" s="193"/>
      <c r="C108" s="194"/>
      <c r="D108" s="186" t="s">
        <v>131</v>
      </c>
      <c r="E108" s="195" t="s">
        <v>19</v>
      </c>
      <c r="F108" s="196" t="s">
        <v>157</v>
      </c>
      <c r="G108" s="194"/>
      <c r="H108" s="197">
        <v>4.5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131</v>
      </c>
      <c r="AU108" s="203" t="s">
        <v>82</v>
      </c>
      <c r="AV108" s="13" t="s">
        <v>82</v>
      </c>
      <c r="AW108" s="13" t="s">
        <v>33</v>
      </c>
      <c r="AX108" s="13" t="s">
        <v>79</v>
      </c>
      <c r="AY108" s="203" t="s">
        <v>118</v>
      </c>
    </row>
    <row r="109" spans="1:65" s="2" customFormat="1" ht="16.5" customHeight="1">
      <c r="A109" s="34"/>
      <c r="B109" s="35"/>
      <c r="C109" s="173" t="s">
        <v>158</v>
      </c>
      <c r="D109" s="173" t="s">
        <v>120</v>
      </c>
      <c r="E109" s="174" t="s">
        <v>159</v>
      </c>
      <c r="F109" s="175" t="s">
        <v>160</v>
      </c>
      <c r="G109" s="176" t="s">
        <v>146</v>
      </c>
      <c r="H109" s="177">
        <v>4.5</v>
      </c>
      <c r="I109" s="178"/>
      <c r="J109" s="179">
        <f>ROUND(I109*H109,2)</f>
        <v>0</v>
      </c>
      <c r="K109" s="175" t="s">
        <v>124</v>
      </c>
      <c r="L109" s="39"/>
      <c r="M109" s="180" t="s">
        <v>19</v>
      </c>
      <c r="N109" s="181" t="s">
        <v>42</v>
      </c>
      <c r="O109" s="64"/>
      <c r="P109" s="182">
        <f>O109*H109</f>
        <v>0</v>
      </c>
      <c r="Q109" s="182">
        <v>0.4</v>
      </c>
      <c r="R109" s="182">
        <f>Q109*H109</f>
        <v>1.8</v>
      </c>
      <c r="S109" s="182">
        <v>0</v>
      </c>
      <c r="T109" s="183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125</v>
      </c>
      <c r="AT109" s="184" t="s">
        <v>120</v>
      </c>
      <c r="AU109" s="184" t="s">
        <v>82</v>
      </c>
      <c r="AY109" s="17" t="s">
        <v>118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7" t="s">
        <v>79</v>
      </c>
      <c r="BK109" s="185">
        <f>ROUND(I109*H109,2)</f>
        <v>0</v>
      </c>
      <c r="BL109" s="17" t="s">
        <v>125</v>
      </c>
      <c r="BM109" s="184" t="s">
        <v>161</v>
      </c>
    </row>
    <row r="110" spans="1:65" s="2" customFormat="1" ht="19.5">
      <c r="A110" s="34"/>
      <c r="B110" s="35"/>
      <c r="C110" s="36"/>
      <c r="D110" s="186" t="s">
        <v>127</v>
      </c>
      <c r="E110" s="36"/>
      <c r="F110" s="187" t="s">
        <v>162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127</v>
      </c>
      <c r="AU110" s="17" t="s">
        <v>82</v>
      </c>
    </row>
    <row r="111" spans="1:65" s="2" customFormat="1" ht="11.25">
      <c r="A111" s="34"/>
      <c r="B111" s="35"/>
      <c r="C111" s="36"/>
      <c r="D111" s="191" t="s">
        <v>129</v>
      </c>
      <c r="E111" s="36"/>
      <c r="F111" s="192" t="s">
        <v>163</v>
      </c>
      <c r="G111" s="36"/>
      <c r="H111" s="36"/>
      <c r="I111" s="188"/>
      <c r="J111" s="36"/>
      <c r="K111" s="36"/>
      <c r="L111" s="39"/>
      <c r="M111" s="189"/>
      <c r="N111" s="190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129</v>
      </c>
      <c r="AU111" s="17" t="s">
        <v>82</v>
      </c>
    </row>
    <row r="112" spans="1:65" s="13" customFormat="1" ht="11.25">
      <c r="B112" s="193"/>
      <c r="C112" s="194"/>
      <c r="D112" s="186" t="s">
        <v>131</v>
      </c>
      <c r="E112" s="195" t="s">
        <v>19</v>
      </c>
      <c r="F112" s="196" t="s">
        <v>157</v>
      </c>
      <c r="G112" s="194"/>
      <c r="H112" s="197">
        <v>4.5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131</v>
      </c>
      <c r="AU112" s="203" t="s">
        <v>82</v>
      </c>
      <c r="AV112" s="13" t="s">
        <v>82</v>
      </c>
      <c r="AW112" s="13" t="s">
        <v>33</v>
      </c>
      <c r="AX112" s="13" t="s">
        <v>79</v>
      </c>
      <c r="AY112" s="203" t="s">
        <v>118</v>
      </c>
    </row>
    <row r="113" spans="1:65" s="2" customFormat="1" ht="16.5" customHeight="1">
      <c r="A113" s="34"/>
      <c r="B113" s="35"/>
      <c r="C113" s="173" t="s">
        <v>164</v>
      </c>
      <c r="D113" s="173" t="s">
        <v>120</v>
      </c>
      <c r="E113" s="174" t="s">
        <v>165</v>
      </c>
      <c r="F113" s="175" t="s">
        <v>166</v>
      </c>
      <c r="G113" s="176" t="s">
        <v>146</v>
      </c>
      <c r="H113" s="177">
        <v>35.1</v>
      </c>
      <c r="I113" s="178"/>
      <c r="J113" s="179">
        <f>ROUND(I113*H113,2)</f>
        <v>0</v>
      </c>
      <c r="K113" s="175" t="s">
        <v>124</v>
      </c>
      <c r="L113" s="39"/>
      <c r="M113" s="180" t="s">
        <v>19</v>
      </c>
      <c r="N113" s="181" t="s">
        <v>42</v>
      </c>
      <c r="O113" s="64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125</v>
      </c>
      <c r="AT113" s="184" t="s">
        <v>120</v>
      </c>
      <c r="AU113" s="184" t="s">
        <v>82</v>
      </c>
      <c r="AY113" s="17" t="s">
        <v>118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7" t="s">
        <v>79</v>
      </c>
      <c r="BK113" s="185">
        <f>ROUND(I113*H113,2)</f>
        <v>0</v>
      </c>
      <c r="BL113" s="17" t="s">
        <v>125</v>
      </c>
      <c r="BM113" s="184" t="s">
        <v>167</v>
      </c>
    </row>
    <row r="114" spans="1:65" s="2" customFormat="1" ht="19.5">
      <c r="A114" s="34"/>
      <c r="B114" s="35"/>
      <c r="C114" s="36"/>
      <c r="D114" s="186" t="s">
        <v>127</v>
      </c>
      <c r="E114" s="36"/>
      <c r="F114" s="187" t="s">
        <v>168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127</v>
      </c>
      <c r="AU114" s="17" t="s">
        <v>82</v>
      </c>
    </row>
    <row r="115" spans="1:65" s="2" customFormat="1" ht="11.25">
      <c r="A115" s="34"/>
      <c r="B115" s="35"/>
      <c r="C115" s="36"/>
      <c r="D115" s="191" t="s">
        <v>129</v>
      </c>
      <c r="E115" s="36"/>
      <c r="F115" s="192" t="s">
        <v>169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129</v>
      </c>
      <c r="AU115" s="17" t="s">
        <v>82</v>
      </c>
    </row>
    <row r="116" spans="1:65" s="13" customFormat="1" ht="22.5">
      <c r="B116" s="193"/>
      <c r="C116" s="194"/>
      <c r="D116" s="186" t="s">
        <v>131</v>
      </c>
      <c r="E116" s="195" t="s">
        <v>19</v>
      </c>
      <c r="F116" s="196" t="s">
        <v>150</v>
      </c>
      <c r="G116" s="194"/>
      <c r="H116" s="197">
        <v>35.1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131</v>
      </c>
      <c r="AU116" s="203" t="s">
        <v>82</v>
      </c>
      <c r="AV116" s="13" t="s">
        <v>82</v>
      </c>
      <c r="AW116" s="13" t="s">
        <v>33</v>
      </c>
      <c r="AX116" s="13" t="s">
        <v>79</v>
      </c>
      <c r="AY116" s="203" t="s">
        <v>118</v>
      </c>
    </row>
    <row r="117" spans="1:65" s="2" customFormat="1" ht="16.5" customHeight="1">
      <c r="A117" s="34"/>
      <c r="B117" s="35"/>
      <c r="C117" s="173" t="s">
        <v>170</v>
      </c>
      <c r="D117" s="173" t="s">
        <v>120</v>
      </c>
      <c r="E117" s="174" t="s">
        <v>171</v>
      </c>
      <c r="F117" s="175" t="s">
        <v>172</v>
      </c>
      <c r="G117" s="176" t="s">
        <v>146</v>
      </c>
      <c r="H117" s="177">
        <v>39.6</v>
      </c>
      <c r="I117" s="178"/>
      <c r="J117" s="179">
        <f>ROUND(I117*H117,2)</f>
        <v>0</v>
      </c>
      <c r="K117" s="175" t="s">
        <v>124</v>
      </c>
      <c r="L117" s="39"/>
      <c r="M117" s="180" t="s">
        <v>19</v>
      </c>
      <c r="N117" s="181" t="s">
        <v>42</v>
      </c>
      <c r="O117" s="64"/>
      <c r="P117" s="182">
        <f>O117*H117</f>
        <v>0</v>
      </c>
      <c r="Q117" s="182">
        <v>0</v>
      </c>
      <c r="R117" s="182">
        <f>Q117*H117</f>
        <v>0</v>
      </c>
      <c r="S117" s="182">
        <v>0</v>
      </c>
      <c r="T117" s="18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125</v>
      </c>
      <c r="AT117" s="184" t="s">
        <v>120</v>
      </c>
      <c r="AU117" s="184" t="s">
        <v>82</v>
      </c>
      <c r="AY117" s="17" t="s">
        <v>118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7" t="s">
        <v>79</v>
      </c>
      <c r="BK117" s="185">
        <f>ROUND(I117*H117,2)</f>
        <v>0</v>
      </c>
      <c r="BL117" s="17" t="s">
        <v>125</v>
      </c>
      <c r="BM117" s="184" t="s">
        <v>173</v>
      </c>
    </row>
    <row r="118" spans="1:65" s="2" customFormat="1" ht="11.25">
      <c r="A118" s="34"/>
      <c r="B118" s="35"/>
      <c r="C118" s="36"/>
      <c r="D118" s="186" t="s">
        <v>127</v>
      </c>
      <c r="E118" s="36"/>
      <c r="F118" s="187" t="s">
        <v>174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127</v>
      </c>
      <c r="AU118" s="17" t="s">
        <v>82</v>
      </c>
    </row>
    <row r="119" spans="1:65" s="2" customFormat="1" ht="11.25">
      <c r="A119" s="34"/>
      <c r="B119" s="35"/>
      <c r="C119" s="36"/>
      <c r="D119" s="191" t="s">
        <v>129</v>
      </c>
      <c r="E119" s="36"/>
      <c r="F119" s="192" t="s">
        <v>175</v>
      </c>
      <c r="G119" s="36"/>
      <c r="H119" s="36"/>
      <c r="I119" s="188"/>
      <c r="J119" s="36"/>
      <c r="K119" s="36"/>
      <c r="L119" s="39"/>
      <c r="M119" s="189"/>
      <c r="N119" s="19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129</v>
      </c>
      <c r="AU119" s="17" t="s">
        <v>82</v>
      </c>
    </row>
    <row r="120" spans="1:65" s="13" customFormat="1" ht="22.5">
      <c r="B120" s="193"/>
      <c r="C120" s="194"/>
      <c r="D120" s="186" t="s">
        <v>131</v>
      </c>
      <c r="E120" s="195" t="s">
        <v>19</v>
      </c>
      <c r="F120" s="196" t="s">
        <v>150</v>
      </c>
      <c r="G120" s="194"/>
      <c r="H120" s="197">
        <v>35.1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131</v>
      </c>
      <c r="AU120" s="203" t="s">
        <v>82</v>
      </c>
      <c r="AV120" s="13" t="s">
        <v>82</v>
      </c>
      <c r="AW120" s="13" t="s">
        <v>33</v>
      </c>
      <c r="AX120" s="13" t="s">
        <v>71</v>
      </c>
      <c r="AY120" s="203" t="s">
        <v>118</v>
      </c>
    </row>
    <row r="121" spans="1:65" s="13" customFormat="1" ht="11.25">
      <c r="B121" s="193"/>
      <c r="C121" s="194"/>
      <c r="D121" s="186" t="s">
        <v>131</v>
      </c>
      <c r="E121" s="195" t="s">
        <v>19</v>
      </c>
      <c r="F121" s="196" t="s">
        <v>157</v>
      </c>
      <c r="G121" s="194"/>
      <c r="H121" s="197">
        <v>4.5</v>
      </c>
      <c r="I121" s="198"/>
      <c r="J121" s="194"/>
      <c r="K121" s="194"/>
      <c r="L121" s="199"/>
      <c r="M121" s="200"/>
      <c r="N121" s="201"/>
      <c r="O121" s="201"/>
      <c r="P121" s="201"/>
      <c r="Q121" s="201"/>
      <c r="R121" s="201"/>
      <c r="S121" s="201"/>
      <c r="T121" s="202"/>
      <c r="AT121" s="203" t="s">
        <v>131</v>
      </c>
      <c r="AU121" s="203" t="s">
        <v>82</v>
      </c>
      <c r="AV121" s="13" t="s">
        <v>82</v>
      </c>
      <c r="AW121" s="13" t="s">
        <v>33</v>
      </c>
      <c r="AX121" s="13" t="s">
        <v>71</v>
      </c>
      <c r="AY121" s="203" t="s">
        <v>118</v>
      </c>
    </row>
    <row r="122" spans="1:65" s="2" customFormat="1" ht="16.5" customHeight="1">
      <c r="A122" s="34"/>
      <c r="B122" s="35"/>
      <c r="C122" s="173" t="s">
        <v>176</v>
      </c>
      <c r="D122" s="173" t="s">
        <v>120</v>
      </c>
      <c r="E122" s="174" t="s">
        <v>177</v>
      </c>
      <c r="F122" s="175" t="s">
        <v>178</v>
      </c>
      <c r="G122" s="176" t="s">
        <v>179</v>
      </c>
      <c r="H122" s="177">
        <v>1</v>
      </c>
      <c r="I122" s="178"/>
      <c r="J122" s="179">
        <f>ROUND(I122*H122,2)</f>
        <v>0</v>
      </c>
      <c r="K122" s="175" t="s">
        <v>19</v>
      </c>
      <c r="L122" s="39"/>
      <c r="M122" s="180" t="s">
        <v>19</v>
      </c>
      <c r="N122" s="181" t="s">
        <v>42</v>
      </c>
      <c r="O122" s="64"/>
      <c r="P122" s="182">
        <f>O122*H122</f>
        <v>0</v>
      </c>
      <c r="Q122" s="182">
        <v>0</v>
      </c>
      <c r="R122" s="182">
        <f>Q122*H122</f>
        <v>0</v>
      </c>
      <c r="S122" s="182">
        <v>0</v>
      </c>
      <c r="T122" s="183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84" t="s">
        <v>125</v>
      </c>
      <c r="AT122" s="184" t="s">
        <v>120</v>
      </c>
      <c r="AU122" s="184" t="s">
        <v>82</v>
      </c>
      <c r="AY122" s="17" t="s">
        <v>118</v>
      </c>
      <c r="BE122" s="185">
        <f>IF(N122="základní",J122,0)</f>
        <v>0</v>
      </c>
      <c r="BF122" s="185">
        <f>IF(N122="snížená",J122,0)</f>
        <v>0</v>
      </c>
      <c r="BG122" s="185">
        <f>IF(N122="zákl. přenesená",J122,0)</f>
        <v>0</v>
      </c>
      <c r="BH122" s="185">
        <f>IF(N122="sníž. přenesená",J122,0)</f>
        <v>0</v>
      </c>
      <c r="BI122" s="185">
        <f>IF(N122="nulová",J122,0)</f>
        <v>0</v>
      </c>
      <c r="BJ122" s="17" t="s">
        <v>79</v>
      </c>
      <c r="BK122" s="185">
        <f>ROUND(I122*H122,2)</f>
        <v>0</v>
      </c>
      <c r="BL122" s="17" t="s">
        <v>125</v>
      </c>
      <c r="BM122" s="184" t="s">
        <v>180</v>
      </c>
    </row>
    <row r="123" spans="1:65" s="2" customFormat="1" ht="11.25">
      <c r="A123" s="34"/>
      <c r="B123" s="35"/>
      <c r="C123" s="36"/>
      <c r="D123" s="186" t="s">
        <v>127</v>
      </c>
      <c r="E123" s="36"/>
      <c r="F123" s="187" t="s">
        <v>178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127</v>
      </c>
      <c r="AU123" s="17" t="s">
        <v>82</v>
      </c>
    </row>
    <row r="124" spans="1:65" s="2" customFormat="1" ht="19.5">
      <c r="A124" s="34"/>
      <c r="B124" s="35"/>
      <c r="C124" s="36"/>
      <c r="D124" s="186" t="s">
        <v>181</v>
      </c>
      <c r="E124" s="36"/>
      <c r="F124" s="204" t="s">
        <v>182</v>
      </c>
      <c r="G124" s="36"/>
      <c r="H124" s="36"/>
      <c r="I124" s="188"/>
      <c r="J124" s="36"/>
      <c r="K124" s="36"/>
      <c r="L124" s="39"/>
      <c r="M124" s="189"/>
      <c r="N124" s="190"/>
      <c r="O124" s="64"/>
      <c r="P124" s="64"/>
      <c r="Q124" s="64"/>
      <c r="R124" s="64"/>
      <c r="S124" s="64"/>
      <c r="T124" s="65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181</v>
      </c>
      <c r="AU124" s="17" t="s">
        <v>82</v>
      </c>
    </row>
    <row r="125" spans="1:65" s="2" customFormat="1" ht="16.5" customHeight="1">
      <c r="A125" s="34"/>
      <c r="B125" s="35"/>
      <c r="C125" s="173" t="s">
        <v>183</v>
      </c>
      <c r="D125" s="173" t="s">
        <v>120</v>
      </c>
      <c r="E125" s="174" t="s">
        <v>184</v>
      </c>
      <c r="F125" s="175" t="s">
        <v>185</v>
      </c>
      <c r="G125" s="176" t="s">
        <v>146</v>
      </c>
      <c r="H125" s="177">
        <v>20.6</v>
      </c>
      <c r="I125" s="178"/>
      <c r="J125" s="179">
        <f>ROUND(I125*H125,2)</f>
        <v>0</v>
      </c>
      <c r="K125" s="175" t="s">
        <v>124</v>
      </c>
      <c r="L125" s="39"/>
      <c r="M125" s="180" t="s">
        <v>19</v>
      </c>
      <c r="N125" s="181" t="s">
        <v>42</v>
      </c>
      <c r="O125" s="64"/>
      <c r="P125" s="182">
        <f>O125*H125</f>
        <v>0</v>
      </c>
      <c r="Q125" s="182">
        <v>0</v>
      </c>
      <c r="R125" s="182">
        <f>Q125*H125</f>
        <v>0</v>
      </c>
      <c r="S125" s="182">
        <v>0</v>
      </c>
      <c r="T125" s="183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84" t="s">
        <v>125</v>
      </c>
      <c r="AT125" s="184" t="s">
        <v>120</v>
      </c>
      <c r="AU125" s="184" t="s">
        <v>82</v>
      </c>
      <c r="AY125" s="17" t="s">
        <v>118</v>
      </c>
      <c r="BE125" s="185">
        <f>IF(N125="základní",J125,0)</f>
        <v>0</v>
      </c>
      <c r="BF125" s="185">
        <f>IF(N125="snížená",J125,0)</f>
        <v>0</v>
      </c>
      <c r="BG125" s="185">
        <f>IF(N125="zákl. přenesená",J125,0)</f>
        <v>0</v>
      </c>
      <c r="BH125" s="185">
        <f>IF(N125="sníž. přenesená",J125,0)</f>
        <v>0</v>
      </c>
      <c r="BI125" s="185">
        <f>IF(N125="nulová",J125,0)</f>
        <v>0</v>
      </c>
      <c r="BJ125" s="17" t="s">
        <v>79</v>
      </c>
      <c r="BK125" s="185">
        <f>ROUND(I125*H125,2)</f>
        <v>0</v>
      </c>
      <c r="BL125" s="17" t="s">
        <v>125</v>
      </c>
      <c r="BM125" s="184" t="s">
        <v>186</v>
      </c>
    </row>
    <row r="126" spans="1:65" s="2" customFormat="1" ht="19.5">
      <c r="A126" s="34"/>
      <c r="B126" s="35"/>
      <c r="C126" s="36"/>
      <c r="D126" s="186" t="s">
        <v>127</v>
      </c>
      <c r="E126" s="36"/>
      <c r="F126" s="187" t="s">
        <v>187</v>
      </c>
      <c r="G126" s="36"/>
      <c r="H126" s="36"/>
      <c r="I126" s="188"/>
      <c r="J126" s="36"/>
      <c r="K126" s="36"/>
      <c r="L126" s="39"/>
      <c r="M126" s="189"/>
      <c r="N126" s="190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127</v>
      </c>
      <c r="AU126" s="17" t="s">
        <v>82</v>
      </c>
    </row>
    <row r="127" spans="1:65" s="2" customFormat="1" ht="11.25">
      <c r="A127" s="34"/>
      <c r="B127" s="35"/>
      <c r="C127" s="36"/>
      <c r="D127" s="191" t="s">
        <v>129</v>
      </c>
      <c r="E127" s="36"/>
      <c r="F127" s="192" t="s">
        <v>188</v>
      </c>
      <c r="G127" s="36"/>
      <c r="H127" s="36"/>
      <c r="I127" s="188"/>
      <c r="J127" s="36"/>
      <c r="K127" s="36"/>
      <c r="L127" s="39"/>
      <c r="M127" s="189"/>
      <c r="N127" s="190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129</v>
      </c>
      <c r="AU127" s="17" t="s">
        <v>82</v>
      </c>
    </row>
    <row r="128" spans="1:65" s="13" customFormat="1" ht="11.25">
      <c r="B128" s="193"/>
      <c r="C128" s="194"/>
      <c r="D128" s="186" t="s">
        <v>131</v>
      </c>
      <c r="E128" s="195" t="s">
        <v>19</v>
      </c>
      <c r="F128" s="196" t="s">
        <v>189</v>
      </c>
      <c r="G128" s="194"/>
      <c r="H128" s="197">
        <v>20.6</v>
      </c>
      <c r="I128" s="198"/>
      <c r="J128" s="194"/>
      <c r="K128" s="194"/>
      <c r="L128" s="199"/>
      <c r="M128" s="200"/>
      <c r="N128" s="201"/>
      <c r="O128" s="201"/>
      <c r="P128" s="201"/>
      <c r="Q128" s="201"/>
      <c r="R128" s="201"/>
      <c r="S128" s="201"/>
      <c r="T128" s="202"/>
      <c r="AT128" s="203" t="s">
        <v>131</v>
      </c>
      <c r="AU128" s="203" t="s">
        <v>82</v>
      </c>
      <c r="AV128" s="13" t="s">
        <v>82</v>
      </c>
      <c r="AW128" s="13" t="s">
        <v>33</v>
      </c>
      <c r="AX128" s="13" t="s">
        <v>79</v>
      </c>
      <c r="AY128" s="203" t="s">
        <v>118</v>
      </c>
    </row>
    <row r="129" spans="1:65" s="2" customFormat="1" ht="21.75" customHeight="1">
      <c r="A129" s="34"/>
      <c r="B129" s="35"/>
      <c r="C129" s="173" t="s">
        <v>190</v>
      </c>
      <c r="D129" s="173" t="s">
        <v>120</v>
      </c>
      <c r="E129" s="174" t="s">
        <v>191</v>
      </c>
      <c r="F129" s="175" t="s">
        <v>192</v>
      </c>
      <c r="G129" s="176" t="s">
        <v>146</v>
      </c>
      <c r="H129" s="177">
        <v>2.13</v>
      </c>
      <c r="I129" s="178"/>
      <c r="J129" s="179">
        <f>ROUND(I129*H129,2)</f>
        <v>0</v>
      </c>
      <c r="K129" s="175" t="s">
        <v>124</v>
      </c>
      <c r="L129" s="39"/>
      <c r="M129" s="180" t="s">
        <v>19</v>
      </c>
      <c r="N129" s="181" t="s">
        <v>42</v>
      </c>
      <c r="O129" s="64"/>
      <c r="P129" s="182">
        <f>O129*H129</f>
        <v>0</v>
      </c>
      <c r="Q129" s="182">
        <v>0</v>
      </c>
      <c r="R129" s="182">
        <f>Q129*H129</f>
        <v>0</v>
      </c>
      <c r="S129" s="182">
        <v>0</v>
      </c>
      <c r="T129" s="183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84" t="s">
        <v>125</v>
      </c>
      <c r="AT129" s="184" t="s">
        <v>120</v>
      </c>
      <c r="AU129" s="184" t="s">
        <v>82</v>
      </c>
      <c r="AY129" s="17" t="s">
        <v>118</v>
      </c>
      <c r="BE129" s="185">
        <f>IF(N129="základní",J129,0)</f>
        <v>0</v>
      </c>
      <c r="BF129" s="185">
        <f>IF(N129="snížená",J129,0)</f>
        <v>0</v>
      </c>
      <c r="BG129" s="185">
        <f>IF(N129="zákl. přenesená",J129,0)</f>
        <v>0</v>
      </c>
      <c r="BH129" s="185">
        <f>IF(N129="sníž. přenesená",J129,0)</f>
        <v>0</v>
      </c>
      <c r="BI129" s="185">
        <f>IF(N129="nulová",J129,0)</f>
        <v>0</v>
      </c>
      <c r="BJ129" s="17" t="s">
        <v>79</v>
      </c>
      <c r="BK129" s="185">
        <f>ROUND(I129*H129,2)</f>
        <v>0</v>
      </c>
      <c r="BL129" s="17" t="s">
        <v>125</v>
      </c>
      <c r="BM129" s="184" t="s">
        <v>193</v>
      </c>
    </row>
    <row r="130" spans="1:65" s="2" customFormat="1" ht="19.5">
      <c r="A130" s="34"/>
      <c r="B130" s="35"/>
      <c r="C130" s="36"/>
      <c r="D130" s="186" t="s">
        <v>127</v>
      </c>
      <c r="E130" s="36"/>
      <c r="F130" s="187" t="s">
        <v>194</v>
      </c>
      <c r="G130" s="36"/>
      <c r="H130" s="36"/>
      <c r="I130" s="188"/>
      <c r="J130" s="36"/>
      <c r="K130" s="36"/>
      <c r="L130" s="39"/>
      <c r="M130" s="189"/>
      <c r="N130" s="190"/>
      <c r="O130" s="64"/>
      <c r="P130" s="64"/>
      <c r="Q130" s="64"/>
      <c r="R130" s="64"/>
      <c r="S130" s="64"/>
      <c r="T130" s="65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127</v>
      </c>
      <c r="AU130" s="17" t="s">
        <v>82</v>
      </c>
    </row>
    <row r="131" spans="1:65" s="2" customFormat="1" ht="11.25">
      <c r="A131" s="34"/>
      <c r="B131" s="35"/>
      <c r="C131" s="36"/>
      <c r="D131" s="191" t="s">
        <v>129</v>
      </c>
      <c r="E131" s="36"/>
      <c r="F131" s="192" t="s">
        <v>195</v>
      </c>
      <c r="G131" s="36"/>
      <c r="H131" s="36"/>
      <c r="I131" s="188"/>
      <c r="J131" s="36"/>
      <c r="K131" s="36"/>
      <c r="L131" s="39"/>
      <c r="M131" s="189"/>
      <c r="N131" s="190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129</v>
      </c>
      <c r="AU131" s="17" t="s">
        <v>82</v>
      </c>
    </row>
    <row r="132" spans="1:65" s="13" customFormat="1" ht="11.25">
      <c r="B132" s="193"/>
      <c r="C132" s="194"/>
      <c r="D132" s="186" t="s">
        <v>131</v>
      </c>
      <c r="E132" s="195" t="s">
        <v>19</v>
      </c>
      <c r="F132" s="196" t="s">
        <v>196</v>
      </c>
      <c r="G132" s="194"/>
      <c r="H132" s="197">
        <v>2.13</v>
      </c>
      <c r="I132" s="198"/>
      <c r="J132" s="194"/>
      <c r="K132" s="194"/>
      <c r="L132" s="199"/>
      <c r="M132" s="200"/>
      <c r="N132" s="201"/>
      <c r="O132" s="201"/>
      <c r="P132" s="201"/>
      <c r="Q132" s="201"/>
      <c r="R132" s="201"/>
      <c r="S132" s="201"/>
      <c r="T132" s="202"/>
      <c r="AT132" s="203" t="s">
        <v>131</v>
      </c>
      <c r="AU132" s="203" t="s">
        <v>82</v>
      </c>
      <c r="AV132" s="13" t="s">
        <v>82</v>
      </c>
      <c r="AW132" s="13" t="s">
        <v>33</v>
      </c>
      <c r="AX132" s="13" t="s">
        <v>79</v>
      </c>
      <c r="AY132" s="203" t="s">
        <v>118</v>
      </c>
    </row>
    <row r="133" spans="1:65" s="2" customFormat="1" ht="21.75" customHeight="1">
      <c r="A133" s="34"/>
      <c r="B133" s="35"/>
      <c r="C133" s="173" t="s">
        <v>8</v>
      </c>
      <c r="D133" s="173" t="s">
        <v>120</v>
      </c>
      <c r="E133" s="174" t="s">
        <v>197</v>
      </c>
      <c r="F133" s="175" t="s">
        <v>198</v>
      </c>
      <c r="G133" s="176" t="s">
        <v>146</v>
      </c>
      <c r="H133" s="177">
        <v>2.653</v>
      </c>
      <c r="I133" s="178"/>
      <c r="J133" s="179">
        <f>ROUND(I133*H133,2)</f>
        <v>0</v>
      </c>
      <c r="K133" s="175" t="s">
        <v>124</v>
      </c>
      <c r="L133" s="39"/>
      <c r="M133" s="180" t="s">
        <v>19</v>
      </c>
      <c r="N133" s="181" t="s">
        <v>42</v>
      </c>
      <c r="O133" s="64"/>
      <c r="P133" s="182">
        <f>O133*H133</f>
        <v>0</v>
      </c>
      <c r="Q133" s="182">
        <v>0</v>
      </c>
      <c r="R133" s="182">
        <f>Q133*H133</f>
        <v>0</v>
      </c>
      <c r="S133" s="182">
        <v>0</v>
      </c>
      <c r="T133" s="183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84" t="s">
        <v>125</v>
      </c>
      <c r="AT133" s="184" t="s">
        <v>120</v>
      </c>
      <c r="AU133" s="184" t="s">
        <v>82</v>
      </c>
      <c r="AY133" s="17" t="s">
        <v>118</v>
      </c>
      <c r="BE133" s="185">
        <f>IF(N133="základní",J133,0)</f>
        <v>0</v>
      </c>
      <c r="BF133" s="185">
        <f>IF(N133="snížená",J133,0)</f>
        <v>0</v>
      </c>
      <c r="BG133" s="185">
        <f>IF(N133="zákl. přenesená",J133,0)</f>
        <v>0</v>
      </c>
      <c r="BH133" s="185">
        <f>IF(N133="sníž. přenesená",J133,0)</f>
        <v>0</v>
      </c>
      <c r="BI133" s="185">
        <f>IF(N133="nulová",J133,0)</f>
        <v>0</v>
      </c>
      <c r="BJ133" s="17" t="s">
        <v>79</v>
      </c>
      <c r="BK133" s="185">
        <f>ROUND(I133*H133,2)</f>
        <v>0</v>
      </c>
      <c r="BL133" s="17" t="s">
        <v>125</v>
      </c>
      <c r="BM133" s="184" t="s">
        <v>199</v>
      </c>
    </row>
    <row r="134" spans="1:65" s="2" customFormat="1" ht="19.5">
      <c r="A134" s="34"/>
      <c r="B134" s="35"/>
      <c r="C134" s="36"/>
      <c r="D134" s="186" t="s">
        <v>127</v>
      </c>
      <c r="E134" s="36"/>
      <c r="F134" s="187" t="s">
        <v>200</v>
      </c>
      <c r="G134" s="36"/>
      <c r="H134" s="36"/>
      <c r="I134" s="188"/>
      <c r="J134" s="36"/>
      <c r="K134" s="36"/>
      <c r="L134" s="39"/>
      <c r="M134" s="189"/>
      <c r="N134" s="190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127</v>
      </c>
      <c r="AU134" s="17" t="s">
        <v>82</v>
      </c>
    </row>
    <row r="135" spans="1:65" s="2" customFormat="1" ht="11.25">
      <c r="A135" s="34"/>
      <c r="B135" s="35"/>
      <c r="C135" s="36"/>
      <c r="D135" s="191" t="s">
        <v>129</v>
      </c>
      <c r="E135" s="36"/>
      <c r="F135" s="192" t="s">
        <v>201</v>
      </c>
      <c r="G135" s="36"/>
      <c r="H135" s="36"/>
      <c r="I135" s="188"/>
      <c r="J135" s="36"/>
      <c r="K135" s="36"/>
      <c r="L135" s="39"/>
      <c r="M135" s="189"/>
      <c r="N135" s="190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129</v>
      </c>
      <c r="AU135" s="17" t="s">
        <v>82</v>
      </c>
    </row>
    <row r="136" spans="1:65" s="13" customFormat="1" ht="11.25">
      <c r="B136" s="193"/>
      <c r="C136" s="194"/>
      <c r="D136" s="186" t="s">
        <v>131</v>
      </c>
      <c r="E136" s="195" t="s">
        <v>19</v>
      </c>
      <c r="F136" s="196" t="s">
        <v>202</v>
      </c>
      <c r="G136" s="194"/>
      <c r="H136" s="197">
        <v>2.653</v>
      </c>
      <c r="I136" s="198"/>
      <c r="J136" s="194"/>
      <c r="K136" s="194"/>
      <c r="L136" s="199"/>
      <c r="M136" s="200"/>
      <c r="N136" s="201"/>
      <c r="O136" s="201"/>
      <c r="P136" s="201"/>
      <c r="Q136" s="201"/>
      <c r="R136" s="201"/>
      <c r="S136" s="201"/>
      <c r="T136" s="202"/>
      <c r="AT136" s="203" t="s">
        <v>131</v>
      </c>
      <c r="AU136" s="203" t="s">
        <v>82</v>
      </c>
      <c r="AV136" s="13" t="s">
        <v>82</v>
      </c>
      <c r="AW136" s="13" t="s">
        <v>33</v>
      </c>
      <c r="AX136" s="13" t="s">
        <v>79</v>
      </c>
      <c r="AY136" s="203" t="s">
        <v>118</v>
      </c>
    </row>
    <row r="137" spans="1:65" s="2" customFormat="1" ht="21.75" customHeight="1">
      <c r="A137" s="34"/>
      <c r="B137" s="35"/>
      <c r="C137" s="173" t="s">
        <v>203</v>
      </c>
      <c r="D137" s="173" t="s">
        <v>120</v>
      </c>
      <c r="E137" s="174" t="s">
        <v>204</v>
      </c>
      <c r="F137" s="175" t="s">
        <v>205</v>
      </c>
      <c r="G137" s="176" t="s">
        <v>146</v>
      </c>
      <c r="H137" s="177">
        <v>69.900000000000006</v>
      </c>
      <c r="I137" s="178"/>
      <c r="J137" s="179">
        <f>ROUND(I137*H137,2)</f>
        <v>0</v>
      </c>
      <c r="K137" s="175" t="s">
        <v>124</v>
      </c>
      <c r="L137" s="39"/>
      <c r="M137" s="180" t="s">
        <v>19</v>
      </c>
      <c r="N137" s="181" t="s">
        <v>42</v>
      </c>
      <c r="O137" s="64"/>
      <c r="P137" s="182">
        <f>O137*H137</f>
        <v>0</v>
      </c>
      <c r="Q137" s="182">
        <v>0</v>
      </c>
      <c r="R137" s="182">
        <f>Q137*H137</f>
        <v>0</v>
      </c>
      <c r="S137" s="182">
        <v>0</v>
      </c>
      <c r="T137" s="183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84" t="s">
        <v>125</v>
      </c>
      <c r="AT137" s="184" t="s">
        <v>120</v>
      </c>
      <c r="AU137" s="184" t="s">
        <v>82</v>
      </c>
      <c r="AY137" s="17" t="s">
        <v>118</v>
      </c>
      <c r="BE137" s="185">
        <f>IF(N137="základní",J137,0)</f>
        <v>0</v>
      </c>
      <c r="BF137" s="185">
        <f>IF(N137="snížená",J137,0)</f>
        <v>0</v>
      </c>
      <c r="BG137" s="185">
        <f>IF(N137="zákl. přenesená",J137,0)</f>
        <v>0</v>
      </c>
      <c r="BH137" s="185">
        <f>IF(N137="sníž. přenesená",J137,0)</f>
        <v>0</v>
      </c>
      <c r="BI137" s="185">
        <f>IF(N137="nulová",J137,0)</f>
        <v>0</v>
      </c>
      <c r="BJ137" s="17" t="s">
        <v>79</v>
      </c>
      <c r="BK137" s="185">
        <f>ROUND(I137*H137,2)</f>
        <v>0</v>
      </c>
      <c r="BL137" s="17" t="s">
        <v>125</v>
      </c>
      <c r="BM137" s="184" t="s">
        <v>206</v>
      </c>
    </row>
    <row r="138" spans="1:65" s="2" customFormat="1" ht="19.5">
      <c r="A138" s="34"/>
      <c r="B138" s="35"/>
      <c r="C138" s="36"/>
      <c r="D138" s="186" t="s">
        <v>127</v>
      </c>
      <c r="E138" s="36"/>
      <c r="F138" s="187" t="s">
        <v>207</v>
      </c>
      <c r="G138" s="36"/>
      <c r="H138" s="36"/>
      <c r="I138" s="188"/>
      <c r="J138" s="36"/>
      <c r="K138" s="36"/>
      <c r="L138" s="39"/>
      <c r="M138" s="189"/>
      <c r="N138" s="190"/>
      <c r="O138" s="64"/>
      <c r="P138" s="64"/>
      <c r="Q138" s="64"/>
      <c r="R138" s="64"/>
      <c r="S138" s="64"/>
      <c r="T138" s="65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127</v>
      </c>
      <c r="AU138" s="17" t="s">
        <v>82</v>
      </c>
    </row>
    <row r="139" spans="1:65" s="2" customFormat="1" ht="11.25">
      <c r="A139" s="34"/>
      <c r="B139" s="35"/>
      <c r="C139" s="36"/>
      <c r="D139" s="191" t="s">
        <v>129</v>
      </c>
      <c r="E139" s="36"/>
      <c r="F139" s="192" t="s">
        <v>208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129</v>
      </c>
      <c r="AU139" s="17" t="s">
        <v>82</v>
      </c>
    </row>
    <row r="140" spans="1:65" s="13" customFormat="1" ht="11.25">
      <c r="B140" s="193"/>
      <c r="C140" s="194"/>
      <c r="D140" s="186" t="s">
        <v>131</v>
      </c>
      <c r="E140" s="195" t="s">
        <v>19</v>
      </c>
      <c r="F140" s="196" t="s">
        <v>209</v>
      </c>
      <c r="G140" s="194"/>
      <c r="H140" s="197">
        <v>69.900000000000006</v>
      </c>
      <c r="I140" s="198"/>
      <c r="J140" s="194"/>
      <c r="K140" s="194"/>
      <c r="L140" s="199"/>
      <c r="M140" s="200"/>
      <c r="N140" s="201"/>
      <c r="O140" s="201"/>
      <c r="P140" s="201"/>
      <c r="Q140" s="201"/>
      <c r="R140" s="201"/>
      <c r="S140" s="201"/>
      <c r="T140" s="202"/>
      <c r="AT140" s="203" t="s">
        <v>131</v>
      </c>
      <c r="AU140" s="203" t="s">
        <v>82</v>
      </c>
      <c r="AV140" s="13" t="s">
        <v>82</v>
      </c>
      <c r="AW140" s="13" t="s">
        <v>33</v>
      </c>
      <c r="AX140" s="13" t="s">
        <v>79</v>
      </c>
      <c r="AY140" s="203" t="s">
        <v>118</v>
      </c>
    </row>
    <row r="141" spans="1:65" s="2" customFormat="1" ht="16.5" customHeight="1">
      <c r="A141" s="34"/>
      <c r="B141" s="35"/>
      <c r="C141" s="173" t="s">
        <v>210</v>
      </c>
      <c r="D141" s="173" t="s">
        <v>120</v>
      </c>
      <c r="E141" s="174" t="s">
        <v>211</v>
      </c>
      <c r="F141" s="175" t="s">
        <v>212</v>
      </c>
      <c r="G141" s="176" t="s">
        <v>123</v>
      </c>
      <c r="H141" s="177">
        <v>1</v>
      </c>
      <c r="I141" s="178"/>
      <c r="J141" s="179">
        <f>ROUND(I141*H141,2)</f>
        <v>0</v>
      </c>
      <c r="K141" s="175" t="s">
        <v>124</v>
      </c>
      <c r="L141" s="39"/>
      <c r="M141" s="180" t="s">
        <v>19</v>
      </c>
      <c r="N141" s="181" t="s">
        <v>42</v>
      </c>
      <c r="O141" s="64"/>
      <c r="P141" s="182">
        <f>O141*H141</f>
        <v>0</v>
      </c>
      <c r="Q141" s="182">
        <v>0</v>
      </c>
      <c r="R141" s="182">
        <f>Q141*H141</f>
        <v>0</v>
      </c>
      <c r="S141" s="182">
        <v>0</v>
      </c>
      <c r="T141" s="183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84" t="s">
        <v>125</v>
      </c>
      <c r="AT141" s="184" t="s">
        <v>120</v>
      </c>
      <c r="AU141" s="184" t="s">
        <v>82</v>
      </c>
      <c r="AY141" s="17" t="s">
        <v>118</v>
      </c>
      <c r="BE141" s="185">
        <f>IF(N141="základní",J141,0)</f>
        <v>0</v>
      </c>
      <c r="BF141" s="185">
        <f>IF(N141="snížená",J141,0)</f>
        <v>0</v>
      </c>
      <c r="BG141" s="185">
        <f>IF(N141="zákl. přenesená",J141,0)</f>
        <v>0</v>
      </c>
      <c r="BH141" s="185">
        <f>IF(N141="sníž. přenesená",J141,0)</f>
        <v>0</v>
      </c>
      <c r="BI141" s="185">
        <f>IF(N141="nulová",J141,0)</f>
        <v>0</v>
      </c>
      <c r="BJ141" s="17" t="s">
        <v>79</v>
      </c>
      <c r="BK141" s="185">
        <f>ROUND(I141*H141,2)</f>
        <v>0</v>
      </c>
      <c r="BL141" s="17" t="s">
        <v>125</v>
      </c>
      <c r="BM141" s="184" t="s">
        <v>213</v>
      </c>
    </row>
    <row r="142" spans="1:65" s="2" customFormat="1" ht="19.5">
      <c r="A142" s="34"/>
      <c r="B142" s="35"/>
      <c r="C142" s="36"/>
      <c r="D142" s="186" t="s">
        <v>127</v>
      </c>
      <c r="E142" s="36"/>
      <c r="F142" s="187" t="s">
        <v>214</v>
      </c>
      <c r="G142" s="36"/>
      <c r="H142" s="36"/>
      <c r="I142" s="188"/>
      <c r="J142" s="36"/>
      <c r="K142" s="36"/>
      <c r="L142" s="39"/>
      <c r="M142" s="189"/>
      <c r="N142" s="190"/>
      <c r="O142" s="64"/>
      <c r="P142" s="64"/>
      <c r="Q142" s="64"/>
      <c r="R142" s="64"/>
      <c r="S142" s="64"/>
      <c r="T142" s="65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127</v>
      </c>
      <c r="AU142" s="17" t="s">
        <v>82</v>
      </c>
    </row>
    <row r="143" spans="1:65" s="2" customFormat="1" ht="11.25">
      <c r="A143" s="34"/>
      <c r="B143" s="35"/>
      <c r="C143" s="36"/>
      <c r="D143" s="191" t="s">
        <v>129</v>
      </c>
      <c r="E143" s="36"/>
      <c r="F143" s="192" t="s">
        <v>215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129</v>
      </c>
      <c r="AU143" s="17" t="s">
        <v>82</v>
      </c>
    </row>
    <row r="144" spans="1:65" s="2" customFormat="1" ht="16.5" customHeight="1">
      <c r="A144" s="34"/>
      <c r="B144" s="35"/>
      <c r="C144" s="173" t="s">
        <v>216</v>
      </c>
      <c r="D144" s="173" t="s">
        <v>120</v>
      </c>
      <c r="E144" s="174" t="s">
        <v>217</v>
      </c>
      <c r="F144" s="175" t="s">
        <v>218</v>
      </c>
      <c r="G144" s="176" t="s">
        <v>123</v>
      </c>
      <c r="H144" s="177">
        <v>1</v>
      </c>
      <c r="I144" s="178"/>
      <c r="J144" s="179">
        <f>ROUND(I144*H144,2)</f>
        <v>0</v>
      </c>
      <c r="K144" s="175" t="s">
        <v>124</v>
      </c>
      <c r="L144" s="39"/>
      <c r="M144" s="180" t="s">
        <v>19</v>
      </c>
      <c r="N144" s="181" t="s">
        <v>42</v>
      </c>
      <c r="O144" s="64"/>
      <c r="P144" s="182">
        <f>O144*H144</f>
        <v>0</v>
      </c>
      <c r="Q144" s="182">
        <v>0</v>
      </c>
      <c r="R144" s="182">
        <f>Q144*H144</f>
        <v>0</v>
      </c>
      <c r="S144" s="182">
        <v>0</v>
      </c>
      <c r="T144" s="183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84" t="s">
        <v>125</v>
      </c>
      <c r="AT144" s="184" t="s">
        <v>120</v>
      </c>
      <c r="AU144" s="184" t="s">
        <v>82</v>
      </c>
      <c r="AY144" s="17" t="s">
        <v>118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7" t="s">
        <v>79</v>
      </c>
      <c r="BK144" s="185">
        <f>ROUND(I144*H144,2)</f>
        <v>0</v>
      </c>
      <c r="BL144" s="17" t="s">
        <v>125</v>
      </c>
      <c r="BM144" s="184" t="s">
        <v>219</v>
      </c>
    </row>
    <row r="145" spans="1:65" s="2" customFormat="1" ht="19.5">
      <c r="A145" s="34"/>
      <c r="B145" s="35"/>
      <c r="C145" s="36"/>
      <c r="D145" s="186" t="s">
        <v>127</v>
      </c>
      <c r="E145" s="36"/>
      <c r="F145" s="187" t="s">
        <v>220</v>
      </c>
      <c r="G145" s="36"/>
      <c r="H145" s="36"/>
      <c r="I145" s="188"/>
      <c r="J145" s="36"/>
      <c r="K145" s="36"/>
      <c r="L145" s="39"/>
      <c r="M145" s="189"/>
      <c r="N145" s="190"/>
      <c r="O145" s="64"/>
      <c r="P145" s="64"/>
      <c r="Q145" s="64"/>
      <c r="R145" s="64"/>
      <c r="S145" s="64"/>
      <c r="T145" s="65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127</v>
      </c>
      <c r="AU145" s="17" t="s">
        <v>82</v>
      </c>
    </row>
    <row r="146" spans="1:65" s="2" customFormat="1" ht="11.25">
      <c r="A146" s="34"/>
      <c r="B146" s="35"/>
      <c r="C146" s="36"/>
      <c r="D146" s="191" t="s">
        <v>129</v>
      </c>
      <c r="E146" s="36"/>
      <c r="F146" s="192" t="s">
        <v>221</v>
      </c>
      <c r="G146" s="36"/>
      <c r="H146" s="36"/>
      <c r="I146" s="188"/>
      <c r="J146" s="36"/>
      <c r="K146" s="36"/>
      <c r="L146" s="39"/>
      <c r="M146" s="189"/>
      <c r="N146" s="190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129</v>
      </c>
      <c r="AU146" s="17" t="s">
        <v>82</v>
      </c>
    </row>
    <row r="147" spans="1:65" s="2" customFormat="1" ht="16.5" customHeight="1">
      <c r="A147" s="34"/>
      <c r="B147" s="35"/>
      <c r="C147" s="173" t="s">
        <v>222</v>
      </c>
      <c r="D147" s="173" t="s">
        <v>120</v>
      </c>
      <c r="E147" s="174" t="s">
        <v>223</v>
      </c>
      <c r="F147" s="175" t="s">
        <v>224</v>
      </c>
      <c r="G147" s="176" t="s">
        <v>123</v>
      </c>
      <c r="H147" s="177">
        <v>1</v>
      </c>
      <c r="I147" s="178"/>
      <c r="J147" s="179">
        <f>ROUND(I147*H147,2)</f>
        <v>0</v>
      </c>
      <c r="K147" s="175" t="s">
        <v>124</v>
      </c>
      <c r="L147" s="39"/>
      <c r="M147" s="180" t="s">
        <v>19</v>
      </c>
      <c r="N147" s="181" t="s">
        <v>42</v>
      </c>
      <c r="O147" s="64"/>
      <c r="P147" s="182">
        <f>O147*H147</f>
        <v>0</v>
      </c>
      <c r="Q147" s="182">
        <v>0</v>
      </c>
      <c r="R147" s="182">
        <f>Q147*H147</f>
        <v>0</v>
      </c>
      <c r="S147" s="182">
        <v>0</v>
      </c>
      <c r="T147" s="183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84" t="s">
        <v>125</v>
      </c>
      <c r="AT147" s="184" t="s">
        <v>120</v>
      </c>
      <c r="AU147" s="184" t="s">
        <v>82</v>
      </c>
      <c r="AY147" s="17" t="s">
        <v>118</v>
      </c>
      <c r="BE147" s="185">
        <f>IF(N147="základní",J147,0)</f>
        <v>0</v>
      </c>
      <c r="BF147" s="185">
        <f>IF(N147="snížená",J147,0)</f>
        <v>0</v>
      </c>
      <c r="BG147" s="185">
        <f>IF(N147="zákl. přenesená",J147,0)</f>
        <v>0</v>
      </c>
      <c r="BH147" s="185">
        <f>IF(N147="sníž. přenesená",J147,0)</f>
        <v>0</v>
      </c>
      <c r="BI147" s="185">
        <f>IF(N147="nulová",J147,0)</f>
        <v>0</v>
      </c>
      <c r="BJ147" s="17" t="s">
        <v>79</v>
      </c>
      <c r="BK147" s="185">
        <f>ROUND(I147*H147,2)</f>
        <v>0</v>
      </c>
      <c r="BL147" s="17" t="s">
        <v>125</v>
      </c>
      <c r="BM147" s="184" t="s">
        <v>225</v>
      </c>
    </row>
    <row r="148" spans="1:65" s="2" customFormat="1" ht="19.5">
      <c r="A148" s="34"/>
      <c r="B148" s="35"/>
      <c r="C148" s="36"/>
      <c r="D148" s="186" t="s">
        <v>127</v>
      </c>
      <c r="E148" s="36"/>
      <c r="F148" s="187" t="s">
        <v>226</v>
      </c>
      <c r="G148" s="36"/>
      <c r="H148" s="36"/>
      <c r="I148" s="188"/>
      <c r="J148" s="36"/>
      <c r="K148" s="36"/>
      <c r="L148" s="39"/>
      <c r="M148" s="189"/>
      <c r="N148" s="190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127</v>
      </c>
      <c r="AU148" s="17" t="s">
        <v>82</v>
      </c>
    </row>
    <row r="149" spans="1:65" s="2" customFormat="1" ht="11.25">
      <c r="A149" s="34"/>
      <c r="B149" s="35"/>
      <c r="C149" s="36"/>
      <c r="D149" s="191" t="s">
        <v>129</v>
      </c>
      <c r="E149" s="36"/>
      <c r="F149" s="192" t="s">
        <v>227</v>
      </c>
      <c r="G149" s="36"/>
      <c r="H149" s="36"/>
      <c r="I149" s="188"/>
      <c r="J149" s="36"/>
      <c r="K149" s="36"/>
      <c r="L149" s="39"/>
      <c r="M149" s="189"/>
      <c r="N149" s="190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129</v>
      </c>
      <c r="AU149" s="17" t="s">
        <v>82</v>
      </c>
    </row>
    <row r="150" spans="1:65" s="2" customFormat="1" ht="16.5" customHeight="1">
      <c r="A150" s="34"/>
      <c r="B150" s="35"/>
      <c r="C150" s="173" t="s">
        <v>228</v>
      </c>
      <c r="D150" s="173" t="s">
        <v>120</v>
      </c>
      <c r="E150" s="174" t="s">
        <v>229</v>
      </c>
      <c r="F150" s="175" t="s">
        <v>230</v>
      </c>
      <c r="G150" s="176" t="s">
        <v>123</v>
      </c>
      <c r="H150" s="177">
        <v>21</v>
      </c>
      <c r="I150" s="178"/>
      <c r="J150" s="179">
        <f>ROUND(I150*H150,2)</f>
        <v>0</v>
      </c>
      <c r="K150" s="175" t="s">
        <v>124</v>
      </c>
      <c r="L150" s="39"/>
      <c r="M150" s="180" t="s">
        <v>19</v>
      </c>
      <c r="N150" s="181" t="s">
        <v>42</v>
      </c>
      <c r="O150" s="64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4" t="s">
        <v>125</v>
      </c>
      <c r="AT150" s="184" t="s">
        <v>120</v>
      </c>
      <c r="AU150" s="184" t="s">
        <v>82</v>
      </c>
      <c r="AY150" s="17" t="s">
        <v>118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7" t="s">
        <v>79</v>
      </c>
      <c r="BK150" s="185">
        <f>ROUND(I150*H150,2)</f>
        <v>0</v>
      </c>
      <c r="BL150" s="17" t="s">
        <v>125</v>
      </c>
      <c r="BM150" s="184" t="s">
        <v>231</v>
      </c>
    </row>
    <row r="151" spans="1:65" s="2" customFormat="1" ht="19.5">
      <c r="A151" s="34"/>
      <c r="B151" s="35"/>
      <c r="C151" s="36"/>
      <c r="D151" s="186" t="s">
        <v>127</v>
      </c>
      <c r="E151" s="36"/>
      <c r="F151" s="187" t="s">
        <v>232</v>
      </c>
      <c r="G151" s="36"/>
      <c r="H151" s="36"/>
      <c r="I151" s="188"/>
      <c r="J151" s="36"/>
      <c r="K151" s="36"/>
      <c r="L151" s="39"/>
      <c r="M151" s="189"/>
      <c r="N151" s="190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127</v>
      </c>
      <c r="AU151" s="17" t="s">
        <v>82</v>
      </c>
    </row>
    <row r="152" spans="1:65" s="2" customFormat="1" ht="11.25">
      <c r="A152" s="34"/>
      <c r="B152" s="35"/>
      <c r="C152" s="36"/>
      <c r="D152" s="191" t="s">
        <v>129</v>
      </c>
      <c r="E152" s="36"/>
      <c r="F152" s="192" t="s">
        <v>233</v>
      </c>
      <c r="G152" s="36"/>
      <c r="H152" s="36"/>
      <c r="I152" s="188"/>
      <c r="J152" s="36"/>
      <c r="K152" s="36"/>
      <c r="L152" s="39"/>
      <c r="M152" s="189"/>
      <c r="N152" s="190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129</v>
      </c>
      <c r="AU152" s="17" t="s">
        <v>82</v>
      </c>
    </row>
    <row r="153" spans="1:65" s="13" customFormat="1" ht="11.25">
      <c r="B153" s="193"/>
      <c r="C153" s="194"/>
      <c r="D153" s="186" t="s">
        <v>131</v>
      </c>
      <c r="E153" s="195" t="s">
        <v>19</v>
      </c>
      <c r="F153" s="196" t="s">
        <v>234</v>
      </c>
      <c r="G153" s="194"/>
      <c r="H153" s="197">
        <v>21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131</v>
      </c>
      <c r="AU153" s="203" t="s">
        <v>82</v>
      </c>
      <c r="AV153" s="13" t="s">
        <v>82</v>
      </c>
      <c r="AW153" s="13" t="s">
        <v>33</v>
      </c>
      <c r="AX153" s="13" t="s">
        <v>79</v>
      </c>
      <c r="AY153" s="203" t="s">
        <v>118</v>
      </c>
    </row>
    <row r="154" spans="1:65" s="2" customFormat="1" ht="16.5" customHeight="1">
      <c r="A154" s="34"/>
      <c r="B154" s="35"/>
      <c r="C154" s="173" t="s">
        <v>235</v>
      </c>
      <c r="D154" s="173" t="s">
        <v>120</v>
      </c>
      <c r="E154" s="174" t="s">
        <v>236</v>
      </c>
      <c r="F154" s="175" t="s">
        <v>237</v>
      </c>
      <c r="G154" s="176" t="s">
        <v>123</v>
      </c>
      <c r="H154" s="177">
        <v>21</v>
      </c>
      <c r="I154" s="178"/>
      <c r="J154" s="179">
        <f>ROUND(I154*H154,2)</f>
        <v>0</v>
      </c>
      <c r="K154" s="175" t="s">
        <v>124</v>
      </c>
      <c r="L154" s="39"/>
      <c r="M154" s="180" t="s">
        <v>19</v>
      </c>
      <c r="N154" s="181" t="s">
        <v>42</v>
      </c>
      <c r="O154" s="64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125</v>
      </c>
      <c r="AT154" s="184" t="s">
        <v>120</v>
      </c>
      <c r="AU154" s="184" t="s">
        <v>82</v>
      </c>
      <c r="AY154" s="17" t="s">
        <v>118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7" t="s">
        <v>79</v>
      </c>
      <c r="BK154" s="185">
        <f>ROUND(I154*H154,2)</f>
        <v>0</v>
      </c>
      <c r="BL154" s="17" t="s">
        <v>125</v>
      </c>
      <c r="BM154" s="184" t="s">
        <v>238</v>
      </c>
    </row>
    <row r="155" spans="1:65" s="2" customFormat="1" ht="19.5">
      <c r="A155" s="34"/>
      <c r="B155" s="35"/>
      <c r="C155" s="36"/>
      <c r="D155" s="186" t="s">
        <v>127</v>
      </c>
      <c r="E155" s="36"/>
      <c r="F155" s="187" t="s">
        <v>239</v>
      </c>
      <c r="G155" s="36"/>
      <c r="H155" s="36"/>
      <c r="I155" s="188"/>
      <c r="J155" s="36"/>
      <c r="K155" s="36"/>
      <c r="L155" s="39"/>
      <c r="M155" s="189"/>
      <c r="N155" s="190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127</v>
      </c>
      <c r="AU155" s="17" t="s">
        <v>82</v>
      </c>
    </row>
    <row r="156" spans="1:65" s="2" customFormat="1" ht="11.25">
      <c r="A156" s="34"/>
      <c r="B156" s="35"/>
      <c r="C156" s="36"/>
      <c r="D156" s="191" t="s">
        <v>129</v>
      </c>
      <c r="E156" s="36"/>
      <c r="F156" s="192" t="s">
        <v>240</v>
      </c>
      <c r="G156" s="36"/>
      <c r="H156" s="36"/>
      <c r="I156" s="188"/>
      <c r="J156" s="36"/>
      <c r="K156" s="36"/>
      <c r="L156" s="39"/>
      <c r="M156" s="189"/>
      <c r="N156" s="190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129</v>
      </c>
      <c r="AU156" s="17" t="s">
        <v>82</v>
      </c>
    </row>
    <row r="157" spans="1:65" s="13" customFormat="1" ht="11.25">
      <c r="B157" s="193"/>
      <c r="C157" s="194"/>
      <c r="D157" s="186" t="s">
        <v>131</v>
      </c>
      <c r="E157" s="195" t="s">
        <v>19</v>
      </c>
      <c r="F157" s="196" t="s">
        <v>234</v>
      </c>
      <c r="G157" s="194"/>
      <c r="H157" s="197">
        <v>21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131</v>
      </c>
      <c r="AU157" s="203" t="s">
        <v>82</v>
      </c>
      <c r="AV157" s="13" t="s">
        <v>82</v>
      </c>
      <c r="AW157" s="13" t="s">
        <v>33</v>
      </c>
      <c r="AX157" s="13" t="s">
        <v>79</v>
      </c>
      <c r="AY157" s="203" t="s">
        <v>118</v>
      </c>
    </row>
    <row r="158" spans="1:65" s="2" customFormat="1" ht="16.5" customHeight="1">
      <c r="A158" s="34"/>
      <c r="B158" s="35"/>
      <c r="C158" s="173" t="s">
        <v>241</v>
      </c>
      <c r="D158" s="173" t="s">
        <v>120</v>
      </c>
      <c r="E158" s="174" t="s">
        <v>242</v>
      </c>
      <c r="F158" s="175" t="s">
        <v>243</v>
      </c>
      <c r="G158" s="176" t="s">
        <v>123</v>
      </c>
      <c r="H158" s="177">
        <v>21</v>
      </c>
      <c r="I158" s="178"/>
      <c r="J158" s="179">
        <f>ROUND(I158*H158,2)</f>
        <v>0</v>
      </c>
      <c r="K158" s="175" t="s">
        <v>124</v>
      </c>
      <c r="L158" s="39"/>
      <c r="M158" s="180" t="s">
        <v>19</v>
      </c>
      <c r="N158" s="181" t="s">
        <v>42</v>
      </c>
      <c r="O158" s="64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84" t="s">
        <v>125</v>
      </c>
      <c r="AT158" s="184" t="s">
        <v>120</v>
      </c>
      <c r="AU158" s="184" t="s">
        <v>82</v>
      </c>
      <c r="AY158" s="17" t="s">
        <v>118</v>
      </c>
      <c r="BE158" s="185">
        <f>IF(N158="základní",J158,0)</f>
        <v>0</v>
      </c>
      <c r="BF158" s="185">
        <f>IF(N158="snížená",J158,0)</f>
        <v>0</v>
      </c>
      <c r="BG158" s="185">
        <f>IF(N158="zákl. přenesená",J158,0)</f>
        <v>0</v>
      </c>
      <c r="BH158" s="185">
        <f>IF(N158="sníž. přenesená",J158,0)</f>
        <v>0</v>
      </c>
      <c r="BI158" s="185">
        <f>IF(N158="nulová",J158,0)</f>
        <v>0</v>
      </c>
      <c r="BJ158" s="17" t="s">
        <v>79</v>
      </c>
      <c r="BK158" s="185">
        <f>ROUND(I158*H158,2)</f>
        <v>0</v>
      </c>
      <c r="BL158" s="17" t="s">
        <v>125</v>
      </c>
      <c r="BM158" s="184" t="s">
        <v>244</v>
      </c>
    </row>
    <row r="159" spans="1:65" s="2" customFormat="1" ht="19.5">
      <c r="A159" s="34"/>
      <c r="B159" s="35"/>
      <c r="C159" s="36"/>
      <c r="D159" s="186" t="s">
        <v>127</v>
      </c>
      <c r="E159" s="36"/>
      <c r="F159" s="187" t="s">
        <v>245</v>
      </c>
      <c r="G159" s="36"/>
      <c r="H159" s="36"/>
      <c r="I159" s="188"/>
      <c r="J159" s="36"/>
      <c r="K159" s="36"/>
      <c r="L159" s="39"/>
      <c r="M159" s="189"/>
      <c r="N159" s="190"/>
      <c r="O159" s="64"/>
      <c r="P159" s="64"/>
      <c r="Q159" s="64"/>
      <c r="R159" s="64"/>
      <c r="S159" s="64"/>
      <c r="T159" s="65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127</v>
      </c>
      <c r="AU159" s="17" t="s">
        <v>82</v>
      </c>
    </row>
    <row r="160" spans="1:65" s="2" customFormat="1" ht="11.25">
      <c r="A160" s="34"/>
      <c r="B160" s="35"/>
      <c r="C160" s="36"/>
      <c r="D160" s="191" t="s">
        <v>129</v>
      </c>
      <c r="E160" s="36"/>
      <c r="F160" s="192" t="s">
        <v>246</v>
      </c>
      <c r="G160" s="36"/>
      <c r="H160" s="36"/>
      <c r="I160" s="188"/>
      <c r="J160" s="36"/>
      <c r="K160" s="36"/>
      <c r="L160" s="39"/>
      <c r="M160" s="189"/>
      <c r="N160" s="190"/>
      <c r="O160" s="64"/>
      <c r="P160" s="64"/>
      <c r="Q160" s="64"/>
      <c r="R160" s="64"/>
      <c r="S160" s="64"/>
      <c r="T160" s="65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129</v>
      </c>
      <c r="AU160" s="17" t="s">
        <v>82</v>
      </c>
    </row>
    <row r="161" spans="1:65" s="13" customFormat="1" ht="11.25">
      <c r="B161" s="193"/>
      <c r="C161" s="194"/>
      <c r="D161" s="186" t="s">
        <v>131</v>
      </c>
      <c r="E161" s="195" t="s">
        <v>19</v>
      </c>
      <c r="F161" s="196" t="s">
        <v>234</v>
      </c>
      <c r="G161" s="194"/>
      <c r="H161" s="197">
        <v>21</v>
      </c>
      <c r="I161" s="198"/>
      <c r="J161" s="194"/>
      <c r="K161" s="194"/>
      <c r="L161" s="199"/>
      <c r="M161" s="200"/>
      <c r="N161" s="201"/>
      <c r="O161" s="201"/>
      <c r="P161" s="201"/>
      <c r="Q161" s="201"/>
      <c r="R161" s="201"/>
      <c r="S161" s="201"/>
      <c r="T161" s="202"/>
      <c r="AT161" s="203" t="s">
        <v>131</v>
      </c>
      <c r="AU161" s="203" t="s">
        <v>82</v>
      </c>
      <c r="AV161" s="13" t="s">
        <v>82</v>
      </c>
      <c r="AW161" s="13" t="s">
        <v>33</v>
      </c>
      <c r="AX161" s="13" t="s">
        <v>79</v>
      </c>
      <c r="AY161" s="203" t="s">
        <v>118</v>
      </c>
    </row>
    <row r="162" spans="1:65" s="2" customFormat="1" ht="21.75" customHeight="1">
      <c r="A162" s="34"/>
      <c r="B162" s="35"/>
      <c r="C162" s="173" t="s">
        <v>247</v>
      </c>
      <c r="D162" s="173" t="s">
        <v>120</v>
      </c>
      <c r="E162" s="174" t="s">
        <v>248</v>
      </c>
      <c r="F162" s="175" t="s">
        <v>249</v>
      </c>
      <c r="G162" s="176" t="s">
        <v>146</v>
      </c>
      <c r="H162" s="177">
        <v>89.7</v>
      </c>
      <c r="I162" s="178"/>
      <c r="J162" s="179">
        <f>ROUND(I162*H162,2)</f>
        <v>0</v>
      </c>
      <c r="K162" s="175" t="s">
        <v>124</v>
      </c>
      <c r="L162" s="39"/>
      <c r="M162" s="180" t="s">
        <v>19</v>
      </c>
      <c r="N162" s="181" t="s">
        <v>42</v>
      </c>
      <c r="O162" s="64"/>
      <c r="P162" s="182">
        <f>O162*H162</f>
        <v>0</v>
      </c>
      <c r="Q162" s="182">
        <v>0</v>
      </c>
      <c r="R162" s="182">
        <f>Q162*H162</f>
        <v>0</v>
      </c>
      <c r="S162" s="182">
        <v>0</v>
      </c>
      <c r="T162" s="183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84" t="s">
        <v>125</v>
      </c>
      <c r="AT162" s="184" t="s">
        <v>120</v>
      </c>
      <c r="AU162" s="184" t="s">
        <v>82</v>
      </c>
      <c r="AY162" s="17" t="s">
        <v>118</v>
      </c>
      <c r="BE162" s="185">
        <f>IF(N162="základní",J162,0)</f>
        <v>0</v>
      </c>
      <c r="BF162" s="185">
        <f>IF(N162="snížená",J162,0)</f>
        <v>0</v>
      </c>
      <c r="BG162" s="185">
        <f>IF(N162="zákl. přenesená",J162,0)</f>
        <v>0</v>
      </c>
      <c r="BH162" s="185">
        <f>IF(N162="sníž. přenesená",J162,0)</f>
        <v>0</v>
      </c>
      <c r="BI162" s="185">
        <f>IF(N162="nulová",J162,0)</f>
        <v>0</v>
      </c>
      <c r="BJ162" s="17" t="s">
        <v>79</v>
      </c>
      <c r="BK162" s="185">
        <f>ROUND(I162*H162,2)</f>
        <v>0</v>
      </c>
      <c r="BL162" s="17" t="s">
        <v>125</v>
      </c>
      <c r="BM162" s="184" t="s">
        <v>250</v>
      </c>
    </row>
    <row r="163" spans="1:65" s="2" customFormat="1" ht="19.5">
      <c r="A163" s="34"/>
      <c r="B163" s="35"/>
      <c r="C163" s="36"/>
      <c r="D163" s="186" t="s">
        <v>127</v>
      </c>
      <c r="E163" s="36"/>
      <c r="F163" s="187" t="s">
        <v>251</v>
      </c>
      <c r="G163" s="36"/>
      <c r="H163" s="36"/>
      <c r="I163" s="188"/>
      <c r="J163" s="36"/>
      <c r="K163" s="36"/>
      <c r="L163" s="39"/>
      <c r="M163" s="189"/>
      <c r="N163" s="190"/>
      <c r="O163" s="64"/>
      <c r="P163" s="64"/>
      <c r="Q163" s="64"/>
      <c r="R163" s="64"/>
      <c r="S163" s="64"/>
      <c r="T163" s="65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127</v>
      </c>
      <c r="AU163" s="17" t="s">
        <v>82</v>
      </c>
    </row>
    <row r="164" spans="1:65" s="2" customFormat="1" ht="11.25">
      <c r="A164" s="34"/>
      <c r="B164" s="35"/>
      <c r="C164" s="36"/>
      <c r="D164" s="191" t="s">
        <v>129</v>
      </c>
      <c r="E164" s="36"/>
      <c r="F164" s="192" t="s">
        <v>252</v>
      </c>
      <c r="G164" s="36"/>
      <c r="H164" s="36"/>
      <c r="I164" s="188"/>
      <c r="J164" s="36"/>
      <c r="K164" s="36"/>
      <c r="L164" s="39"/>
      <c r="M164" s="189"/>
      <c r="N164" s="190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129</v>
      </c>
      <c r="AU164" s="17" t="s">
        <v>82</v>
      </c>
    </row>
    <row r="165" spans="1:65" s="13" customFormat="1" ht="11.25">
      <c r="B165" s="193"/>
      <c r="C165" s="194"/>
      <c r="D165" s="186" t="s">
        <v>131</v>
      </c>
      <c r="E165" s="195" t="s">
        <v>19</v>
      </c>
      <c r="F165" s="196" t="s">
        <v>253</v>
      </c>
      <c r="G165" s="194"/>
      <c r="H165" s="197">
        <v>90.5</v>
      </c>
      <c r="I165" s="198"/>
      <c r="J165" s="194"/>
      <c r="K165" s="194"/>
      <c r="L165" s="199"/>
      <c r="M165" s="200"/>
      <c r="N165" s="201"/>
      <c r="O165" s="201"/>
      <c r="P165" s="201"/>
      <c r="Q165" s="201"/>
      <c r="R165" s="201"/>
      <c r="S165" s="201"/>
      <c r="T165" s="202"/>
      <c r="AT165" s="203" t="s">
        <v>131</v>
      </c>
      <c r="AU165" s="203" t="s">
        <v>82</v>
      </c>
      <c r="AV165" s="13" t="s">
        <v>82</v>
      </c>
      <c r="AW165" s="13" t="s">
        <v>33</v>
      </c>
      <c r="AX165" s="13" t="s">
        <v>71</v>
      </c>
      <c r="AY165" s="203" t="s">
        <v>118</v>
      </c>
    </row>
    <row r="166" spans="1:65" s="13" customFormat="1" ht="11.25">
      <c r="B166" s="193"/>
      <c r="C166" s="194"/>
      <c r="D166" s="186" t="s">
        <v>131</v>
      </c>
      <c r="E166" s="195" t="s">
        <v>19</v>
      </c>
      <c r="F166" s="196" t="s">
        <v>254</v>
      </c>
      <c r="G166" s="194"/>
      <c r="H166" s="197">
        <v>-0.8</v>
      </c>
      <c r="I166" s="198"/>
      <c r="J166" s="194"/>
      <c r="K166" s="194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131</v>
      </c>
      <c r="AU166" s="203" t="s">
        <v>82</v>
      </c>
      <c r="AV166" s="13" t="s">
        <v>82</v>
      </c>
      <c r="AW166" s="13" t="s">
        <v>33</v>
      </c>
      <c r="AX166" s="13" t="s">
        <v>71</v>
      </c>
      <c r="AY166" s="203" t="s">
        <v>118</v>
      </c>
    </row>
    <row r="167" spans="1:65" s="2" customFormat="1" ht="24.2" customHeight="1">
      <c r="A167" s="34"/>
      <c r="B167" s="35"/>
      <c r="C167" s="173" t="s">
        <v>7</v>
      </c>
      <c r="D167" s="173" t="s">
        <v>120</v>
      </c>
      <c r="E167" s="174" t="s">
        <v>255</v>
      </c>
      <c r="F167" s="175" t="s">
        <v>256</v>
      </c>
      <c r="G167" s="176" t="s">
        <v>146</v>
      </c>
      <c r="H167" s="177">
        <v>1076.4000000000001</v>
      </c>
      <c r="I167" s="178"/>
      <c r="J167" s="179">
        <f>ROUND(I167*H167,2)</f>
        <v>0</v>
      </c>
      <c r="K167" s="175" t="s">
        <v>124</v>
      </c>
      <c r="L167" s="39"/>
      <c r="M167" s="180" t="s">
        <v>19</v>
      </c>
      <c r="N167" s="181" t="s">
        <v>42</v>
      </c>
      <c r="O167" s="64"/>
      <c r="P167" s="182">
        <f>O167*H167</f>
        <v>0</v>
      </c>
      <c r="Q167" s="182">
        <v>0</v>
      </c>
      <c r="R167" s="182">
        <f>Q167*H167</f>
        <v>0</v>
      </c>
      <c r="S167" s="182">
        <v>0</v>
      </c>
      <c r="T167" s="18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4" t="s">
        <v>125</v>
      </c>
      <c r="AT167" s="184" t="s">
        <v>120</v>
      </c>
      <c r="AU167" s="184" t="s">
        <v>82</v>
      </c>
      <c r="AY167" s="17" t="s">
        <v>118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7" t="s">
        <v>79</v>
      </c>
      <c r="BK167" s="185">
        <f>ROUND(I167*H167,2)</f>
        <v>0</v>
      </c>
      <c r="BL167" s="17" t="s">
        <v>125</v>
      </c>
      <c r="BM167" s="184" t="s">
        <v>257</v>
      </c>
    </row>
    <row r="168" spans="1:65" s="2" customFormat="1" ht="19.5">
      <c r="A168" s="34"/>
      <c r="B168" s="35"/>
      <c r="C168" s="36"/>
      <c r="D168" s="186" t="s">
        <v>127</v>
      </c>
      <c r="E168" s="36"/>
      <c r="F168" s="187" t="s">
        <v>258</v>
      </c>
      <c r="G168" s="36"/>
      <c r="H168" s="36"/>
      <c r="I168" s="188"/>
      <c r="J168" s="36"/>
      <c r="K168" s="36"/>
      <c r="L168" s="39"/>
      <c r="M168" s="189"/>
      <c r="N168" s="190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127</v>
      </c>
      <c r="AU168" s="17" t="s">
        <v>82</v>
      </c>
    </row>
    <row r="169" spans="1:65" s="2" customFormat="1" ht="11.25">
      <c r="A169" s="34"/>
      <c r="B169" s="35"/>
      <c r="C169" s="36"/>
      <c r="D169" s="191" t="s">
        <v>129</v>
      </c>
      <c r="E169" s="36"/>
      <c r="F169" s="192" t="s">
        <v>259</v>
      </c>
      <c r="G169" s="36"/>
      <c r="H169" s="36"/>
      <c r="I169" s="188"/>
      <c r="J169" s="36"/>
      <c r="K169" s="36"/>
      <c r="L169" s="39"/>
      <c r="M169" s="189"/>
      <c r="N169" s="190"/>
      <c r="O169" s="64"/>
      <c r="P169" s="64"/>
      <c r="Q169" s="64"/>
      <c r="R169" s="64"/>
      <c r="S169" s="64"/>
      <c r="T169" s="65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129</v>
      </c>
      <c r="AU169" s="17" t="s">
        <v>82</v>
      </c>
    </row>
    <row r="170" spans="1:65" s="13" customFormat="1" ht="11.25">
      <c r="B170" s="193"/>
      <c r="C170" s="194"/>
      <c r="D170" s="186" t="s">
        <v>131</v>
      </c>
      <c r="E170" s="195" t="s">
        <v>19</v>
      </c>
      <c r="F170" s="196" t="s">
        <v>260</v>
      </c>
      <c r="G170" s="194"/>
      <c r="H170" s="197">
        <v>1076.4000000000001</v>
      </c>
      <c r="I170" s="198"/>
      <c r="J170" s="194"/>
      <c r="K170" s="194"/>
      <c r="L170" s="199"/>
      <c r="M170" s="200"/>
      <c r="N170" s="201"/>
      <c r="O170" s="201"/>
      <c r="P170" s="201"/>
      <c r="Q170" s="201"/>
      <c r="R170" s="201"/>
      <c r="S170" s="201"/>
      <c r="T170" s="202"/>
      <c r="AT170" s="203" t="s">
        <v>131</v>
      </c>
      <c r="AU170" s="203" t="s">
        <v>82</v>
      </c>
      <c r="AV170" s="13" t="s">
        <v>82</v>
      </c>
      <c r="AW170" s="13" t="s">
        <v>33</v>
      </c>
      <c r="AX170" s="13" t="s">
        <v>79</v>
      </c>
      <c r="AY170" s="203" t="s">
        <v>118</v>
      </c>
    </row>
    <row r="171" spans="1:65" s="2" customFormat="1" ht="16.5" customHeight="1">
      <c r="A171" s="34"/>
      <c r="B171" s="35"/>
      <c r="C171" s="173" t="s">
        <v>261</v>
      </c>
      <c r="D171" s="173" t="s">
        <v>120</v>
      </c>
      <c r="E171" s="174" t="s">
        <v>262</v>
      </c>
      <c r="F171" s="175" t="s">
        <v>263</v>
      </c>
      <c r="G171" s="176" t="s">
        <v>146</v>
      </c>
      <c r="H171" s="177">
        <v>89.7</v>
      </c>
      <c r="I171" s="178"/>
      <c r="J171" s="179">
        <f>ROUND(I171*H171,2)</f>
        <v>0</v>
      </c>
      <c r="K171" s="175" t="s">
        <v>124</v>
      </c>
      <c r="L171" s="39"/>
      <c r="M171" s="180" t="s">
        <v>19</v>
      </c>
      <c r="N171" s="181" t="s">
        <v>42</v>
      </c>
      <c r="O171" s="64"/>
      <c r="P171" s="182">
        <f>O171*H171</f>
        <v>0</v>
      </c>
      <c r="Q171" s="182">
        <v>0</v>
      </c>
      <c r="R171" s="182">
        <f>Q171*H171</f>
        <v>0</v>
      </c>
      <c r="S171" s="182">
        <v>0</v>
      </c>
      <c r="T171" s="18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4" t="s">
        <v>125</v>
      </c>
      <c r="AT171" s="184" t="s">
        <v>120</v>
      </c>
      <c r="AU171" s="184" t="s">
        <v>82</v>
      </c>
      <c r="AY171" s="17" t="s">
        <v>118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7" t="s">
        <v>79</v>
      </c>
      <c r="BK171" s="185">
        <f>ROUND(I171*H171,2)</f>
        <v>0</v>
      </c>
      <c r="BL171" s="17" t="s">
        <v>125</v>
      </c>
      <c r="BM171" s="184" t="s">
        <v>264</v>
      </c>
    </row>
    <row r="172" spans="1:65" s="2" customFormat="1" ht="19.5">
      <c r="A172" s="34"/>
      <c r="B172" s="35"/>
      <c r="C172" s="36"/>
      <c r="D172" s="186" t="s">
        <v>127</v>
      </c>
      <c r="E172" s="36"/>
      <c r="F172" s="187" t="s">
        <v>265</v>
      </c>
      <c r="G172" s="36"/>
      <c r="H172" s="36"/>
      <c r="I172" s="188"/>
      <c r="J172" s="36"/>
      <c r="K172" s="36"/>
      <c r="L172" s="39"/>
      <c r="M172" s="189"/>
      <c r="N172" s="190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127</v>
      </c>
      <c r="AU172" s="17" t="s">
        <v>82</v>
      </c>
    </row>
    <row r="173" spans="1:65" s="2" customFormat="1" ht="11.25">
      <c r="A173" s="34"/>
      <c r="B173" s="35"/>
      <c r="C173" s="36"/>
      <c r="D173" s="191" t="s">
        <v>129</v>
      </c>
      <c r="E173" s="36"/>
      <c r="F173" s="192" t="s">
        <v>266</v>
      </c>
      <c r="G173" s="36"/>
      <c r="H173" s="36"/>
      <c r="I173" s="188"/>
      <c r="J173" s="36"/>
      <c r="K173" s="36"/>
      <c r="L173" s="39"/>
      <c r="M173" s="189"/>
      <c r="N173" s="190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129</v>
      </c>
      <c r="AU173" s="17" t="s">
        <v>82</v>
      </c>
    </row>
    <row r="174" spans="1:65" s="13" customFormat="1" ht="11.25">
      <c r="B174" s="193"/>
      <c r="C174" s="194"/>
      <c r="D174" s="186" t="s">
        <v>131</v>
      </c>
      <c r="E174" s="195" t="s">
        <v>19</v>
      </c>
      <c r="F174" s="196" t="s">
        <v>253</v>
      </c>
      <c r="G174" s="194"/>
      <c r="H174" s="197">
        <v>90.5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131</v>
      </c>
      <c r="AU174" s="203" t="s">
        <v>82</v>
      </c>
      <c r="AV174" s="13" t="s">
        <v>82</v>
      </c>
      <c r="AW174" s="13" t="s">
        <v>33</v>
      </c>
      <c r="AX174" s="13" t="s">
        <v>71</v>
      </c>
      <c r="AY174" s="203" t="s">
        <v>118</v>
      </c>
    </row>
    <row r="175" spans="1:65" s="13" customFormat="1" ht="11.25">
      <c r="B175" s="193"/>
      <c r="C175" s="194"/>
      <c r="D175" s="186" t="s">
        <v>131</v>
      </c>
      <c r="E175" s="195" t="s">
        <v>19</v>
      </c>
      <c r="F175" s="196" t="s">
        <v>254</v>
      </c>
      <c r="G175" s="194"/>
      <c r="H175" s="197">
        <v>-0.8</v>
      </c>
      <c r="I175" s="198"/>
      <c r="J175" s="194"/>
      <c r="K175" s="194"/>
      <c r="L175" s="199"/>
      <c r="M175" s="200"/>
      <c r="N175" s="201"/>
      <c r="O175" s="201"/>
      <c r="P175" s="201"/>
      <c r="Q175" s="201"/>
      <c r="R175" s="201"/>
      <c r="S175" s="201"/>
      <c r="T175" s="202"/>
      <c r="AT175" s="203" t="s">
        <v>131</v>
      </c>
      <c r="AU175" s="203" t="s">
        <v>82</v>
      </c>
      <c r="AV175" s="13" t="s">
        <v>82</v>
      </c>
      <c r="AW175" s="13" t="s">
        <v>33</v>
      </c>
      <c r="AX175" s="13" t="s">
        <v>71</v>
      </c>
      <c r="AY175" s="203" t="s">
        <v>118</v>
      </c>
    </row>
    <row r="176" spans="1:65" s="2" customFormat="1" ht="16.5" customHeight="1">
      <c r="A176" s="34"/>
      <c r="B176" s="35"/>
      <c r="C176" s="173" t="s">
        <v>267</v>
      </c>
      <c r="D176" s="173" t="s">
        <v>120</v>
      </c>
      <c r="E176" s="174" t="s">
        <v>268</v>
      </c>
      <c r="F176" s="175" t="s">
        <v>269</v>
      </c>
      <c r="G176" s="176" t="s">
        <v>270</v>
      </c>
      <c r="H176" s="177">
        <v>161.46</v>
      </c>
      <c r="I176" s="178"/>
      <c r="J176" s="179">
        <f>ROUND(I176*H176,2)</f>
        <v>0</v>
      </c>
      <c r="K176" s="175" t="s">
        <v>124</v>
      </c>
      <c r="L176" s="39"/>
      <c r="M176" s="180" t="s">
        <v>19</v>
      </c>
      <c r="N176" s="181" t="s">
        <v>42</v>
      </c>
      <c r="O176" s="64"/>
      <c r="P176" s="182">
        <f>O176*H176</f>
        <v>0</v>
      </c>
      <c r="Q176" s="182">
        <v>0</v>
      </c>
      <c r="R176" s="182">
        <f>Q176*H176</f>
        <v>0</v>
      </c>
      <c r="S176" s="182">
        <v>0</v>
      </c>
      <c r="T176" s="183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84" t="s">
        <v>125</v>
      </c>
      <c r="AT176" s="184" t="s">
        <v>120</v>
      </c>
      <c r="AU176" s="184" t="s">
        <v>82</v>
      </c>
      <c r="AY176" s="17" t="s">
        <v>118</v>
      </c>
      <c r="BE176" s="185">
        <f>IF(N176="základní",J176,0)</f>
        <v>0</v>
      </c>
      <c r="BF176" s="185">
        <f>IF(N176="snížená",J176,0)</f>
        <v>0</v>
      </c>
      <c r="BG176" s="185">
        <f>IF(N176="zákl. přenesená",J176,0)</f>
        <v>0</v>
      </c>
      <c r="BH176" s="185">
        <f>IF(N176="sníž. přenesená",J176,0)</f>
        <v>0</v>
      </c>
      <c r="BI176" s="185">
        <f>IF(N176="nulová",J176,0)</f>
        <v>0</v>
      </c>
      <c r="BJ176" s="17" t="s">
        <v>79</v>
      </c>
      <c r="BK176" s="185">
        <f>ROUND(I176*H176,2)</f>
        <v>0</v>
      </c>
      <c r="BL176" s="17" t="s">
        <v>125</v>
      </c>
      <c r="BM176" s="184" t="s">
        <v>271</v>
      </c>
    </row>
    <row r="177" spans="1:65" s="2" customFormat="1" ht="11.25">
      <c r="A177" s="34"/>
      <c r="B177" s="35"/>
      <c r="C177" s="36"/>
      <c r="D177" s="186" t="s">
        <v>127</v>
      </c>
      <c r="E177" s="36"/>
      <c r="F177" s="187" t="s">
        <v>272</v>
      </c>
      <c r="G177" s="36"/>
      <c r="H177" s="36"/>
      <c r="I177" s="188"/>
      <c r="J177" s="36"/>
      <c r="K177" s="36"/>
      <c r="L177" s="39"/>
      <c r="M177" s="189"/>
      <c r="N177" s="190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127</v>
      </c>
      <c r="AU177" s="17" t="s">
        <v>82</v>
      </c>
    </row>
    <row r="178" spans="1:65" s="2" customFormat="1" ht="11.25">
      <c r="A178" s="34"/>
      <c r="B178" s="35"/>
      <c r="C178" s="36"/>
      <c r="D178" s="191" t="s">
        <v>129</v>
      </c>
      <c r="E178" s="36"/>
      <c r="F178" s="192" t="s">
        <v>273</v>
      </c>
      <c r="G178" s="36"/>
      <c r="H178" s="36"/>
      <c r="I178" s="188"/>
      <c r="J178" s="36"/>
      <c r="K178" s="36"/>
      <c r="L178" s="39"/>
      <c r="M178" s="189"/>
      <c r="N178" s="190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129</v>
      </c>
      <c r="AU178" s="17" t="s">
        <v>82</v>
      </c>
    </row>
    <row r="179" spans="1:65" s="13" customFormat="1" ht="11.25">
      <c r="B179" s="193"/>
      <c r="C179" s="194"/>
      <c r="D179" s="186" t="s">
        <v>131</v>
      </c>
      <c r="E179" s="195" t="s">
        <v>19</v>
      </c>
      <c r="F179" s="196" t="s">
        <v>274</v>
      </c>
      <c r="G179" s="194"/>
      <c r="H179" s="197">
        <v>161.46</v>
      </c>
      <c r="I179" s="198"/>
      <c r="J179" s="194"/>
      <c r="K179" s="194"/>
      <c r="L179" s="199"/>
      <c r="M179" s="200"/>
      <c r="N179" s="201"/>
      <c r="O179" s="201"/>
      <c r="P179" s="201"/>
      <c r="Q179" s="201"/>
      <c r="R179" s="201"/>
      <c r="S179" s="201"/>
      <c r="T179" s="202"/>
      <c r="AT179" s="203" t="s">
        <v>131</v>
      </c>
      <c r="AU179" s="203" t="s">
        <v>82</v>
      </c>
      <c r="AV179" s="13" t="s">
        <v>82</v>
      </c>
      <c r="AW179" s="13" t="s">
        <v>33</v>
      </c>
      <c r="AX179" s="13" t="s">
        <v>79</v>
      </c>
      <c r="AY179" s="203" t="s">
        <v>118</v>
      </c>
    </row>
    <row r="180" spans="1:65" s="2" customFormat="1" ht="16.5" customHeight="1">
      <c r="A180" s="34"/>
      <c r="B180" s="35"/>
      <c r="C180" s="173" t="s">
        <v>275</v>
      </c>
      <c r="D180" s="173" t="s">
        <v>120</v>
      </c>
      <c r="E180" s="174" t="s">
        <v>276</v>
      </c>
      <c r="F180" s="175" t="s">
        <v>277</v>
      </c>
      <c r="G180" s="176" t="s">
        <v>270</v>
      </c>
      <c r="H180" s="177">
        <v>1.6</v>
      </c>
      <c r="I180" s="178"/>
      <c r="J180" s="179">
        <f>ROUND(I180*H180,2)</f>
        <v>0</v>
      </c>
      <c r="K180" s="175" t="s">
        <v>19</v>
      </c>
      <c r="L180" s="39"/>
      <c r="M180" s="180" t="s">
        <v>19</v>
      </c>
      <c r="N180" s="181" t="s">
        <v>42</v>
      </c>
      <c r="O180" s="64"/>
      <c r="P180" s="182">
        <f>O180*H180</f>
        <v>0</v>
      </c>
      <c r="Q180" s="182">
        <v>0</v>
      </c>
      <c r="R180" s="182">
        <f>Q180*H180</f>
        <v>0</v>
      </c>
      <c r="S180" s="182">
        <v>0</v>
      </c>
      <c r="T180" s="183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84" t="s">
        <v>125</v>
      </c>
      <c r="AT180" s="184" t="s">
        <v>120</v>
      </c>
      <c r="AU180" s="184" t="s">
        <v>82</v>
      </c>
      <c r="AY180" s="17" t="s">
        <v>118</v>
      </c>
      <c r="BE180" s="185">
        <f>IF(N180="základní",J180,0)</f>
        <v>0</v>
      </c>
      <c r="BF180" s="185">
        <f>IF(N180="snížená",J180,0)</f>
        <v>0</v>
      </c>
      <c r="BG180" s="185">
        <f>IF(N180="zákl. přenesená",J180,0)</f>
        <v>0</v>
      </c>
      <c r="BH180" s="185">
        <f>IF(N180="sníž. přenesená",J180,0)</f>
        <v>0</v>
      </c>
      <c r="BI180" s="185">
        <f>IF(N180="nulová",J180,0)</f>
        <v>0</v>
      </c>
      <c r="BJ180" s="17" t="s">
        <v>79</v>
      </c>
      <c r="BK180" s="185">
        <f>ROUND(I180*H180,2)</f>
        <v>0</v>
      </c>
      <c r="BL180" s="17" t="s">
        <v>125</v>
      </c>
      <c r="BM180" s="184" t="s">
        <v>278</v>
      </c>
    </row>
    <row r="181" spans="1:65" s="2" customFormat="1" ht="11.25">
      <c r="A181" s="34"/>
      <c r="B181" s="35"/>
      <c r="C181" s="36"/>
      <c r="D181" s="186" t="s">
        <v>127</v>
      </c>
      <c r="E181" s="36"/>
      <c r="F181" s="187" t="s">
        <v>277</v>
      </c>
      <c r="G181" s="36"/>
      <c r="H181" s="36"/>
      <c r="I181" s="188"/>
      <c r="J181" s="36"/>
      <c r="K181" s="36"/>
      <c r="L181" s="39"/>
      <c r="M181" s="189"/>
      <c r="N181" s="190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127</v>
      </c>
      <c r="AU181" s="17" t="s">
        <v>82</v>
      </c>
    </row>
    <row r="182" spans="1:65" s="13" customFormat="1" ht="11.25">
      <c r="B182" s="193"/>
      <c r="C182" s="194"/>
      <c r="D182" s="186" t="s">
        <v>131</v>
      </c>
      <c r="E182" s="195" t="s">
        <v>19</v>
      </c>
      <c r="F182" s="196" t="s">
        <v>279</v>
      </c>
      <c r="G182" s="194"/>
      <c r="H182" s="197">
        <v>1.6</v>
      </c>
      <c r="I182" s="198"/>
      <c r="J182" s="194"/>
      <c r="K182" s="194"/>
      <c r="L182" s="199"/>
      <c r="M182" s="200"/>
      <c r="N182" s="201"/>
      <c r="O182" s="201"/>
      <c r="P182" s="201"/>
      <c r="Q182" s="201"/>
      <c r="R182" s="201"/>
      <c r="S182" s="201"/>
      <c r="T182" s="202"/>
      <c r="AT182" s="203" t="s">
        <v>131</v>
      </c>
      <c r="AU182" s="203" t="s">
        <v>82</v>
      </c>
      <c r="AV182" s="13" t="s">
        <v>82</v>
      </c>
      <c r="AW182" s="13" t="s">
        <v>33</v>
      </c>
      <c r="AX182" s="13" t="s">
        <v>79</v>
      </c>
      <c r="AY182" s="203" t="s">
        <v>118</v>
      </c>
    </row>
    <row r="183" spans="1:65" s="2" customFormat="1" ht="16.5" customHeight="1">
      <c r="A183" s="34"/>
      <c r="B183" s="35"/>
      <c r="C183" s="173" t="s">
        <v>280</v>
      </c>
      <c r="D183" s="173" t="s">
        <v>120</v>
      </c>
      <c r="E183" s="174" t="s">
        <v>281</v>
      </c>
      <c r="F183" s="175" t="s">
        <v>282</v>
      </c>
      <c r="G183" s="176" t="s">
        <v>146</v>
      </c>
      <c r="H183" s="177">
        <v>89.7</v>
      </c>
      <c r="I183" s="178"/>
      <c r="J183" s="179">
        <f>ROUND(I183*H183,2)</f>
        <v>0</v>
      </c>
      <c r="K183" s="175" t="s">
        <v>124</v>
      </c>
      <c r="L183" s="39"/>
      <c r="M183" s="180" t="s">
        <v>19</v>
      </c>
      <c r="N183" s="181" t="s">
        <v>42</v>
      </c>
      <c r="O183" s="64"/>
      <c r="P183" s="182">
        <f>O183*H183</f>
        <v>0</v>
      </c>
      <c r="Q183" s="182">
        <v>0</v>
      </c>
      <c r="R183" s="182">
        <f>Q183*H183</f>
        <v>0</v>
      </c>
      <c r="S183" s="182">
        <v>0</v>
      </c>
      <c r="T183" s="183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84" t="s">
        <v>125</v>
      </c>
      <c r="AT183" s="184" t="s">
        <v>120</v>
      </c>
      <c r="AU183" s="184" t="s">
        <v>82</v>
      </c>
      <c r="AY183" s="17" t="s">
        <v>118</v>
      </c>
      <c r="BE183" s="185">
        <f>IF(N183="základní",J183,0)</f>
        <v>0</v>
      </c>
      <c r="BF183" s="185">
        <f>IF(N183="snížená",J183,0)</f>
        <v>0</v>
      </c>
      <c r="BG183" s="185">
        <f>IF(N183="zákl. přenesená",J183,0)</f>
        <v>0</v>
      </c>
      <c r="BH183" s="185">
        <f>IF(N183="sníž. přenesená",J183,0)</f>
        <v>0</v>
      </c>
      <c r="BI183" s="185">
        <f>IF(N183="nulová",J183,0)</f>
        <v>0</v>
      </c>
      <c r="BJ183" s="17" t="s">
        <v>79</v>
      </c>
      <c r="BK183" s="185">
        <f>ROUND(I183*H183,2)</f>
        <v>0</v>
      </c>
      <c r="BL183" s="17" t="s">
        <v>125</v>
      </c>
      <c r="BM183" s="184" t="s">
        <v>283</v>
      </c>
    </row>
    <row r="184" spans="1:65" s="2" customFormat="1" ht="11.25">
      <c r="A184" s="34"/>
      <c r="B184" s="35"/>
      <c r="C184" s="36"/>
      <c r="D184" s="186" t="s">
        <v>127</v>
      </c>
      <c r="E184" s="36"/>
      <c r="F184" s="187" t="s">
        <v>284</v>
      </c>
      <c r="G184" s="36"/>
      <c r="H184" s="36"/>
      <c r="I184" s="188"/>
      <c r="J184" s="36"/>
      <c r="K184" s="36"/>
      <c r="L184" s="39"/>
      <c r="M184" s="189"/>
      <c r="N184" s="190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127</v>
      </c>
      <c r="AU184" s="17" t="s">
        <v>82</v>
      </c>
    </row>
    <row r="185" spans="1:65" s="2" customFormat="1" ht="11.25">
      <c r="A185" s="34"/>
      <c r="B185" s="35"/>
      <c r="C185" s="36"/>
      <c r="D185" s="191" t="s">
        <v>129</v>
      </c>
      <c r="E185" s="36"/>
      <c r="F185" s="192" t="s">
        <v>285</v>
      </c>
      <c r="G185" s="36"/>
      <c r="H185" s="36"/>
      <c r="I185" s="188"/>
      <c r="J185" s="36"/>
      <c r="K185" s="36"/>
      <c r="L185" s="39"/>
      <c r="M185" s="189"/>
      <c r="N185" s="190"/>
      <c r="O185" s="64"/>
      <c r="P185" s="64"/>
      <c r="Q185" s="64"/>
      <c r="R185" s="64"/>
      <c r="S185" s="64"/>
      <c r="T185" s="65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129</v>
      </c>
      <c r="AU185" s="17" t="s">
        <v>82</v>
      </c>
    </row>
    <row r="186" spans="1:65" s="13" customFormat="1" ht="11.25">
      <c r="B186" s="193"/>
      <c r="C186" s="194"/>
      <c r="D186" s="186" t="s">
        <v>131</v>
      </c>
      <c r="E186" s="195" t="s">
        <v>19</v>
      </c>
      <c r="F186" s="196" t="s">
        <v>286</v>
      </c>
      <c r="G186" s="194"/>
      <c r="H186" s="197">
        <v>89.7</v>
      </c>
      <c r="I186" s="198"/>
      <c r="J186" s="194"/>
      <c r="K186" s="194"/>
      <c r="L186" s="199"/>
      <c r="M186" s="200"/>
      <c r="N186" s="201"/>
      <c r="O186" s="201"/>
      <c r="P186" s="201"/>
      <c r="Q186" s="201"/>
      <c r="R186" s="201"/>
      <c r="S186" s="201"/>
      <c r="T186" s="202"/>
      <c r="AT186" s="203" t="s">
        <v>131</v>
      </c>
      <c r="AU186" s="203" t="s">
        <v>82</v>
      </c>
      <c r="AV186" s="13" t="s">
        <v>82</v>
      </c>
      <c r="AW186" s="13" t="s">
        <v>33</v>
      </c>
      <c r="AX186" s="13" t="s">
        <v>79</v>
      </c>
      <c r="AY186" s="203" t="s">
        <v>118</v>
      </c>
    </row>
    <row r="187" spans="1:65" s="2" customFormat="1" ht="16.5" customHeight="1">
      <c r="A187" s="34"/>
      <c r="B187" s="35"/>
      <c r="C187" s="173" t="s">
        <v>287</v>
      </c>
      <c r="D187" s="173" t="s">
        <v>120</v>
      </c>
      <c r="E187" s="174" t="s">
        <v>288</v>
      </c>
      <c r="F187" s="175" t="s">
        <v>289</v>
      </c>
      <c r="G187" s="176" t="s">
        <v>146</v>
      </c>
      <c r="H187" s="177">
        <v>4.7830000000000004</v>
      </c>
      <c r="I187" s="178"/>
      <c r="J187" s="179">
        <f>ROUND(I187*H187,2)</f>
        <v>0</v>
      </c>
      <c r="K187" s="175" t="s">
        <v>124</v>
      </c>
      <c r="L187" s="39"/>
      <c r="M187" s="180" t="s">
        <v>19</v>
      </c>
      <c r="N187" s="181" t="s">
        <v>42</v>
      </c>
      <c r="O187" s="64"/>
      <c r="P187" s="182">
        <f>O187*H187</f>
        <v>0</v>
      </c>
      <c r="Q187" s="182">
        <v>0</v>
      </c>
      <c r="R187" s="182">
        <f>Q187*H187</f>
        <v>0</v>
      </c>
      <c r="S187" s="182">
        <v>0</v>
      </c>
      <c r="T187" s="183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84" t="s">
        <v>125</v>
      </c>
      <c r="AT187" s="184" t="s">
        <v>120</v>
      </c>
      <c r="AU187" s="184" t="s">
        <v>82</v>
      </c>
      <c r="AY187" s="17" t="s">
        <v>118</v>
      </c>
      <c r="BE187" s="185">
        <f>IF(N187="základní",J187,0)</f>
        <v>0</v>
      </c>
      <c r="BF187" s="185">
        <f>IF(N187="snížená",J187,0)</f>
        <v>0</v>
      </c>
      <c r="BG187" s="185">
        <f>IF(N187="zákl. přenesená",J187,0)</f>
        <v>0</v>
      </c>
      <c r="BH187" s="185">
        <f>IF(N187="sníž. přenesená",J187,0)</f>
        <v>0</v>
      </c>
      <c r="BI187" s="185">
        <f>IF(N187="nulová",J187,0)</f>
        <v>0</v>
      </c>
      <c r="BJ187" s="17" t="s">
        <v>79</v>
      </c>
      <c r="BK187" s="185">
        <f>ROUND(I187*H187,2)</f>
        <v>0</v>
      </c>
      <c r="BL187" s="17" t="s">
        <v>125</v>
      </c>
      <c r="BM187" s="184" t="s">
        <v>290</v>
      </c>
    </row>
    <row r="188" spans="1:65" s="2" customFormat="1" ht="19.5">
      <c r="A188" s="34"/>
      <c r="B188" s="35"/>
      <c r="C188" s="36"/>
      <c r="D188" s="186" t="s">
        <v>127</v>
      </c>
      <c r="E188" s="36"/>
      <c r="F188" s="187" t="s">
        <v>291</v>
      </c>
      <c r="G188" s="36"/>
      <c r="H188" s="36"/>
      <c r="I188" s="188"/>
      <c r="J188" s="36"/>
      <c r="K188" s="36"/>
      <c r="L188" s="39"/>
      <c r="M188" s="189"/>
      <c r="N188" s="190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127</v>
      </c>
      <c r="AU188" s="17" t="s">
        <v>82</v>
      </c>
    </row>
    <row r="189" spans="1:65" s="2" customFormat="1" ht="11.25">
      <c r="A189" s="34"/>
      <c r="B189" s="35"/>
      <c r="C189" s="36"/>
      <c r="D189" s="191" t="s">
        <v>129</v>
      </c>
      <c r="E189" s="36"/>
      <c r="F189" s="192" t="s">
        <v>292</v>
      </c>
      <c r="G189" s="36"/>
      <c r="H189" s="36"/>
      <c r="I189" s="188"/>
      <c r="J189" s="36"/>
      <c r="K189" s="36"/>
      <c r="L189" s="39"/>
      <c r="M189" s="189"/>
      <c r="N189" s="190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129</v>
      </c>
      <c r="AU189" s="17" t="s">
        <v>82</v>
      </c>
    </row>
    <row r="190" spans="1:65" s="13" customFormat="1" ht="11.25">
      <c r="B190" s="193"/>
      <c r="C190" s="194"/>
      <c r="D190" s="186" t="s">
        <v>131</v>
      </c>
      <c r="E190" s="195" t="s">
        <v>19</v>
      </c>
      <c r="F190" s="196" t="s">
        <v>293</v>
      </c>
      <c r="G190" s="194"/>
      <c r="H190" s="197">
        <v>4.7830000000000004</v>
      </c>
      <c r="I190" s="198"/>
      <c r="J190" s="194"/>
      <c r="K190" s="194"/>
      <c r="L190" s="199"/>
      <c r="M190" s="200"/>
      <c r="N190" s="201"/>
      <c r="O190" s="201"/>
      <c r="P190" s="201"/>
      <c r="Q190" s="201"/>
      <c r="R190" s="201"/>
      <c r="S190" s="201"/>
      <c r="T190" s="202"/>
      <c r="AT190" s="203" t="s">
        <v>131</v>
      </c>
      <c r="AU190" s="203" t="s">
        <v>82</v>
      </c>
      <c r="AV190" s="13" t="s">
        <v>82</v>
      </c>
      <c r="AW190" s="13" t="s">
        <v>33</v>
      </c>
      <c r="AX190" s="13" t="s">
        <v>79</v>
      </c>
      <c r="AY190" s="203" t="s">
        <v>118</v>
      </c>
    </row>
    <row r="191" spans="1:65" s="2" customFormat="1" ht="16.5" customHeight="1">
      <c r="A191" s="34"/>
      <c r="B191" s="35"/>
      <c r="C191" s="173" t="s">
        <v>294</v>
      </c>
      <c r="D191" s="173" t="s">
        <v>120</v>
      </c>
      <c r="E191" s="174" t="s">
        <v>295</v>
      </c>
      <c r="F191" s="175" t="s">
        <v>296</v>
      </c>
      <c r="G191" s="176" t="s">
        <v>297</v>
      </c>
      <c r="H191" s="177">
        <v>4</v>
      </c>
      <c r="I191" s="178"/>
      <c r="J191" s="179">
        <f>ROUND(I191*H191,2)</f>
        <v>0</v>
      </c>
      <c r="K191" s="175" t="s">
        <v>124</v>
      </c>
      <c r="L191" s="39"/>
      <c r="M191" s="180" t="s">
        <v>19</v>
      </c>
      <c r="N191" s="181" t="s">
        <v>42</v>
      </c>
      <c r="O191" s="64"/>
      <c r="P191" s="182">
        <f>O191*H191</f>
        <v>0</v>
      </c>
      <c r="Q191" s="182">
        <v>0</v>
      </c>
      <c r="R191" s="182">
        <f>Q191*H191</f>
        <v>0</v>
      </c>
      <c r="S191" s="182">
        <v>0</v>
      </c>
      <c r="T191" s="183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84" t="s">
        <v>125</v>
      </c>
      <c r="AT191" s="184" t="s">
        <v>120</v>
      </c>
      <c r="AU191" s="184" t="s">
        <v>82</v>
      </c>
      <c r="AY191" s="17" t="s">
        <v>118</v>
      </c>
      <c r="BE191" s="185">
        <f>IF(N191="základní",J191,0)</f>
        <v>0</v>
      </c>
      <c r="BF191" s="185">
        <f>IF(N191="snížená",J191,0)</f>
        <v>0</v>
      </c>
      <c r="BG191" s="185">
        <f>IF(N191="zákl. přenesená",J191,0)</f>
        <v>0</v>
      </c>
      <c r="BH191" s="185">
        <f>IF(N191="sníž. přenesená",J191,0)</f>
        <v>0</v>
      </c>
      <c r="BI191" s="185">
        <f>IF(N191="nulová",J191,0)</f>
        <v>0</v>
      </c>
      <c r="BJ191" s="17" t="s">
        <v>79</v>
      </c>
      <c r="BK191" s="185">
        <f>ROUND(I191*H191,2)</f>
        <v>0</v>
      </c>
      <c r="BL191" s="17" t="s">
        <v>125</v>
      </c>
      <c r="BM191" s="184" t="s">
        <v>298</v>
      </c>
    </row>
    <row r="192" spans="1:65" s="2" customFormat="1" ht="11.25">
      <c r="A192" s="34"/>
      <c r="B192" s="35"/>
      <c r="C192" s="36"/>
      <c r="D192" s="186" t="s">
        <v>127</v>
      </c>
      <c r="E192" s="36"/>
      <c r="F192" s="187" t="s">
        <v>299</v>
      </c>
      <c r="G192" s="36"/>
      <c r="H192" s="36"/>
      <c r="I192" s="188"/>
      <c r="J192" s="36"/>
      <c r="K192" s="36"/>
      <c r="L192" s="39"/>
      <c r="M192" s="189"/>
      <c r="N192" s="190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127</v>
      </c>
      <c r="AU192" s="17" t="s">
        <v>82</v>
      </c>
    </row>
    <row r="193" spans="1:65" s="2" customFormat="1" ht="11.25">
      <c r="A193" s="34"/>
      <c r="B193" s="35"/>
      <c r="C193" s="36"/>
      <c r="D193" s="191" t="s">
        <v>129</v>
      </c>
      <c r="E193" s="36"/>
      <c r="F193" s="192" t="s">
        <v>300</v>
      </c>
      <c r="G193" s="36"/>
      <c r="H193" s="36"/>
      <c r="I193" s="188"/>
      <c r="J193" s="36"/>
      <c r="K193" s="36"/>
      <c r="L193" s="39"/>
      <c r="M193" s="189"/>
      <c r="N193" s="190"/>
      <c r="O193" s="64"/>
      <c r="P193" s="64"/>
      <c r="Q193" s="64"/>
      <c r="R193" s="64"/>
      <c r="S193" s="64"/>
      <c r="T193" s="65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129</v>
      </c>
      <c r="AU193" s="17" t="s">
        <v>82</v>
      </c>
    </row>
    <row r="194" spans="1:65" s="13" customFormat="1" ht="11.25">
      <c r="B194" s="193"/>
      <c r="C194" s="194"/>
      <c r="D194" s="186" t="s">
        <v>131</v>
      </c>
      <c r="E194" s="195" t="s">
        <v>19</v>
      </c>
      <c r="F194" s="196" t="s">
        <v>301</v>
      </c>
      <c r="G194" s="194"/>
      <c r="H194" s="197">
        <v>4</v>
      </c>
      <c r="I194" s="198"/>
      <c r="J194" s="194"/>
      <c r="K194" s="194"/>
      <c r="L194" s="199"/>
      <c r="M194" s="200"/>
      <c r="N194" s="201"/>
      <c r="O194" s="201"/>
      <c r="P194" s="201"/>
      <c r="Q194" s="201"/>
      <c r="R194" s="201"/>
      <c r="S194" s="201"/>
      <c r="T194" s="202"/>
      <c r="AT194" s="203" t="s">
        <v>131</v>
      </c>
      <c r="AU194" s="203" t="s">
        <v>82</v>
      </c>
      <c r="AV194" s="13" t="s">
        <v>82</v>
      </c>
      <c r="AW194" s="13" t="s">
        <v>33</v>
      </c>
      <c r="AX194" s="13" t="s">
        <v>79</v>
      </c>
      <c r="AY194" s="203" t="s">
        <v>118</v>
      </c>
    </row>
    <row r="195" spans="1:65" s="2" customFormat="1" ht="16.5" customHeight="1">
      <c r="A195" s="34"/>
      <c r="B195" s="35"/>
      <c r="C195" s="205" t="s">
        <v>302</v>
      </c>
      <c r="D195" s="205" t="s">
        <v>303</v>
      </c>
      <c r="E195" s="206" t="s">
        <v>304</v>
      </c>
      <c r="F195" s="207" t="s">
        <v>305</v>
      </c>
      <c r="G195" s="208" t="s">
        <v>306</v>
      </c>
      <c r="H195" s="209">
        <v>8.2000000000000003E-2</v>
      </c>
      <c r="I195" s="210"/>
      <c r="J195" s="211">
        <f>ROUND(I195*H195,2)</f>
        <v>0</v>
      </c>
      <c r="K195" s="207" t="s">
        <v>124</v>
      </c>
      <c r="L195" s="212"/>
      <c r="M195" s="213" t="s">
        <v>19</v>
      </c>
      <c r="N195" s="214" t="s">
        <v>42</v>
      </c>
      <c r="O195" s="64"/>
      <c r="P195" s="182">
        <f>O195*H195</f>
        <v>0</v>
      </c>
      <c r="Q195" s="182">
        <v>1E-3</v>
      </c>
      <c r="R195" s="182">
        <f>Q195*H195</f>
        <v>8.2000000000000001E-5</v>
      </c>
      <c r="S195" s="182">
        <v>0</v>
      </c>
      <c r="T195" s="183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84" t="s">
        <v>170</v>
      </c>
      <c r="AT195" s="184" t="s">
        <v>303</v>
      </c>
      <c r="AU195" s="184" t="s">
        <v>82</v>
      </c>
      <c r="AY195" s="17" t="s">
        <v>118</v>
      </c>
      <c r="BE195" s="185">
        <f>IF(N195="základní",J195,0)</f>
        <v>0</v>
      </c>
      <c r="BF195" s="185">
        <f>IF(N195="snížená",J195,0)</f>
        <v>0</v>
      </c>
      <c r="BG195" s="185">
        <f>IF(N195="zákl. přenesená",J195,0)</f>
        <v>0</v>
      </c>
      <c r="BH195" s="185">
        <f>IF(N195="sníž. přenesená",J195,0)</f>
        <v>0</v>
      </c>
      <c r="BI195" s="185">
        <f>IF(N195="nulová",J195,0)</f>
        <v>0</v>
      </c>
      <c r="BJ195" s="17" t="s">
        <v>79</v>
      </c>
      <c r="BK195" s="185">
        <f>ROUND(I195*H195,2)</f>
        <v>0</v>
      </c>
      <c r="BL195" s="17" t="s">
        <v>125</v>
      </c>
      <c r="BM195" s="184" t="s">
        <v>307</v>
      </c>
    </row>
    <row r="196" spans="1:65" s="2" customFormat="1" ht="11.25">
      <c r="A196" s="34"/>
      <c r="B196" s="35"/>
      <c r="C196" s="36"/>
      <c r="D196" s="186" t="s">
        <v>127</v>
      </c>
      <c r="E196" s="36"/>
      <c r="F196" s="187" t="s">
        <v>305</v>
      </c>
      <c r="G196" s="36"/>
      <c r="H196" s="36"/>
      <c r="I196" s="188"/>
      <c r="J196" s="36"/>
      <c r="K196" s="36"/>
      <c r="L196" s="39"/>
      <c r="M196" s="189"/>
      <c r="N196" s="190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127</v>
      </c>
      <c r="AU196" s="17" t="s">
        <v>82</v>
      </c>
    </row>
    <row r="197" spans="1:65" s="13" customFormat="1" ht="11.25">
      <c r="B197" s="193"/>
      <c r="C197" s="194"/>
      <c r="D197" s="186" t="s">
        <v>131</v>
      </c>
      <c r="E197" s="195" t="s">
        <v>19</v>
      </c>
      <c r="F197" s="196" t="s">
        <v>308</v>
      </c>
      <c r="G197" s="194"/>
      <c r="H197" s="197">
        <v>8.2000000000000003E-2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131</v>
      </c>
      <c r="AU197" s="203" t="s">
        <v>82</v>
      </c>
      <c r="AV197" s="13" t="s">
        <v>82</v>
      </c>
      <c r="AW197" s="13" t="s">
        <v>33</v>
      </c>
      <c r="AX197" s="13" t="s">
        <v>79</v>
      </c>
      <c r="AY197" s="203" t="s">
        <v>118</v>
      </c>
    </row>
    <row r="198" spans="1:65" s="2" customFormat="1" ht="16.5" customHeight="1">
      <c r="A198" s="34"/>
      <c r="B198" s="35"/>
      <c r="C198" s="173" t="s">
        <v>309</v>
      </c>
      <c r="D198" s="173" t="s">
        <v>120</v>
      </c>
      <c r="E198" s="174" t="s">
        <v>310</v>
      </c>
      <c r="F198" s="175" t="s">
        <v>311</v>
      </c>
      <c r="G198" s="176" t="s">
        <v>297</v>
      </c>
      <c r="H198" s="177">
        <v>4</v>
      </c>
      <c r="I198" s="178"/>
      <c r="J198" s="179">
        <f>ROUND(I198*H198,2)</f>
        <v>0</v>
      </c>
      <c r="K198" s="175" t="s">
        <v>124</v>
      </c>
      <c r="L198" s="39"/>
      <c r="M198" s="180" t="s">
        <v>19</v>
      </c>
      <c r="N198" s="181" t="s">
        <v>42</v>
      </c>
      <c r="O198" s="64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4" t="s">
        <v>125</v>
      </c>
      <c r="AT198" s="184" t="s">
        <v>120</v>
      </c>
      <c r="AU198" s="184" t="s">
        <v>82</v>
      </c>
      <c r="AY198" s="17" t="s">
        <v>118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7" t="s">
        <v>79</v>
      </c>
      <c r="BK198" s="185">
        <f>ROUND(I198*H198,2)</f>
        <v>0</v>
      </c>
      <c r="BL198" s="17" t="s">
        <v>125</v>
      </c>
      <c r="BM198" s="184" t="s">
        <v>312</v>
      </c>
    </row>
    <row r="199" spans="1:65" s="2" customFormat="1" ht="11.25">
      <c r="A199" s="34"/>
      <c r="B199" s="35"/>
      <c r="C199" s="36"/>
      <c r="D199" s="186" t="s">
        <v>127</v>
      </c>
      <c r="E199" s="36"/>
      <c r="F199" s="187" t="s">
        <v>313</v>
      </c>
      <c r="G199" s="36"/>
      <c r="H199" s="36"/>
      <c r="I199" s="188"/>
      <c r="J199" s="36"/>
      <c r="K199" s="36"/>
      <c r="L199" s="39"/>
      <c r="M199" s="189"/>
      <c r="N199" s="190"/>
      <c r="O199" s="64"/>
      <c r="P199" s="64"/>
      <c r="Q199" s="64"/>
      <c r="R199" s="64"/>
      <c r="S199" s="64"/>
      <c r="T199" s="65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127</v>
      </c>
      <c r="AU199" s="17" t="s">
        <v>82</v>
      </c>
    </row>
    <row r="200" spans="1:65" s="2" customFormat="1" ht="11.25">
      <c r="A200" s="34"/>
      <c r="B200" s="35"/>
      <c r="C200" s="36"/>
      <c r="D200" s="191" t="s">
        <v>129</v>
      </c>
      <c r="E200" s="36"/>
      <c r="F200" s="192" t="s">
        <v>314</v>
      </c>
      <c r="G200" s="36"/>
      <c r="H200" s="36"/>
      <c r="I200" s="188"/>
      <c r="J200" s="36"/>
      <c r="K200" s="36"/>
      <c r="L200" s="39"/>
      <c r="M200" s="189"/>
      <c r="N200" s="190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129</v>
      </c>
      <c r="AU200" s="17" t="s">
        <v>82</v>
      </c>
    </row>
    <row r="201" spans="1:65" s="13" customFormat="1" ht="11.25">
      <c r="B201" s="193"/>
      <c r="C201" s="194"/>
      <c r="D201" s="186" t="s">
        <v>131</v>
      </c>
      <c r="E201" s="195" t="s">
        <v>19</v>
      </c>
      <c r="F201" s="196" t="s">
        <v>301</v>
      </c>
      <c r="G201" s="194"/>
      <c r="H201" s="197">
        <v>4</v>
      </c>
      <c r="I201" s="198"/>
      <c r="J201" s="194"/>
      <c r="K201" s="194"/>
      <c r="L201" s="199"/>
      <c r="M201" s="200"/>
      <c r="N201" s="201"/>
      <c r="O201" s="201"/>
      <c r="P201" s="201"/>
      <c r="Q201" s="201"/>
      <c r="R201" s="201"/>
      <c r="S201" s="201"/>
      <c r="T201" s="202"/>
      <c r="AT201" s="203" t="s">
        <v>131</v>
      </c>
      <c r="AU201" s="203" t="s">
        <v>82</v>
      </c>
      <c r="AV201" s="13" t="s">
        <v>82</v>
      </c>
      <c r="AW201" s="13" t="s">
        <v>33</v>
      </c>
      <c r="AX201" s="13" t="s">
        <v>79</v>
      </c>
      <c r="AY201" s="203" t="s">
        <v>118</v>
      </c>
    </row>
    <row r="202" spans="1:65" s="12" customFormat="1" ht="22.9" customHeight="1">
      <c r="B202" s="157"/>
      <c r="C202" s="158"/>
      <c r="D202" s="159" t="s">
        <v>70</v>
      </c>
      <c r="E202" s="171" t="s">
        <v>82</v>
      </c>
      <c r="F202" s="171" t="s">
        <v>315</v>
      </c>
      <c r="G202" s="158"/>
      <c r="H202" s="158"/>
      <c r="I202" s="161"/>
      <c r="J202" s="172">
        <f>BK202</f>
        <v>0</v>
      </c>
      <c r="K202" s="158"/>
      <c r="L202" s="163"/>
      <c r="M202" s="164"/>
      <c r="N202" s="165"/>
      <c r="O202" s="165"/>
      <c r="P202" s="166">
        <f>SUM(P203:P228)</f>
        <v>0</v>
      </c>
      <c r="Q202" s="165"/>
      <c r="R202" s="166">
        <f>SUM(R203:R228)</f>
        <v>18.577489799999999</v>
      </c>
      <c r="S202" s="165"/>
      <c r="T202" s="167">
        <f>SUM(T203:T228)</f>
        <v>0</v>
      </c>
      <c r="AR202" s="168" t="s">
        <v>79</v>
      </c>
      <c r="AT202" s="169" t="s">
        <v>70</v>
      </c>
      <c r="AU202" s="169" t="s">
        <v>79</v>
      </c>
      <c r="AY202" s="168" t="s">
        <v>118</v>
      </c>
      <c r="BK202" s="170">
        <f>SUM(BK203:BK228)</f>
        <v>0</v>
      </c>
    </row>
    <row r="203" spans="1:65" s="2" customFormat="1" ht="16.5" customHeight="1">
      <c r="A203" s="34"/>
      <c r="B203" s="35"/>
      <c r="C203" s="173" t="s">
        <v>316</v>
      </c>
      <c r="D203" s="173" t="s">
        <v>120</v>
      </c>
      <c r="E203" s="174" t="s">
        <v>317</v>
      </c>
      <c r="F203" s="175" t="s">
        <v>318</v>
      </c>
      <c r="G203" s="176" t="s">
        <v>146</v>
      </c>
      <c r="H203" s="177">
        <v>7.1310000000000002</v>
      </c>
      <c r="I203" s="178"/>
      <c r="J203" s="179">
        <f>ROUND(I203*H203,2)</f>
        <v>0</v>
      </c>
      <c r="K203" s="175" t="s">
        <v>124</v>
      </c>
      <c r="L203" s="39"/>
      <c r="M203" s="180" t="s">
        <v>19</v>
      </c>
      <c r="N203" s="181" t="s">
        <v>42</v>
      </c>
      <c r="O203" s="64"/>
      <c r="P203" s="182">
        <f>O203*H203</f>
        <v>0</v>
      </c>
      <c r="Q203" s="182">
        <v>2.5018699999999998</v>
      </c>
      <c r="R203" s="182">
        <f>Q203*H203</f>
        <v>17.84083497</v>
      </c>
      <c r="S203" s="182">
        <v>0</v>
      </c>
      <c r="T203" s="183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84" t="s">
        <v>125</v>
      </c>
      <c r="AT203" s="184" t="s">
        <v>120</v>
      </c>
      <c r="AU203" s="184" t="s">
        <v>82</v>
      </c>
      <c r="AY203" s="17" t="s">
        <v>118</v>
      </c>
      <c r="BE203" s="185">
        <f>IF(N203="základní",J203,0)</f>
        <v>0</v>
      </c>
      <c r="BF203" s="185">
        <f>IF(N203="snížená",J203,0)</f>
        <v>0</v>
      </c>
      <c r="BG203" s="185">
        <f>IF(N203="zákl. přenesená",J203,0)</f>
        <v>0</v>
      </c>
      <c r="BH203" s="185">
        <f>IF(N203="sníž. přenesená",J203,0)</f>
        <v>0</v>
      </c>
      <c r="BI203" s="185">
        <f>IF(N203="nulová",J203,0)</f>
        <v>0</v>
      </c>
      <c r="BJ203" s="17" t="s">
        <v>79</v>
      </c>
      <c r="BK203" s="185">
        <f>ROUND(I203*H203,2)</f>
        <v>0</v>
      </c>
      <c r="BL203" s="17" t="s">
        <v>125</v>
      </c>
      <c r="BM203" s="184" t="s">
        <v>319</v>
      </c>
    </row>
    <row r="204" spans="1:65" s="2" customFormat="1" ht="11.25">
      <c r="A204" s="34"/>
      <c r="B204" s="35"/>
      <c r="C204" s="36"/>
      <c r="D204" s="186" t="s">
        <v>127</v>
      </c>
      <c r="E204" s="36"/>
      <c r="F204" s="187" t="s">
        <v>320</v>
      </c>
      <c r="G204" s="36"/>
      <c r="H204" s="36"/>
      <c r="I204" s="188"/>
      <c r="J204" s="36"/>
      <c r="K204" s="36"/>
      <c r="L204" s="39"/>
      <c r="M204" s="189"/>
      <c r="N204" s="190"/>
      <c r="O204" s="64"/>
      <c r="P204" s="64"/>
      <c r="Q204" s="64"/>
      <c r="R204" s="64"/>
      <c r="S204" s="64"/>
      <c r="T204" s="65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127</v>
      </c>
      <c r="AU204" s="17" t="s">
        <v>82</v>
      </c>
    </row>
    <row r="205" spans="1:65" s="2" customFormat="1" ht="11.25">
      <c r="A205" s="34"/>
      <c r="B205" s="35"/>
      <c r="C205" s="36"/>
      <c r="D205" s="191" t="s">
        <v>129</v>
      </c>
      <c r="E205" s="36"/>
      <c r="F205" s="192" t="s">
        <v>321</v>
      </c>
      <c r="G205" s="36"/>
      <c r="H205" s="36"/>
      <c r="I205" s="188"/>
      <c r="J205" s="36"/>
      <c r="K205" s="36"/>
      <c r="L205" s="39"/>
      <c r="M205" s="189"/>
      <c r="N205" s="190"/>
      <c r="O205" s="64"/>
      <c r="P205" s="64"/>
      <c r="Q205" s="64"/>
      <c r="R205" s="64"/>
      <c r="S205" s="64"/>
      <c r="T205" s="65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129</v>
      </c>
      <c r="AU205" s="17" t="s">
        <v>82</v>
      </c>
    </row>
    <row r="206" spans="1:65" s="13" customFormat="1" ht="11.25">
      <c r="B206" s="193"/>
      <c r="C206" s="194"/>
      <c r="D206" s="186" t="s">
        <v>131</v>
      </c>
      <c r="E206" s="195" t="s">
        <v>19</v>
      </c>
      <c r="F206" s="196" t="s">
        <v>322</v>
      </c>
      <c r="G206" s="194"/>
      <c r="H206" s="197">
        <v>1.887</v>
      </c>
      <c r="I206" s="198"/>
      <c r="J206" s="194"/>
      <c r="K206" s="194"/>
      <c r="L206" s="199"/>
      <c r="M206" s="200"/>
      <c r="N206" s="201"/>
      <c r="O206" s="201"/>
      <c r="P206" s="201"/>
      <c r="Q206" s="201"/>
      <c r="R206" s="201"/>
      <c r="S206" s="201"/>
      <c r="T206" s="202"/>
      <c r="AT206" s="203" t="s">
        <v>131</v>
      </c>
      <c r="AU206" s="203" t="s">
        <v>82</v>
      </c>
      <c r="AV206" s="13" t="s">
        <v>82</v>
      </c>
      <c r="AW206" s="13" t="s">
        <v>33</v>
      </c>
      <c r="AX206" s="13" t="s">
        <v>71</v>
      </c>
      <c r="AY206" s="203" t="s">
        <v>118</v>
      </c>
    </row>
    <row r="207" spans="1:65" s="13" customFormat="1" ht="11.25">
      <c r="B207" s="193"/>
      <c r="C207" s="194"/>
      <c r="D207" s="186" t="s">
        <v>131</v>
      </c>
      <c r="E207" s="195" t="s">
        <v>19</v>
      </c>
      <c r="F207" s="196" t="s">
        <v>323</v>
      </c>
      <c r="G207" s="194"/>
      <c r="H207" s="197">
        <v>2.444</v>
      </c>
      <c r="I207" s="198"/>
      <c r="J207" s="194"/>
      <c r="K207" s="194"/>
      <c r="L207" s="199"/>
      <c r="M207" s="200"/>
      <c r="N207" s="201"/>
      <c r="O207" s="201"/>
      <c r="P207" s="201"/>
      <c r="Q207" s="201"/>
      <c r="R207" s="201"/>
      <c r="S207" s="201"/>
      <c r="T207" s="202"/>
      <c r="AT207" s="203" t="s">
        <v>131</v>
      </c>
      <c r="AU207" s="203" t="s">
        <v>82</v>
      </c>
      <c r="AV207" s="13" t="s">
        <v>82</v>
      </c>
      <c r="AW207" s="13" t="s">
        <v>33</v>
      </c>
      <c r="AX207" s="13" t="s">
        <v>71</v>
      </c>
      <c r="AY207" s="203" t="s">
        <v>118</v>
      </c>
    </row>
    <row r="208" spans="1:65" s="13" customFormat="1" ht="11.25">
      <c r="B208" s="193"/>
      <c r="C208" s="194"/>
      <c r="D208" s="186" t="s">
        <v>131</v>
      </c>
      <c r="E208" s="195" t="s">
        <v>19</v>
      </c>
      <c r="F208" s="196" t="s">
        <v>324</v>
      </c>
      <c r="G208" s="194"/>
      <c r="H208" s="197">
        <v>2.8</v>
      </c>
      <c r="I208" s="198"/>
      <c r="J208" s="194"/>
      <c r="K208" s="194"/>
      <c r="L208" s="199"/>
      <c r="M208" s="200"/>
      <c r="N208" s="201"/>
      <c r="O208" s="201"/>
      <c r="P208" s="201"/>
      <c r="Q208" s="201"/>
      <c r="R208" s="201"/>
      <c r="S208" s="201"/>
      <c r="T208" s="202"/>
      <c r="AT208" s="203" t="s">
        <v>131</v>
      </c>
      <c r="AU208" s="203" t="s">
        <v>82</v>
      </c>
      <c r="AV208" s="13" t="s">
        <v>82</v>
      </c>
      <c r="AW208" s="13" t="s">
        <v>33</v>
      </c>
      <c r="AX208" s="13" t="s">
        <v>71</v>
      </c>
      <c r="AY208" s="203" t="s">
        <v>118</v>
      </c>
    </row>
    <row r="209" spans="1:65" s="2" customFormat="1" ht="16.5" customHeight="1">
      <c r="A209" s="34"/>
      <c r="B209" s="35"/>
      <c r="C209" s="173" t="s">
        <v>325</v>
      </c>
      <c r="D209" s="173" t="s">
        <v>120</v>
      </c>
      <c r="E209" s="174" t="s">
        <v>326</v>
      </c>
      <c r="F209" s="175" t="s">
        <v>327</v>
      </c>
      <c r="G209" s="176" t="s">
        <v>297</v>
      </c>
      <c r="H209" s="177">
        <v>35.683</v>
      </c>
      <c r="I209" s="178"/>
      <c r="J209" s="179">
        <f>ROUND(I209*H209,2)</f>
        <v>0</v>
      </c>
      <c r="K209" s="175" t="s">
        <v>124</v>
      </c>
      <c r="L209" s="39"/>
      <c r="M209" s="180" t="s">
        <v>19</v>
      </c>
      <c r="N209" s="181" t="s">
        <v>42</v>
      </c>
      <c r="O209" s="64"/>
      <c r="P209" s="182">
        <f>O209*H209</f>
        <v>0</v>
      </c>
      <c r="Q209" s="182">
        <v>2.6900000000000001E-3</v>
      </c>
      <c r="R209" s="182">
        <f>Q209*H209</f>
        <v>9.598727E-2</v>
      </c>
      <c r="S209" s="182">
        <v>0</v>
      </c>
      <c r="T209" s="183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84" t="s">
        <v>125</v>
      </c>
      <c r="AT209" s="184" t="s">
        <v>120</v>
      </c>
      <c r="AU209" s="184" t="s">
        <v>82</v>
      </c>
      <c r="AY209" s="17" t="s">
        <v>118</v>
      </c>
      <c r="BE209" s="185">
        <f>IF(N209="základní",J209,0)</f>
        <v>0</v>
      </c>
      <c r="BF209" s="185">
        <f>IF(N209="snížená",J209,0)</f>
        <v>0</v>
      </c>
      <c r="BG209" s="185">
        <f>IF(N209="zákl. přenesená",J209,0)</f>
        <v>0</v>
      </c>
      <c r="BH209" s="185">
        <f>IF(N209="sníž. přenesená",J209,0)</f>
        <v>0</v>
      </c>
      <c r="BI209" s="185">
        <f>IF(N209="nulová",J209,0)</f>
        <v>0</v>
      </c>
      <c r="BJ209" s="17" t="s">
        <v>79</v>
      </c>
      <c r="BK209" s="185">
        <f>ROUND(I209*H209,2)</f>
        <v>0</v>
      </c>
      <c r="BL209" s="17" t="s">
        <v>125</v>
      </c>
      <c r="BM209" s="184" t="s">
        <v>328</v>
      </c>
    </row>
    <row r="210" spans="1:65" s="2" customFormat="1" ht="11.25">
      <c r="A210" s="34"/>
      <c r="B210" s="35"/>
      <c r="C210" s="36"/>
      <c r="D210" s="186" t="s">
        <v>127</v>
      </c>
      <c r="E210" s="36"/>
      <c r="F210" s="187" t="s">
        <v>329</v>
      </c>
      <c r="G210" s="36"/>
      <c r="H210" s="36"/>
      <c r="I210" s="188"/>
      <c r="J210" s="36"/>
      <c r="K210" s="36"/>
      <c r="L210" s="39"/>
      <c r="M210" s="189"/>
      <c r="N210" s="190"/>
      <c r="O210" s="64"/>
      <c r="P210" s="64"/>
      <c r="Q210" s="64"/>
      <c r="R210" s="64"/>
      <c r="S210" s="64"/>
      <c r="T210" s="65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127</v>
      </c>
      <c r="AU210" s="17" t="s">
        <v>82</v>
      </c>
    </row>
    <row r="211" spans="1:65" s="2" customFormat="1" ht="11.25">
      <c r="A211" s="34"/>
      <c r="B211" s="35"/>
      <c r="C211" s="36"/>
      <c r="D211" s="191" t="s">
        <v>129</v>
      </c>
      <c r="E211" s="36"/>
      <c r="F211" s="192" t="s">
        <v>330</v>
      </c>
      <c r="G211" s="36"/>
      <c r="H211" s="36"/>
      <c r="I211" s="188"/>
      <c r="J211" s="36"/>
      <c r="K211" s="36"/>
      <c r="L211" s="39"/>
      <c r="M211" s="189"/>
      <c r="N211" s="190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129</v>
      </c>
      <c r="AU211" s="17" t="s">
        <v>82</v>
      </c>
    </row>
    <row r="212" spans="1:65" s="13" customFormat="1" ht="11.25">
      <c r="B212" s="193"/>
      <c r="C212" s="194"/>
      <c r="D212" s="186" t="s">
        <v>131</v>
      </c>
      <c r="E212" s="195" t="s">
        <v>19</v>
      </c>
      <c r="F212" s="196" t="s">
        <v>331</v>
      </c>
      <c r="G212" s="194"/>
      <c r="H212" s="197">
        <v>9.3629999999999995</v>
      </c>
      <c r="I212" s="198"/>
      <c r="J212" s="194"/>
      <c r="K212" s="194"/>
      <c r="L212" s="199"/>
      <c r="M212" s="200"/>
      <c r="N212" s="201"/>
      <c r="O212" s="201"/>
      <c r="P212" s="201"/>
      <c r="Q212" s="201"/>
      <c r="R212" s="201"/>
      <c r="S212" s="201"/>
      <c r="T212" s="202"/>
      <c r="AT212" s="203" t="s">
        <v>131</v>
      </c>
      <c r="AU212" s="203" t="s">
        <v>82</v>
      </c>
      <c r="AV212" s="13" t="s">
        <v>82</v>
      </c>
      <c r="AW212" s="13" t="s">
        <v>33</v>
      </c>
      <c r="AX212" s="13" t="s">
        <v>71</v>
      </c>
      <c r="AY212" s="203" t="s">
        <v>118</v>
      </c>
    </row>
    <row r="213" spans="1:65" s="13" customFormat="1" ht="11.25">
      <c r="B213" s="193"/>
      <c r="C213" s="194"/>
      <c r="D213" s="186" t="s">
        <v>131</v>
      </c>
      <c r="E213" s="195" t="s">
        <v>19</v>
      </c>
      <c r="F213" s="196" t="s">
        <v>332</v>
      </c>
      <c r="G213" s="194"/>
      <c r="H213" s="197">
        <v>13.52</v>
      </c>
      <c r="I213" s="198"/>
      <c r="J213" s="194"/>
      <c r="K213" s="194"/>
      <c r="L213" s="199"/>
      <c r="M213" s="200"/>
      <c r="N213" s="201"/>
      <c r="O213" s="201"/>
      <c r="P213" s="201"/>
      <c r="Q213" s="201"/>
      <c r="R213" s="201"/>
      <c r="S213" s="201"/>
      <c r="T213" s="202"/>
      <c r="AT213" s="203" t="s">
        <v>131</v>
      </c>
      <c r="AU213" s="203" t="s">
        <v>82</v>
      </c>
      <c r="AV213" s="13" t="s">
        <v>82</v>
      </c>
      <c r="AW213" s="13" t="s">
        <v>33</v>
      </c>
      <c r="AX213" s="13" t="s">
        <v>71</v>
      </c>
      <c r="AY213" s="203" t="s">
        <v>118</v>
      </c>
    </row>
    <row r="214" spans="1:65" s="13" customFormat="1" ht="11.25">
      <c r="B214" s="193"/>
      <c r="C214" s="194"/>
      <c r="D214" s="186" t="s">
        <v>131</v>
      </c>
      <c r="E214" s="195" t="s">
        <v>19</v>
      </c>
      <c r="F214" s="196" t="s">
        <v>333</v>
      </c>
      <c r="G214" s="194"/>
      <c r="H214" s="197">
        <v>12.8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131</v>
      </c>
      <c r="AU214" s="203" t="s">
        <v>82</v>
      </c>
      <c r="AV214" s="13" t="s">
        <v>82</v>
      </c>
      <c r="AW214" s="13" t="s">
        <v>33</v>
      </c>
      <c r="AX214" s="13" t="s">
        <v>71</v>
      </c>
      <c r="AY214" s="203" t="s">
        <v>118</v>
      </c>
    </row>
    <row r="215" spans="1:65" s="2" customFormat="1" ht="16.5" customHeight="1">
      <c r="A215" s="34"/>
      <c r="B215" s="35"/>
      <c r="C215" s="173" t="s">
        <v>334</v>
      </c>
      <c r="D215" s="173" t="s">
        <v>120</v>
      </c>
      <c r="E215" s="174" t="s">
        <v>335</v>
      </c>
      <c r="F215" s="175" t="s">
        <v>336</v>
      </c>
      <c r="G215" s="176" t="s">
        <v>297</v>
      </c>
      <c r="H215" s="177">
        <v>35.683</v>
      </c>
      <c r="I215" s="178"/>
      <c r="J215" s="179">
        <f>ROUND(I215*H215,2)</f>
        <v>0</v>
      </c>
      <c r="K215" s="175" t="s">
        <v>124</v>
      </c>
      <c r="L215" s="39"/>
      <c r="M215" s="180" t="s">
        <v>19</v>
      </c>
      <c r="N215" s="181" t="s">
        <v>42</v>
      </c>
      <c r="O215" s="64"/>
      <c r="P215" s="182">
        <f>O215*H215</f>
        <v>0</v>
      </c>
      <c r="Q215" s="182">
        <v>0</v>
      </c>
      <c r="R215" s="182">
        <f>Q215*H215</f>
        <v>0</v>
      </c>
      <c r="S215" s="182">
        <v>0</v>
      </c>
      <c r="T215" s="183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4" t="s">
        <v>125</v>
      </c>
      <c r="AT215" s="184" t="s">
        <v>120</v>
      </c>
      <c r="AU215" s="184" t="s">
        <v>82</v>
      </c>
      <c r="AY215" s="17" t="s">
        <v>118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7" t="s">
        <v>79</v>
      </c>
      <c r="BK215" s="185">
        <f>ROUND(I215*H215,2)</f>
        <v>0</v>
      </c>
      <c r="BL215" s="17" t="s">
        <v>125</v>
      </c>
      <c r="BM215" s="184" t="s">
        <v>337</v>
      </c>
    </row>
    <row r="216" spans="1:65" s="2" customFormat="1" ht="11.25">
      <c r="A216" s="34"/>
      <c r="B216" s="35"/>
      <c r="C216" s="36"/>
      <c r="D216" s="186" t="s">
        <v>127</v>
      </c>
      <c r="E216" s="36"/>
      <c r="F216" s="187" t="s">
        <v>338</v>
      </c>
      <c r="G216" s="36"/>
      <c r="H216" s="36"/>
      <c r="I216" s="188"/>
      <c r="J216" s="36"/>
      <c r="K216" s="36"/>
      <c r="L216" s="39"/>
      <c r="M216" s="189"/>
      <c r="N216" s="190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127</v>
      </c>
      <c r="AU216" s="17" t="s">
        <v>82</v>
      </c>
    </row>
    <row r="217" spans="1:65" s="2" customFormat="1" ht="11.25">
      <c r="A217" s="34"/>
      <c r="B217" s="35"/>
      <c r="C217" s="36"/>
      <c r="D217" s="191" t="s">
        <v>129</v>
      </c>
      <c r="E217" s="36"/>
      <c r="F217" s="192" t="s">
        <v>339</v>
      </c>
      <c r="G217" s="36"/>
      <c r="H217" s="36"/>
      <c r="I217" s="188"/>
      <c r="J217" s="36"/>
      <c r="K217" s="36"/>
      <c r="L217" s="39"/>
      <c r="M217" s="189"/>
      <c r="N217" s="190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129</v>
      </c>
      <c r="AU217" s="17" t="s">
        <v>82</v>
      </c>
    </row>
    <row r="218" spans="1:65" s="2" customFormat="1" ht="16.5" customHeight="1">
      <c r="A218" s="34"/>
      <c r="B218" s="35"/>
      <c r="C218" s="173" t="s">
        <v>340</v>
      </c>
      <c r="D218" s="173" t="s">
        <v>120</v>
      </c>
      <c r="E218" s="174" t="s">
        <v>341</v>
      </c>
      <c r="F218" s="175" t="s">
        <v>342</v>
      </c>
      <c r="G218" s="176" t="s">
        <v>270</v>
      </c>
      <c r="H218" s="177">
        <v>8.5000000000000006E-2</v>
      </c>
      <c r="I218" s="178"/>
      <c r="J218" s="179">
        <f>ROUND(I218*H218,2)</f>
        <v>0</v>
      </c>
      <c r="K218" s="175" t="s">
        <v>124</v>
      </c>
      <c r="L218" s="39"/>
      <c r="M218" s="180" t="s">
        <v>19</v>
      </c>
      <c r="N218" s="181" t="s">
        <v>42</v>
      </c>
      <c r="O218" s="64"/>
      <c r="P218" s="182">
        <f>O218*H218</f>
        <v>0</v>
      </c>
      <c r="Q218" s="182">
        <v>1.0606199999999999</v>
      </c>
      <c r="R218" s="182">
        <f>Q218*H218</f>
        <v>9.0152700000000002E-2</v>
      </c>
      <c r="S218" s="182">
        <v>0</v>
      </c>
      <c r="T218" s="183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4" t="s">
        <v>125</v>
      </c>
      <c r="AT218" s="184" t="s">
        <v>120</v>
      </c>
      <c r="AU218" s="184" t="s">
        <v>82</v>
      </c>
      <c r="AY218" s="17" t="s">
        <v>118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7" t="s">
        <v>79</v>
      </c>
      <c r="BK218" s="185">
        <f>ROUND(I218*H218,2)</f>
        <v>0</v>
      </c>
      <c r="BL218" s="17" t="s">
        <v>125</v>
      </c>
      <c r="BM218" s="184" t="s">
        <v>343</v>
      </c>
    </row>
    <row r="219" spans="1:65" s="2" customFormat="1" ht="11.25">
      <c r="A219" s="34"/>
      <c r="B219" s="35"/>
      <c r="C219" s="36"/>
      <c r="D219" s="186" t="s">
        <v>127</v>
      </c>
      <c r="E219" s="36"/>
      <c r="F219" s="187" t="s">
        <v>344</v>
      </c>
      <c r="G219" s="36"/>
      <c r="H219" s="36"/>
      <c r="I219" s="188"/>
      <c r="J219" s="36"/>
      <c r="K219" s="36"/>
      <c r="L219" s="39"/>
      <c r="M219" s="189"/>
      <c r="N219" s="190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127</v>
      </c>
      <c r="AU219" s="17" t="s">
        <v>82</v>
      </c>
    </row>
    <row r="220" spans="1:65" s="2" customFormat="1" ht="11.25">
      <c r="A220" s="34"/>
      <c r="B220" s="35"/>
      <c r="C220" s="36"/>
      <c r="D220" s="191" t="s">
        <v>129</v>
      </c>
      <c r="E220" s="36"/>
      <c r="F220" s="192" t="s">
        <v>345</v>
      </c>
      <c r="G220" s="36"/>
      <c r="H220" s="36"/>
      <c r="I220" s="188"/>
      <c r="J220" s="36"/>
      <c r="K220" s="36"/>
      <c r="L220" s="39"/>
      <c r="M220" s="189"/>
      <c r="N220" s="190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129</v>
      </c>
      <c r="AU220" s="17" t="s">
        <v>82</v>
      </c>
    </row>
    <row r="221" spans="1:65" s="13" customFormat="1" ht="11.25">
      <c r="B221" s="193"/>
      <c r="C221" s="194"/>
      <c r="D221" s="186" t="s">
        <v>131</v>
      </c>
      <c r="E221" s="195" t="s">
        <v>19</v>
      </c>
      <c r="F221" s="196" t="s">
        <v>346</v>
      </c>
      <c r="G221" s="194"/>
      <c r="H221" s="197">
        <v>3.5000000000000003E-2</v>
      </c>
      <c r="I221" s="198"/>
      <c r="J221" s="194"/>
      <c r="K221" s="194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131</v>
      </c>
      <c r="AU221" s="203" t="s">
        <v>82</v>
      </c>
      <c r="AV221" s="13" t="s">
        <v>82</v>
      </c>
      <c r="AW221" s="13" t="s">
        <v>33</v>
      </c>
      <c r="AX221" s="13" t="s">
        <v>71</v>
      </c>
      <c r="AY221" s="203" t="s">
        <v>118</v>
      </c>
    </row>
    <row r="222" spans="1:65" s="13" customFormat="1" ht="11.25">
      <c r="B222" s="193"/>
      <c r="C222" s="194"/>
      <c r="D222" s="186" t="s">
        <v>131</v>
      </c>
      <c r="E222" s="195" t="s">
        <v>19</v>
      </c>
      <c r="F222" s="196" t="s">
        <v>347</v>
      </c>
      <c r="G222" s="194"/>
      <c r="H222" s="197">
        <v>0.05</v>
      </c>
      <c r="I222" s="198"/>
      <c r="J222" s="194"/>
      <c r="K222" s="194"/>
      <c r="L222" s="199"/>
      <c r="M222" s="200"/>
      <c r="N222" s="201"/>
      <c r="O222" s="201"/>
      <c r="P222" s="201"/>
      <c r="Q222" s="201"/>
      <c r="R222" s="201"/>
      <c r="S222" s="201"/>
      <c r="T222" s="202"/>
      <c r="AT222" s="203" t="s">
        <v>131</v>
      </c>
      <c r="AU222" s="203" t="s">
        <v>82</v>
      </c>
      <c r="AV222" s="13" t="s">
        <v>82</v>
      </c>
      <c r="AW222" s="13" t="s">
        <v>33</v>
      </c>
      <c r="AX222" s="13" t="s">
        <v>71</v>
      </c>
      <c r="AY222" s="203" t="s">
        <v>118</v>
      </c>
    </row>
    <row r="223" spans="1:65" s="2" customFormat="1" ht="16.5" customHeight="1">
      <c r="A223" s="34"/>
      <c r="B223" s="35"/>
      <c r="C223" s="173" t="s">
        <v>348</v>
      </c>
      <c r="D223" s="173" t="s">
        <v>120</v>
      </c>
      <c r="E223" s="174" t="s">
        <v>349</v>
      </c>
      <c r="F223" s="175" t="s">
        <v>350</v>
      </c>
      <c r="G223" s="176" t="s">
        <v>270</v>
      </c>
      <c r="H223" s="177">
        <v>0.51800000000000002</v>
      </c>
      <c r="I223" s="178"/>
      <c r="J223" s="179">
        <f>ROUND(I223*H223,2)</f>
        <v>0</v>
      </c>
      <c r="K223" s="175" t="s">
        <v>124</v>
      </c>
      <c r="L223" s="39"/>
      <c r="M223" s="180" t="s">
        <v>19</v>
      </c>
      <c r="N223" s="181" t="s">
        <v>42</v>
      </c>
      <c r="O223" s="64"/>
      <c r="P223" s="182">
        <f>O223*H223</f>
        <v>0</v>
      </c>
      <c r="Q223" s="182">
        <v>1.06277</v>
      </c>
      <c r="R223" s="182">
        <f>Q223*H223</f>
        <v>0.55051486000000005</v>
      </c>
      <c r="S223" s="182">
        <v>0</v>
      </c>
      <c r="T223" s="183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4" t="s">
        <v>125</v>
      </c>
      <c r="AT223" s="184" t="s">
        <v>120</v>
      </c>
      <c r="AU223" s="184" t="s">
        <v>82</v>
      </c>
      <c r="AY223" s="17" t="s">
        <v>118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7" t="s">
        <v>79</v>
      </c>
      <c r="BK223" s="185">
        <f>ROUND(I223*H223,2)</f>
        <v>0</v>
      </c>
      <c r="BL223" s="17" t="s">
        <v>125</v>
      </c>
      <c r="BM223" s="184" t="s">
        <v>351</v>
      </c>
    </row>
    <row r="224" spans="1:65" s="2" customFormat="1" ht="11.25">
      <c r="A224" s="34"/>
      <c r="B224" s="35"/>
      <c r="C224" s="36"/>
      <c r="D224" s="186" t="s">
        <v>127</v>
      </c>
      <c r="E224" s="36"/>
      <c r="F224" s="187" t="s">
        <v>352</v>
      </c>
      <c r="G224" s="36"/>
      <c r="H224" s="36"/>
      <c r="I224" s="188"/>
      <c r="J224" s="36"/>
      <c r="K224" s="36"/>
      <c r="L224" s="39"/>
      <c r="M224" s="189"/>
      <c r="N224" s="190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127</v>
      </c>
      <c r="AU224" s="17" t="s">
        <v>82</v>
      </c>
    </row>
    <row r="225" spans="1:65" s="2" customFormat="1" ht="11.25">
      <c r="A225" s="34"/>
      <c r="B225" s="35"/>
      <c r="C225" s="36"/>
      <c r="D225" s="191" t="s">
        <v>129</v>
      </c>
      <c r="E225" s="36"/>
      <c r="F225" s="192" t="s">
        <v>353</v>
      </c>
      <c r="G225" s="36"/>
      <c r="H225" s="36"/>
      <c r="I225" s="188"/>
      <c r="J225" s="36"/>
      <c r="K225" s="36"/>
      <c r="L225" s="39"/>
      <c r="M225" s="189"/>
      <c r="N225" s="190"/>
      <c r="O225" s="64"/>
      <c r="P225" s="64"/>
      <c r="Q225" s="64"/>
      <c r="R225" s="64"/>
      <c r="S225" s="64"/>
      <c r="T225" s="65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129</v>
      </c>
      <c r="AU225" s="17" t="s">
        <v>82</v>
      </c>
    </row>
    <row r="226" spans="1:65" s="13" customFormat="1" ht="11.25">
      <c r="B226" s="193"/>
      <c r="C226" s="194"/>
      <c r="D226" s="186" t="s">
        <v>131</v>
      </c>
      <c r="E226" s="195" t="s">
        <v>19</v>
      </c>
      <c r="F226" s="196" t="s">
        <v>354</v>
      </c>
      <c r="G226" s="194"/>
      <c r="H226" s="197">
        <v>0.17499999999999999</v>
      </c>
      <c r="I226" s="198"/>
      <c r="J226" s="194"/>
      <c r="K226" s="194"/>
      <c r="L226" s="199"/>
      <c r="M226" s="200"/>
      <c r="N226" s="201"/>
      <c r="O226" s="201"/>
      <c r="P226" s="201"/>
      <c r="Q226" s="201"/>
      <c r="R226" s="201"/>
      <c r="S226" s="201"/>
      <c r="T226" s="202"/>
      <c r="AT226" s="203" t="s">
        <v>131</v>
      </c>
      <c r="AU226" s="203" t="s">
        <v>82</v>
      </c>
      <c r="AV226" s="13" t="s">
        <v>82</v>
      </c>
      <c r="AW226" s="13" t="s">
        <v>33</v>
      </c>
      <c r="AX226" s="13" t="s">
        <v>71</v>
      </c>
      <c r="AY226" s="203" t="s">
        <v>118</v>
      </c>
    </row>
    <row r="227" spans="1:65" s="13" customFormat="1" ht="11.25">
      <c r="B227" s="193"/>
      <c r="C227" s="194"/>
      <c r="D227" s="186" t="s">
        <v>131</v>
      </c>
      <c r="E227" s="195" t="s">
        <v>19</v>
      </c>
      <c r="F227" s="196" t="s">
        <v>355</v>
      </c>
      <c r="G227" s="194"/>
      <c r="H227" s="197">
        <v>0.191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131</v>
      </c>
      <c r="AU227" s="203" t="s">
        <v>82</v>
      </c>
      <c r="AV227" s="13" t="s">
        <v>82</v>
      </c>
      <c r="AW227" s="13" t="s">
        <v>33</v>
      </c>
      <c r="AX227" s="13" t="s">
        <v>71</v>
      </c>
      <c r="AY227" s="203" t="s">
        <v>118</v>
      </c>
    </row>
    <row r="228" spans="1:65" s="13" customFormat="1" ht="11.25">
      <c r="B228" s="193"/>
      <c r="C228" s="194"/>
      <c r="D228" s="186" t="s">
        <v>131</v>
      </c>
      <c r="E228" s="195" t="s">
        <v>19</v>
      </c>
      <c r="F228" s="196" t="s">
        <v>356</v>
      </c>
      <c r="G228" s="194"/>
      <c r="H228" s="197">
        <v>0.152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131</v>
      </c>
      <c r="AU228" s="203" t="s">
        <v>82</v>
      </c>
      <c r="AV228" s="13" t="s">
        <v>82</v>
      </c>
      <c r="AW228" s="13" t="s">
        <v>33</v>
      </c>
      <c r="AX228" s="13" t="s">
        <v>71</v>
      </c>
      <c r="AY228" s="203" t="s">
        <v>118</v>
      </c>
    </row>
    <row r="229" spans="1:65" s="12" customFormat="1" ht="22.9" customHeight="1">
      <c r="B229" s="157"/>
      <c r="C229" s="158"/>
      <c r="D229" s="159" t="s">
        <v>70</v>
      </c>
      <c r="E229" s="171" t="s">
        <v>125</v>
      </c>
      <c r="F229" s="171" t="s">
        <v>357</v>
      </c>
      <c r="G229" s="158"/>
      <c r="H229" s="158"/>
      <c r="I229" s="161"/>
      <c r="J229" s="172">
        <f>BK229</f>
        <v>0</v>
      </c>
      <c r="K229" s="158"/>
      <c r="L229" s="163"/>
      <c r="M229" s="164"/>
      <c r="N229" s="165"/>
      <c r="O229" s="165"/>
      <c r="P229" s="166">
        <f>SUM(P230:P258)</f>
        <v>0</v>
      </c>
      <c r="Q229" s="165"/>
      <c r="R229" s="166">
        <f>SUM(R230:R258)</f>
        <v>621.55530099999999</v>
      </c>
      <c r="S229" s="165"/>
      <c r="T229" s="167">
        <f>SUM(T230:T258)</f>
        <v>0</v>
      </c>
      <c r="AR229" s="168" t="s">
        <v>79</v>
      </c>
      <c r="AT229" s="169" t="s">
        <v>70</v>
      </c>
      <c r="AU229" s="169" t="s">
        <v>79</v>
      </c>
      <c r="AY229" s="168" t="s">
        <v>118</v>
      </c>
      <c r="BK229" s="170">
        <f>SUM(BK230:BK258)</f>
        <v>0</v>
      </c>
    </row>
    <row r="230" spans="1:65" s="2" customFormat="1" ht="21.75" customHeight="1">
      <c r="A230" s="34"/>
      <c r="B230" s="35"/>
      <c r="C230" s="173" t="s">
        <v>358</v>
      </c>
      <c r="D230" s="173" t="s">
        <v>120</v>
      </c>
      <c r="E230" s="174" t="s">
        <v>359</v>
      </c>
      <c r="F230" s="175" t="s">
        <v>360</v>
      </c>
      <c r="G230" s="176" t="s">
        <v>297</v>
      </c>
      <c r="H230" s="177">
        <v>204.8</v>
      </c>
      <c r="I230" s="178"/>
      <c r="J230" s="179">
        <f>ROUND(I230*H230,2)</f>
        <v>0</v>
      </c>
      <c r="K230" s="175" t="s">
        <v>124</v>
      </c>
      <c r="L230" s="39"/>
      <c r="M230" s="180" t="s">
        <v>19</v>
      </c>
      <c r="N230" s="181" t="s">
        <v>42</v>
      </c>
      <c r="O230" s="64"/>
      <c r="P230" s="182">
        <f>O230*H230</f>
        <v>0</v>
      </c>
      <c r="Q230" s="182">
        <v>0.60724999999999996</v>
      </c>
      <c r="R230" s="182">
        <f>Q230*H230</f>
        <v>124.3648</v>
      </c>
      <c r="S230" s="182">
        <v>0</v>
      </c>
      <c r="T230" s="183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4" t="s">
        <v>125</v>
      </c>
      <c r="AT230" s="184" t="s">
        <v>120</v>
      </c>
      <c r="AU230" s="184" t="s">
        <v>82</v>
      </c>
      <c r="AY230" s="17" t="s">
        <v>118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7" t="s">
        <v>79</v>
      </c>
      <c r="BK230" s="185">
        <f>ROUND(I230*H230,2)</f>
        <v>0</v>
      </c>
      <c r="BL230" s="17" t="s">
        <v>125</v>
      </c>
      <c r="BM230" s="184" t="s">
        <v>361</v>
      </c>
    </row>
    <row r="231" spans="1:65" s="2" customFormat="1" ht="11.25">
      <c r="A231" s="34"/>
      <c r="B231" s="35"/>
      <c r="C231" s="36"/>
      <c r="D231" s="186" t="s">
        <v>127</v>
      </c>
      <c r="E231" s="36"/>
      <c r="F231" s="187" t="s">
        <v>362</v>
      </c>
      <c r="G231" s="36"/>
      <c r="H231" s="36"/>
      <c r="I231" s="188"/>
      <c r="J231" s="36"/>
      <c r="K231" s="36"/>
      <c r="L231" s="39"/>
      <c r="M231" s="189"/>
      <c r="N231" s="190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127</v>
      </c>
      <c r="AU231" s="17" t="s">
        <v>82</v>
      </c>
    </row>
    <row r="232" spans="1:65" s="2" customFormat="1" ht="11.25">
      <c r="A232" s="34"/>
      <c r="B232" s="35"/>
      <c r="C232" s="36"/>
      <c r="D232" s="191" t="s">
        <v>129</v>
      </c>
      <c r="E232" s="36"/>
      <c r="F232" s="192" t="s">
        <v>363</v>
      </c>
      <c r="G232" s="36"/>
      <c r="H232" s="36"/>
      <c r="I232" s="188"/>
      <c r="J232" s="36"/>
      <c r="K232" s="36"/>
      <c r="L232" s="39"/>
      <c r="M232" s="189"/>
      <c r="N232" s="190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129</v>
      </c>
      <c r="AU232" s="17" t="s">
        <v>82</v>
      </c>
    </row>
    <row r="233" spans="1:65" s="13" customFormat="1" ht="11.25">
      <c r="B233" s="193"/>
      <c r="C233" s="194"/>
      <c r="D233" s="186" t="s">
        <v>131</v>
      </c>
      <c r="E233" s="195" t="s">
        <v>19</v>
      </c>
      <c r="F233" s="196" t="s">
        <v>364</v>
      </c>
      <c r="G233" s="194"/>
      <c r="H233" s="197">
        <v>204.8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131</v>
      </c>
      <c r="AU233" s="203" t="s">
        <v>82</v>
      </c>
      <c r="AV233" s="13" t="s">
        <v>82</v>
      </c>
      <c r="AW233" s="13" t="s">
        <v>33</v>
      </c>
      <c r="AX233" s="13" t="s">
        <v>79</v>
      </c>
      <c r="AY233" s="203" t="s">
        <v>118</v>
      </c>
    </row>
    <row r="234" spans="1:65" s="2" customFormat="1" ht="16.5" customHeight="1">
      <c r="A234" s="34"/>
      <c r="B234" s="35"/>
      <c r="C234" s="173" t="s">
        <v>365</v>
      </c>
      <c r="D234" s="173" t="s">
        <v>120</v>
      </c>
      <c r="E234" s="174" t="s">
        <v>366</v>
      </c>
      <c r="F234" s="175" t="s">
        <v>367</v>
      </c>
      <c r="G234" s="176" t="s">
        <v>297</v>
      </c>
      <c r="H234" s="177">
        <v>206</v>
      </c>
      <c r="I234" s="178"/>
      <c r="J234" s="179">
        <f>ROUND(I234*H234,2)</f>
        <v>0</v>
      </c>
      <c r="K234" s="175" t="s">
        <v>124</v>
      </c>
      <c r="L234" s="39"/>
      <c r="M234" s="180" t="s">
        <v>19</v>
      </c>
      <c r="N234" s="181" t="s">
        <v>42</v>
      </c>
      <c r="O234" s="64"/>
      <c r="P234" s="182">
        <f>O234*H234</f>
        <v>0</v>
      </c>
      <c r="Q234" s="182">
        <v>0.21251999999999999</v>
      </c>
      <c r="R234" s="182">
        <f>Q234*H234</f>
        <v>43.779119999999999</v>
      </c>
      <c r="S234" s="182">
        <v>0</v>
      </c>
      <c r="T234" s="18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4" t="s">
        <v>125</v>
      </c>
      <c r="AT234" s="184" t="s">
        <v>120</v>
      </c>
      <c r="AU234" s="184" t="s">
        <v>82</v>
      </c>
      <c r="AY234" s="17" t="s">
        <v>118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7" t="s">
        <v>79</v>
      </c>
      <c r="BK234" s="185">
        <f>ROUND(I234*H234,2)</f>
        <v>0</v>
      </c>
      <c r="BL234" s="17" t="s">
        <v>125</v>
      </c>
      <c r="BM234" s="184" t="s">
        <v>368</v>
      </c>
    </row>
    <row r="235" spans="1:65" s="2" customFormat="1" ht="11.25">
      <c r="A235" s="34"/>
      <c r="B235" s="35"/>
      <c r="C235" s="36"/>
      <c r="D235" s="186" t="s">
        <v>127</v>
      </c>
      <c r="E235" s="36"/>
      <c r="F235" s="187" t="s">
        <v>369</v>
      </c>
      <c r="G235" s="36"/>
      <c r="H235" s="36"/>
      <c r="I235" s="188"/>
      <c r="J235" s="36"/>
      <c r="K235" s="36"/>
      <c r="L235" s="39"/>
      <c r="M235" s="189"/>
      <c r="N235" s="190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127</v>
      </c>
      <c r="AU235" s="17" t="s">
        <v>82</v>
      </c>
    </row>
    <row r="236" spans="1:65" s="2" customFormat="1" ht="11.25">
      <c r="A236" s="34"/>
      <c r="B236" s="35"/>
      <c r="C236" s="36"/>
      <c r="D236" s="191" t="s">
        <v>129</v>
      </c>
      <c r="E236" s="36"/>
      <c r="F236" s="192" t="s">
        <v>370</v>
      </c>
      <c r="G236" s="36"/>
      <c r="H236" s="36"/>
      <c r="I236" s="188"/>
      <c r="J236" s="36"/>
      <c r="K236" s="36"/>
      <c r="L236" s="39"/>
      <c r="M236" s="189"/>
      <c r="N236" s="190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129</v>
      </c>
      <c r="AU236" s="17" t="s">
        <v>82</v>
      </c>
    </row>
    <row r="237" spans="1:65" s="13" customFormat="1" ht="11.25">
      <c r="B237" s="193"/>
      <c r="C237" s="194"/>
      <c r="D237" s="186" t="s">
        <v>131</v>
      </c>
      <c r="E237" s="195" t="s">
        <v>19</v>
      </c>
      <c r="F237" s="196" t="s">
        <v>371</v>
      </c>
      <c r="G237" s="194"/>
      <c r="H237" s="197">
        <v>206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131</v>
      </c>
      <c r="AU237" s="203" t="s">
        <v>82</v>
      </c>
      <c r="AV237" s="13" t="s">
        <v>82</v>
      </c>
      <c r="AW237" s="13" t="s">
        <v>33</v>
      </c>
      <c r="AX237" s="13" t="s">
        <v>79</v>
      </c>
      <c r="AY237" s="203" t="s">
        <v>118</v>
      </c>
    </row>
    <row r="238" spans="1:65" s="2" customFormat="1" ht="16.5" customHeight="1">
      <c r="A238" s="34"/>
      <c r="B238" s="35"/>
      <c r="C238" s="173" t="s">
        <v>372</v>
      </c>
      <c r="D238" s="173" t="s">
        <v>120</v>
      </c>
      <c r="E238" s="174" t="s">
        <v>373</v>
      </c>
      <c r="F238" s="175" t="s">
        <v>374</v>
      </c>
      <c r="G238" s="176" t="s">
        <v>146</v>
      </c>
      <c r="H238" s="177">
        <v>100.5</v>
      </c>
      <c r="I238" s="178"/>
      <c r="J238" s="179">
        <f>ROUND(I238*H238,2)</f>
        <v>0</v>
      </c>
      <c r="K238" s="175" t="s">
        <v>124</v>
      </c>
      <c r="L238" s="39"/>
      <c r="M238" s="180" t="s">
        <v>19</v>
      </c>
      <c r="N238" s="181" t="s">
        <v>42</v>
      </c>
      <c r="O238" s="64"/>
      <c r="P238" s="182">
        <f>O238*H238</f>
        <v>0</v>
      </c>
      <c r="Q238" s="182">
        <v>1.9967999999999999</v>
      </c>
      <c r="R238" s="182">
        <f>Q238*H238</f>
        <v>200.67839999999998</v>
      </c>
      <c r="S238" s="182">
        <v>0</v>
      </c>
      <c r="T238" s="18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4" t="s">
        <v>125</v>
      </c>
      <c r="AT238" s="184" t="s">
        <v>120</v>
      </c>
      <c r="AU238" s="184" t="s">
        <v>82</v>
      </c>
      <c r="AY238" s="17" t="s">
        <v>118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7" t="s">
        <v>79</v>
      </c>
      <c r="BK238" s="185">
        <f>ROUND(I238*H238,2)</f>
        <v>0</v>
      </c>
      <c r="BL238" s="17" t="s">
        <v>125</v>
      </c>
      <c r="BM238" s="184" t="s">
        <v>375</v>
      </c>
    </row>
    <row r="239" spans="1:65" s="2" customFormat="1" ht="11.25">
      <c r="A239" s="34"/>
      <c r="B239" s="35"/>
      <c r="C239" s="36"/>
      <c r="D239" s="186" t="s">
        <v>127</v>
      </c>
      <c r="E239" s="36"/>
      <c r="F239" s="187" t="s">
        <v>376</v>
      </c>
      <c r="G239" s="36"/>
      <c r="H239" s="36"/>
      <c r="I239" s="188"/>
      <c r="J239" s="36"/>
      <c r="K239" s="36"/>
      <c r="L239" s="39"/>
      <c r="M239" s="189"/>
      <c r="N239" s="190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127</v>
      </c>
      <c r="AU239" s="17" t="s">
        <v>82</v>
      </c>
    </row>
    <row r="240" spans="1:65" s="2" customFormat="1" ht="11.25">
      <c r="A240" s="34"/>
      <c r="B240" s="35"/>
      <c r="C240" s="36"/>
      <c r="D240" s="191" t="s">
        <v>129</v>
      </c>
      <c r="E240" s="36"/>
      <c r="F240" s="192" t="s">
        <v>377</v>
      </c>
      <c r="G240" s="36"/>
      <c r="H240" s="36"/>
      <c r="I240" s="188"/>
      <c r="J240" s="36"/>
      <c r="K240" s="36"/>
      <c r="L240" s="39"/>
      <c r="M240" s="189"/>
      <c r="N240" s="190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129</v>
      </c>
      <c r="AU240" s="17" t="s">
        <v>82</v>
      </c>
    </row>
    <row r="241" spans="1:65" s="13" customFormat="1" ht="22.5">
      <c r="B241" s="193"/>
      <c r="C241" s="194"/>
      <c r="D241" s="186" t="s">
        <v>131</v>
      </c>
      <c r="E241" s="195" t="s">
        <v>19</v>
      </c>
      <c r="F241" s="196" t="s">
        <v>378</v>
      </c>
      <c r="G241" s="194"/>
      <c r="H241" s="197">
        <v>52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131</v>
      </c>
      <c r="AU241" s="203" t="s">
        <v>82</v>
      </c>
      <c r="AV241" s="13" t="s">
        <v>82</v>
      </c>
      <c r="AW241" s="13" t="s">
        <v>33</v>
      </c>
      <c r="AX241" s="13" t="s">
        <v>71</v>
      </c>
      <c r="AY241" s="203" t="s">
        <v>118</v>
      </c>
    </row>
    <row r="242" spans="1:65" s="13" customFormat="1" ht="11.25">
      <c r="B242" s="193"/>
      <c r="C242" s="194"/>
      <c r="D242" s="186" t="s">
        <v>131</v>
      </c>
      <c r="E242" s="195" t="s">
        <v>19</v>
      </c>
      <c r="F242" s="196" t="s">
        <v>379</v>
      </c>
      <c r="G242" s="194"/>
      <c r="H242" s="197">
        <v>41.2</v>
      </c>
      <c r="I242" s="198"/>
      <c r="J242" s="194"/>
      <c r="K242" s="194"/>
      <c r="L242" s="199"/>
      <c r="M242" s="200"/>
      <c r="N242" s="201"/>
      <c r="O242" s="201"/>
      <c r="P242" s="201"/>
      <c r="Q242" s="201"/>
      <c r="R242" s="201"/>
      <c r="S242" s="201"/>
      <c r="T242" s="202"/>
      <c r="AT242" s="203" t="s">
        <v>131</v>
      </c>
      <c r="AU242" s="203" t="s">
        <v>82</v>
      </c>
      <c r="AV242" s="13" t="s">
        <v>82</v>
      </c>
      <c r="AW242" s="13" t="s">
        <v>33</v>
      </c>
      <c r="AX242" s="13" t="s">
        <v>71</v>
      </c>
      <c r="AY242" s="203" t="s">
        <v>118</v>
      </c>
    </row>
    <row r="243" spans="1:65" s="13" customFormat="1" ht="22.5">
      <c r="B243" s="193"/>
      <c r="C243" s="194"/>
      <c r="D243" s="186" t="s">
        <v>131</v>
      </c>
      <c r="E243" s="195" t="s">
        <v>19</v>
      </c>
      <c r="F243" s="196" t="s">
        <v>380</v>
      </c>
      <c r="G243" s="194"/>
      <c r="H243" s="197">
        <v>6.2</v>
      </c>
      <c r="I243" s="198"/>
      <c r="J243" s="194"/>
      <c r="K243" s="194"/>
      <c r="L243" s="199"/>
      <c r="M243" s="200"/>
      <c r="N243" s="201"/>
      <c r="O243" s="201"/>
      <c r="P243" s="201"/>
      <c r="Q243" s="201"/>
      <c r="R243" s="201"/>
      <c r="S243" s="201"/>
      <c r="T243" s="202"/>
      <c r="AT243" s="203" t="s">
        <v>131</v>
      </c>
      <c r="AU243" s="203" t="s">
        <v>82</v>
      </c>
      <c r="AV243" s="13" t="s">
        <v>82</v>
      </c>
      <c r="AW243" s="13" t="s">
        <v>33</v>
      </c>
      <c r="AX243" s="13" t="s">
        <v>71</v>
      </c>
      <c r="AY243" s="203" t="s">
        <v>118</v>
      </c>
    </row>
    <row r="244" spans="1:65" s="13" customFormat="1" ht="11.25">
      <c r="B244" s="193"/>
      <c r="C244" s="194"/>
      <c r="D244" s="186" t="s">
        <v>131</v>
      </c>
      <c r="E244" s="195" t="s">
        <v>19</v>
      </c>
      <c r="F244" s="196" t="s">
        <v>381</v>
      </c>
      <c r="G244" s="194"/>
      <c r="H244" s="197">
        <v>1.1000000000000001</v>
      </c>
      <c r="I244" s="198"/>
      <c r="J244" s="194"/>
      <c r="K244" s="194"/>
      <c r="L244" s="199"/>
      <c r="M244" s="200"/>
      <c r="N244" s="201"/>
      <c r="O244" s="201"/>
      <c r="P244" s="201"/>
      <c r="Q244" s="201"/>
      <c r="R244" s="201"/>
      <c r="S244" s="201"/>
      <c r="T244" s="202"/>
      <c r="AT244" s="203" t="s">
        <v>131</v>
      </c>
      <c r="AU244" s="203" t="s">
        <v>82</v>
      </c>
      <c r="AV244" s="13" t="s">
        <v>82</v>
      </c>
      <c r="AW244" s="13" t="s">
        <v>33</v>
      </c>
      <c r="AX244" s="13" t="s">
        <v>71</v>
      </c>
      <c r="AY244" s="203" t="s">
        <v>118</v>
      </c>
    </row>
    <row r="245" spans="1:65" s="2" customFormat="1" ht="16.5" customHeight="1">
      <c r="A245" s="34"/>
      <c r="B245" s="35"/>
      <c r="C245" s="173" t="s">
        <v>382</v>
      </c>
      <c r="D245" s="173" t="s">
        <v>120</v>
      </c>
      <c r="E245" s="174" t="s">
        <v>383</v>
      </c>
      <c r="F245" s="175" t="s">
        <v>384</v>
      </c>
      <c r="G245" s="176" t="s">
        <v>146</v>
      </c>
      <c r="H245" s="177">
        <v>4.5</v>
      </c>
      <c r="I245" s="178"/>
      <c r="J245" s="179">
        <f>ROUND(I245*H245,2)</f>
        <v>0</v>
      </c>
      <c r="K245" s="175" t="s">
        <v>19</v>
      </c>
      <c r="L245" s="39"/>
      <c r="M245" s="180" t="s">
        <v>19</v>
      </c>
      <c r="N245" s="181" t="s">
        <v>42</v>
      </c>
      <c r="O245" s="64"/>
      <c r="P245" s="182">
        <f>O245*H245</f>
        <v>0</v>
      </c>
      <c r="Q245" s="182">
        <v>1.9967999999999999</v>
      </c>
      <c r="R245" s="182">
        <f>Q245*H245</f>
        <v>8.9855999999999998</v>
      </c>
      <c r="S245" s="182">
        <v>0</v>
      </c>
      <c r="T245" s="183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4" t="s">
        <v>125</v>
      </c>
      <c r="AT245" s="184" t="s">
        <v>120</v>
      </c>
      <c r="AU245" s="184" t="s">
        <v>82</v>
      </c>
      <c r="AY245" s="17" t="s">
        <v>118</v>
      </c>
      <c r="BE245" s="185">
        <f>IF(N245="základní",J245,0)</f>
        <v>0</v>
      </c>
      <c r="BF245" s="185">
        <f>IF(N245="snížená",J245,0)</f>
        <v>0</v>
      </c>
      <c r="BG245" s="185">
        <f>IF(N245="zákl. přenesená",J245,0)</f>
        <v>0</v>
      </c>
      <c r="BH245" s="185">
        <f>IF(N245="sníž. přenesená",J245,0)</f>
        <v>0</v>
      </c>
      <c r="BI245" s="185">
        <f>IF(N245="nulová",J245,0)</f>
        <v>0</v>
      </c>
      <c r="BJ245" s="17" t="s">
        <v>79</v>
      </c>
      <c r="BK245" s="185">
        <f>ROUND(I245*H245,2)</f>
        <v>0</v>
      </c>
      <c r="BL245" s="17" t="s">
        <v>125</v>
      </c>
      <c r="BM245" s="184" t="s">
        <v>385</v>
      </c>
    </row>
    <row r="246" spans="1:65" s="2" customFormat="1" ht="11.25">
      <c r="A246" s="34"/>
      <c r="B246" s="35"/>
      <c r="C246" s="36"/>
      <c r="D246" s="186" t="s">
        <v>127</v>
      </c>
      <c r="E246" s="36"/>
      <c r="F246" s="187" t="s">
        <v>386</v>
      </c>
      <c r="G246" s="36"/>
      <c r="H246" s="36"/>
      <c r="I246" s="188"/>
      <c r="J246" s="36"/>
      <c r="K246" s="36"/>
      <c r="L246" s="39"/>
      <c r="M246" s="189"/>
      <c r="N246" s="190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127</v>
      </c>
      <c r="AU246" s="17" t="s">
        <v>82</v>
      </c>
    </row>
    <row r="247" spans="1:65" s="13" customFormat="1" ht="11.25">
      <c r="B247" s="193"/>
      <c r="C247" s="194"/>
      <c r="D247" s="186" t="s">
        <v>131</v>
      </c>
      <c r="E247" s="195" t="s">
        <v>19</v>
      </c>
      <c r="F247" s="196" t="s">
        <v>387</v>
      </c>
      <c r="G247" s="194"/>
      <c r="H247" s="197">
        <v>4.5</v>
      </c>
      <c r="I247" s="198"/>
      <c r="J247" s="194"/>
      <c r="K247" s="194"/>
      <c r="L247" s="199"/>
      <c r="M247" s="200"/>
      <c r="N247" s="201"/>
      <c r="O247" s="201"/>
      <c r="P247" s="201"/>
      <c r="Q247" s="201"/>
      <c r="R247" s="201"/>
      <c r="S247" s="201"/>
      <c r="T247" s="202"/>
      <c r="AT247" s="203" t="s">
        <v>131</v>
      </c>
      <c r="AU247" s="203" t="s">
        <v>82</v>
      </c>
      <c r="AV247" s="13" t="s">
        <v>82</v>
      </c>
      <c r="AW247" s="13" t="s">
        <v>33</v>
      </c>
      <c r="AX247" s="13" t="s">
        <v>79</v>
      </c>
      <c r="AY247" s="203" t="s">
        <v>118</v>
      </c>
    </row>
    <row r="248" spans="1:65" s="2" customFormat="1" ht="16.5" customHeight="1">
      <c r="A248" s="34"/>
      <c r="B248" s="35"/>
      <c r="C248" s="173" t="s">
        <v>388</v>
      </c>
      <c r="D248" s="173" t="s">
        <v>120</v>
      </c>
      <c r="E248" s="174" t="s">
        <v>389</v>
      </c>
      <c r="F248" s="175" t="s">
        <v>390</v>
      </c>
      <c r="G248" s="176" t="s">
        <v>146</v>
      </c>
      <c r="H248" s="177">
        <v>28.7</v>
      </c>
      <c r="I248" s="178"/>
      <c r="J248" s="179">
        <f>ROUND(I248*H248,2)</f>
        <v>0</v>
      </c>
      <c r="K248" s="175" t="s">
        <v>124</v>
      </c>
      <c r="L248" s="39"/>
      <c r="M248" s="180" t="s">
        <v>19</v>
      </c>
      <c r="N248" s="181" t="s">
        <v>42</v>
      </c>
      <c r="O248" s="64"/>
      <c r="P248" s="182">
        <f>O248*H248</f>
        <v>0</v>
      </c>
      <c r="Q248" s="182">
        <v>2.4327899999999998</v>
      </c>
      <c r="R248" s="182">
        <f>Q248*H248</f>
        <v>69.821072999999998</v>
      </c>
      <c r="S248" s="182">
        <v>0</v>
      </c>
      <c r="T248" s="183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84" t="s">
        <v>125</v>
      </c>
      <c r="AT248" s="184" t="s">
        <v>120</v>
      </c>
      <c r="AU248" s="184" t="s">
        <v>82</v>
      </c>
      <c r="AY248" s="17" t="s">
        <v>118</v>
      </c>
      <c r="BE248" s="185">
        <f>IF(N248="základní",J248,0)</f>
        <v>0</v>
      </c>
      <c r="BF248" s="185">
        <f>IF(N248="snížená",J248,0)</f>
        <v>0</v>
      </c>
      <c r="BG248" s="185">
        <f>IF(N248="zákl. přenesená",J248,0)</f>
        <v>0</v>
      </c>
      <c r="BH248" s="185">
        <f>IF(N248="sníž. přenesená",J248,0)</f>
        <v>0</v>
      </c>
      <c r="BI248" s="185">
        <f>IF(N248="nulová",J248,0)</f>
        <v>0</v>
      </c>
      <c r="BJ248" s="17" t="s">
        <v>79</v>
      </c>
      <c r="BK248" s="185">
        <f>ROUND(I248*H248,2)</f>
        <v>0</v>
      </c>
      <c r="BL248" s="17" t="s">
        <v>125</v>
      </c>
      <c r="BM248" s="184" t="s">
        <v>391</v>
      </c>
    </row>
    <row r="249" spans="1:65" s="2" customFormat="1" ht="11.25">
      <c r="A249" s="34"/>
      <c r="B249" s="35"/>
      <c r="C249" s="36"/>
      <c r="D249" s="186" t="s">
        <v>127</v>
      </c>
      <c r="E249" s="36"/>
      <c r="F249" s="187" t="s">
        <v>392</v>
      </c>
      <c r="G249" s="36"/>
      <c r="H249" s="36"/>
      <c r="I249" s="188"/>
      <c r="J249" s="36"/>
      <c r="K249" s="36"/>
      <c r="L249" s="39"/>
      <c r="M249" s="189"/>
      <c r="N249" s="190"/>
      <c r="O249" s="64"/>
      <c r="P249" s="64"/>
      <c r="Q249" s="64"/>
      <c r="R249" s="64"/>
      <c r="S249" s="64"/>
      <c r="T249" s="65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127</v>
      </c>
      <c r="AU249" s="17" t="s">
        <v>82</v>
      </c>
    </row>
    <row r="250" spans="1:65" s="2" customFormat="1" ht="11.25">
      <c r="A250" s="34"/>
      <c r="B250" s="35"/>
      <c r="C250" s="36"/>
      <c r="D250" s="191" t="s">
        <v>129</v>
      </c>
      <c r="E250" s="36"/>
      <c r="F250" s="192" t="s">
        <v>393</v>
      </c>
      <c r="G250" s="36"/>
      <c r="H250" s="36"/>
      <c r="I250" s="188"/>
      <c r="J250" s="36"/>
      <c r="K250" s="36"/>
      <c r="L250" s="39"/>
      <c r="M250" s="189"/>
      <c r="N250" s="190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129</v>
      </c>
      <c r="AU250" s="17" t="s">
        <v>82</v>
      </c>
    </row>
    <row r="251" spans="1:65" s="13" customFormat="1" ht="11.25">
      <c r="B251" s="193"/>
      <c r="C251" s="194"/>
      <c r="D251" s="186" t="s">
        <v>131</v>
      </c>
      <c r="E251" s="195" t="s">
        <v>19</v>
      </c>
      <c r="F251" s="196" t="s">
        <v>394</v>
      </c>
      <c r="G251" s="194"/>
      <c r="H251" s="197">
        <v>28.7</v>
      </c>
      <c r="I251" s="198"/>
      <c r="J251" s="194"/>
      <c r="K251" s="194"/>
      <c r="L251" s="199"/>
      <c r="M251" s="200"/>
      <c r="N251" s="201"/>
      <c r="O251" s="201"/>
      <c r="P251" s="201"/>
      <c r="Q251" s="201"/>
      <c r="R251" s="201"/>
      <c r="S251" s="201"/>
      <c r="T251" s="202"/>
      <c r="AT251" s="203" t="s">
        <v>131</v>
      </c>
      <c r="AU251" s="203" t="s">
        <v>82</v>
      </c>
      <c r="AV251" s="13" t="s">
        <v>82</v>
      </c>
      <c r="AW251" s="13" t="s">
        <v>33</v>
      </c>
      <c r="AX251" s="13" t="s">
        <v>79</v>
      </c>
      <c r="AY251" s="203" t="s">
        <v>118</v>
      </c>
    </row>
    <row r="252" spans="1:65" s="2" customFormat="1" ht="21.75" customHeight="1">
      <c r="A252" s="34"/>
      <c r="B252" s="35"/>
      <c r="C252" s="173" t="s">
        <v>395</v>
      </c>
      <c r="D252" s="173" t="s">
        <v>120</v>
      </c>
      <c r="E252" s="174" t="s">
        <v>396</v>
      </c>
      <c r="F252" s="175" t="s">
        <v>397</v>
      </c>
      <c r="G252" s="176" t="s">
        <v>297</v>
      </c>
      <c r="H252" s="177">
        <v>60</v>
      </c>
      <c r="I252" s="178"/>
      <c r="J252" s="179">
        <f>ROUND(I252*H252,2)</f>
        <v>0</v>
      </c>
      <c r="K252" s="175" t="s">
        <v>124</v>
      </c>
      <c r="L252" s="39"/>
      <c r="M252" s="180" t="s">
        <v>19</v>
      </c>
      <c r="N252" s="181" t="s">
        <v>42</v>
      </c>
      <c r="O252" s="64"/>
      <c r="P252" s="182">
        <f>O252*H252</f>
        <v>0</v>
      </c>
      <c r="Q252" s="182">
        <v>0.97231999999999996</v>
      </c>
      <c r="R252" s="182">
        <f>Q252*H252</f>
        <v>58.339199999999998</v>
      </c>
      <c r="S252" s="182">
        <v>0</v>
      </c>
      <c r="T252" s="183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84" t="s">
        <v>125</v>
      </c>
      <c r="AT252" s="184" t="s">
        <v>120</v>
      </c>
      <c r="AU252" s="184" t="s">
        <v>82</v>
      </c>
      <c r="AY252" s="17" t="s">
        <v>118</v>
      </c>
      <c r="BE252" s="185">
        <f>IF(N252="základní",J252,0)</f>
        <v>0</v>
      </c>
      <c r="BF252" s="185">
        <f>IF(N252="snížená",J252,0)</f>
        <v>0</v>
      </c>
      <c r="BG252" s="185">
        <f>IF(N252="zákl. přenesená",J252,0)</f>
        <v>0</v>
      </c>
      <c r="BH252" s="185">
        <f>IF(N252="sníž. přenesená",J252,0)</f>
        <v>0</v>
      </c>
      <c r="BI252" s="185">
        <f>IF(N252="nulová",J252,0)</f>
        <v>0</v>
      </c>
      <c r="BJ252" s="17" t="s">
        <v>79</v>
      </c>
      <c r="BK252" s="185">
        <f>ROUND(I252*H252,2)</f>
        <v>0</v>
      </c>
      <c r="BL252" s="17" t="s">
        <v>125</v>
      </c>
      <c r="BM252" s="184" t="s">
        <v>398</v>
      </c>
    </row>
    <row r="253" spans="1:65" s="2" customFormat="1" ht="19.5">
      <c r="A253" s="34"/>
      <c r="B253" s="35"/>
      <c r="C253" s="36"/>
      <c r="D253" s="186" t="s">
        <v>127</v>
      </c>
      <c r="E253" s="36"/>
      <c r="F253" s="187" t="s">
        <v>399</v>
      </c>
      <c r="G253" s="36"/>
      <c r="H253" s="36"/>
      <c r="I253" s="188"/>
      <c r="J253" s="36"/>
      <c r="K253" s="36"/>
      <c r="L253" s="39"/>
      <c r="M253" s="189"/>
      <c r="N253" s="190"/>
      <c r="O253" s="64"/>
      <c r="P253" s="64"/>
      <c r="Q253" s="64"/>
      <c r="R253" s="64"/>
      <c r="S253" s="64"/>
      <c r="T253" s="65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127</v>
      </c>
      <c r="AU253" s="17" t="s">
        <v>82</v>
      </c>
    </row>
    <row r="254" spans="1:65" s="2" customFormat="1" ht="11.25">
      <c r="A254" s="34"/>
      <c r="B254" s="35"/>
      <c r="C254" s="36"/>
      <c r="D254" s="191" t="s">
        <v>129</v>
      </c>
      <c r="E254" s="36"/>
      <c r="F254" s="192" t="s">
        <v>400</v>
      </c>
      <c r="G254" s="36"/>
      <c r="H254" s="36"/>
      <c r="I254" s="188"/>
      <c r="J254" s="36"/>
      <c r="K254" s="36"/>
      <c r="L254" s="39"/>
      <c r="M254" s="189"/>
      <c r="N254" s="190"/>
      <c r="O254" s="64"/>
      <c r="P254" s="64"/>
      <c r="Q254" s="64"/>
      <c r="R254" s="64"/>
      <c r="S254" s="64"/>
      <c r="T254" s="65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129</v>
      </c>
      <c r="AU254" s="17" t="s">
        <v>82</v>
      </c>
    </row>
    <row r="255" spans="1:65" s="13" customFormat="1" ht="22.5">
      <c r="B255" s="193"/>
      <c r="C255" s="194"/>
      <c r="D255" s="186" t="s">
        <v>131</v>
      </c>
      <c r="E255" s="195" t="s">
        <v>19</v>
      </c>
      <c r="F255" s="196" t="s">
        <v>401</v>
      </c>
      <c r="G255" s="194"/>
      <c r="H255" s="197">
        <v>60</v>
      </c>
      <c r="I255" s="198"/>
      <c r="J255" s="194"/>
      <c r="K255" s="194"/>
      <c r="L255" s="199"/>
      <c r="M255" s="200"/>
      <c r="N255" s="201"/>
      <c r="O255" s="201"/>
      <c r="P255" s="201"/>
      <c r="Q255" s="201"/>
      <c r="R255" s="201"/>
      <c r="S255" s="201"/>
      <c r="T255" s="202"/>
      <c r="AT255" s="203" t="s">
        <v>131</v>
      </c>
      <c r="AU255" s="203" t="s">
        <v>82</v>
      </c>
      <c r="AV255" s="13" t="s">
        <v>82</v>
      </c>
      <c r="AW255" s="13" t="s">
        <v>33</v>
      </c>
      <c r="AX255" s="13" t="s">
        <v>79</v>
      </c>
      <c r="AY255" s="203" t="s">
        <v>118</v>
      </c>
    </row>
    <row r="256" spans="1:65" s="2" customFormat="1" ht="16.5" customHeight="1">
      <c r="A256" s="34"/>
      <c r="B256" s="35"/>
      <c r="C256" s="173" t="s">
        <v>402</v>
      </c>
      <c r="D256" s="173" t="s">
        <v>120</v>
      </c>
      <c r="E256" s="174" t="s">
        <v>403</v>
      </c>
      <c r="F256" s="175" t="s">
        <v>404</v>
      </c>
      <c r="G256" s="176" t="s">
        <v>297</v>
      </c>
      <c r="H256" s="177">
        <v>140.4</v>
      </c>
      <c r="I256" s="178"/>
      <c r="J256" s="179">
        <f>ROUND(I256*H256,2)</f>
        <v>0</v>
      </c>
      <c r="K256" s="175" t="s">
        <v>19</v>
      </c>
      <c r="L256" s="39"/>
      <c r="M256" s="180" t="s">
        <v>19</v>
      </c>
      <c r="N256" s="181" t="s">
        <v>42</v>
      </c>
      <c r="O256" s="64"/>
      <c r="P256" s="182">
        <f>O256*H256</f>
        <v>0</v>
      </c>
      <c r="Q256" s="182">
        <v>0.82326999999999995</v>
      </c>
      <c r="R256" s="182">
        <f>Q256*H256</f>
        <v>115.587108</v>
      </c>
      <c r="S256" s="182">
        <v>0</v>
      </c>
      <c r="T256" s="183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84" t="s">
        <v>125</v>
      </c>
      <c r="AT256" s="184" t="s">
        <v>120</v>
      </c>
      <c r="AU256" s="184" t="s">
        <v>82</v>
      </c>
      <c r="AY256" s="17" t="s">
        <v>118</v>
      </c>
      <c r="BE256" s="185">
        <f>IF(N256="základní",J256,0)</f>
        <v>0</v>
      </c>
      <c r="BF256" s="185">
        <f>IF(N256="snížená",J256,0)</f>
        <v>0</v>
      </c>
      <c r="BG256" s="185">
        <f>IF(N256="zákl. přenesená",J256,0)</f>
        <v>0</v>
      </c>
      <c r="BH256" s="185">
        <f>IF(N256="sníž. přenesená",J256,0)</f>
        <v>0</v>
      </c>
      <c r="BI256" s="185">
        <f>IF(N256="nulová",J256,0)</f>
        <v>0</v>
      </c>
      <c r="BJ256" s="17" t="s">
        <v>79</v>
      </c>
      <c r="BK256" s="185">
        <f>ROUND(I256*H256,2)</f>
        <v>0</v>
      </c>
      <c r="BL256" s="17" t="s">
        <v>125</v>
      </c>
      <c r="BM256" s="184" t="s">
        <v>405</v>
      </c>
    </row>
    <row r="257" spans="1:65" s="2" customFormat="1" ht="11.25">
      <c r="A257" s="34"/>
      <c r="B257" s="35"/>
      <c r="C257" s="36"/>
      <c r="D257" s="186" t="s">
        <v>127</v>
      </c>
      <c r="E257" s="36"/>
      <c r="F257" s="187" t="s">
        <v>406</v>
      </c>
      <c r="G257" s="36"/>
      <c r="H257" s="36"/>
      <c r="I257" s="188"/>
      <c r="J257" s="36"/>
      <c r="K257" s="36"/>
      <c r="L257" s="39"/>
      <c r="M257" s="189"/>
      <c r="N257" s="190"/>
      <c r="O257" s="64"/>
      <c r="P257" s="64"/>
      <c r="Q257" s="64"/>
      <c r="R257" s="64"/>
      <c r="S257" s="64"/>
      <c r="T257" s="65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127</v>
      </c>
      <c r="AU257" s="17" t="s">
        <v>82</v>
      </c>
    </row>
    <row r="258" spans="1:65" s="13" customFormat="1" ht="22.5">
      <c r="B258" s="193"/>
      <c r="C258" s="194"/>
      <c r="D258" s="186" t="s">
        <v>131</v>
      </c>
      <c r="E258" s="195" t="s">
        <v>19</v>
      </c>
      <c r="F258" s="196" t="s">
        <v>407</v>
      </c>
      <c r="G258" s="194"/>
      <c r="H258" s="197">
        <v>140.4</v>
      </c>
      <c r="I258" s="198"/>
      <c r="J258" s="194"/>
      <c r="K258" s="194"/>
      <c r="L258" s="199"/>
      <c r="M258" s="200"/>
      <c r="N258" s="201"/>
      <c r="O258" s="201"/>
      <c r="P258" s="201"/>
      <c r="Q258" s="201"/>
      <c r="R258" s="201"/>
      <c r="S258" s="201"/>
      <c r="T258" s="202"/>
      <c r="AT258" s="203" t="s">
        <v>131</v>
      </c>
      <c r="AU258" s="203" t="s">
        <v>82</v>
      </c>
      <c r="AV258" s="13" t="s">
        <v>82</v>
      </c>
      <c r="AW258" s="13" t="s">
        <v>33</v>
      </c>
      <c r="AX258" s="13" t="s">
        <v>79</v>
      </c>
      <c r="AY258" s="203" t="s">
        <v>118</v>
      </c>
    </row>
    <row r="259" spans="1:65" s="12" customFormat="1" ht="22.9" customHeight="1">
      <c r="B259" s="157"/>
      <c r="C259" s="158"/>
      <c r="D259" s="159" t="s">
        <v>70</v>
      </c>
      <c r="E259" s="171" t="s">
        <v>176</v>
      </c>
      <c r="F259" s="171" t="s">
        <v>408</v>
      </c>
      <c r="G259" s="158"/>
      <c r="H259" s="158"/>
      <c r="I259" s="161"/>
      <c r="J259" s="172">
        <f>BK259</f>
        <v>0</v>
      </c>
      <c r="K259" s="158"/>
      <c r="L259" s="163"/>
      <c r="M259" s="164"/>
      <c r="N259" s="165"/>
      <c r="O259" s="165"/>
      <c r="P259" s="166">
        <f>SUM(P260:P284)</f>
        <v>0</v>
      </c>
      <c r="Q259" s="165"/>
      <c r="R259" s="166">
        <f>SUM(R260:R284)</f>
        <v>2.70175E-2</v>
      </c>
      <c r="S259" s="165"/>
      <c r="T259" s="167">
        <f>SUM(T260:T284)</f>
        <v>127.33440000000002</v>
      </c>
      <c r="AR259" s="168" t="s">
        <v>79</v>
      </c>
      <c r="AT259" s="169" t="s">
        <v>70</v>
      </c>
      <c r="AU259" s="169" t="s">
        <v>79</v>
      </c>
      <c r="AY259" s="168" t="s">
        <v>118</v>
      </c>
      <c r="BK259" s="170">
        <f>SUM(BK260:BK284)</f>
        <v>0</v>
      </c>
    </row>
    <row r="260" spans="1:65" s="2" customFormat="1" ht="16.5" customHeight="1">
      <c r="A260" s="34"/>
      <c r="B260" s="35"/>
      <c r="C260" s="173" t="s">
        <v>409</v>
      </c>
      <c r="D260" s="173" t="s">
        <v>120</v>
      </c>
      <c r="E260" s="174" t="s">
        <v>410</v>
      </c>
      <c r="F260" s="175" t="s">
        <v>411</v>
      </c>
      <c r="G260" s="176" t="s">
        <v>297</v>
      </c>
      <c r="H260" s="177">
        <v>1.6</v>
      </c>
      <c r="I260" s="178"/>
      <c r="J260" s="179">
        <f>ROUND(I260*H260,2)</f>
        <v>0</v>
      </c>
      <c r="K260" s="175" t="s">
        <v>124</v>
      </c>
      <c r="L260" s="39"/>
      <c r="M260" s="180" t="s">
        <v>19</v>
      </c>
      <c r="N260" s="181" t="s">
        <v>42</v>
      </c>
      <c r="O260" s="64"/>
      <c r="P260" s="182">
        <f>O260*H260</f>
        <v>0</v>
      </c>
      <c r="Q260" s="182">
        <v>9.0900000000000009E-3</v>
      </c>
      <c r="R260" s="182">
        <f>Q260*H260</f>
        <v>1.4544000000000001E-2</v>
      </c>
      <c r="S260" s="182">
        <v>0</v>
      </c>
      <c r="T260" s="183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84" t="s">
        <v>125</v>
      </c>
      <c r="AT260" s="184" t="s">
        <v>120</v>
      </c>
      <c r="AU260" s="184" t="s">
        <v>82</v>
      </c>
      <c r="AY260" s="17" t="s">
        <v>118</v>
      </c>
      <c r="BE260" s="185">
        <f>IF(N260="základní",J260,0)</f>
        <v>0</v>
      </c>
      <c r="BF260" s="185">
        <f>IF(N260="snížená",J260,0)</f>
        <v>0</v>
      </c>
      <c r="BG260" s="185">
        <f>IF(N260="zákl. přenesená",J260,0)</f>
        <v>0</v>
      </c>
      <c r="BH260" s="185">
        <f>IF(N260="sníž. přenesená",J260,0)</f>
        <v>0</v>
      </c>
      <c r="BI260" s="185">
        <f>IF(N260="nulová",J260,0)</f>
        <v>0</v>
      </c>
      <c r="BJ260" s="17" t="s">
        <v>79</v>
      </c>
      <c r="BK260" s="185">
        <f>ROUND(I260*H260,2)</f>
        <v>0</v>
      </c>
      <c r="BL260" s="17" t="s">
        <v>125</v>
      </c>
      <c r="BM260" s="184" t="s">
        <v>412</v>
      </c>
    </row>
    <row r="261" spans="1:65" s="2" customFormat="1" ht="19.5">
      <c r="A261" s="34"/>
      <c r="B261" s="35"/>
      <c r="C261" s="36"/>
      <c r="D261" s="186" t="s">
        <v>127</v>
      </c>
      <c r="E261" s="36"/>
      <c r="F261" s="187" t="s">
        <v>413</v>
      </c>
      <c r="G261" s="36"/>
      <c r="H261" s="36"/>
      <c r="I261" s="188"/>
      <c r="J261" s="36"/>
      <c r="K261" s="36"/>
      <c r="L261" s="39"/>
      <c r="M261" s="189"/>
      <c r="N261" s="190"/>
      <c r="O261" s="64"/>
      <c r="P261" s="64"/>
      <c r="Q261" s="64"/>
      <c r="R261" s="64"/>
      <c r="S261" s="64"/>
      <c r="T261" s="65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127</v>
      </c>
      <c r="AU261" s="17" t="s">
        <v>82</v>
      </c>
    </row>
    <row r="262" spans="1:65" s="2" customFormat="1" ht="11.25">
      <c r="A262" s="34"/>
      <c r="B262" s="35"/>
      <c r="C262" s="36"/>
      <c r="D262" s="191" t="s">
        <v>129</v>
      </c>
      <c r="E262" s="36"/>
      <c r="F262" s="192" t="s">
        <v>414</v>
      </c>
      <c r="G262" s="36"/>
      <c r="H262" s="36"/>
      <c r="I262" s="188"/>
      <c r="J262" s="36"/>
      <c r="K262" s="36"/>
      <c r="L262" s="39"/>
      <c r="M262" s="189"/>
      <c r="N262" s="190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129</v>
      </c>
      <c r="AU262" s="17" t="s">
        <v>82</v>
      </c>
    </row>
    <row r="263" spans="1:65" s="13" customFormat="1" ht="11.25">
      <c r="B263" s="193"/>
      <c r="C263" s="194"/>
      <c r="D263" s="186" t="s">
        <v>131</v>
      </c>
      <c r="E263" s="195" t="s">
        <v>19</v>
      </c>
      <c r="F263" s="196" t="s">
        <v>415</v>
      </c>
      <c r="G263" s="194"/>
      <c r="H263" s="197">
        <v>1.6</v>
      </c>
      <c r="I263" s="198"/>
      <c r="J263" s="194"/>
      <c r="K263" s="194"/>
      <c r="L263" s="199"/>
      <c r="M263" s="200"/>
      <c r="N263" s="201"/>
      <c r="O263" s="201"/>
      <c r="P263" s="201"/>
      <c r="Q263" s="201"/>
      <c r="R263" s="201"/>
      <c r="S263" s="201"/>
      <c r="T263" s="202"/>
      <c r="AT263" s="203" t="s">
        <v>131</v>
      </c>
      <c r="AU263" s="203" t="s">
        <v>82</v>
      </c>
      <c r="AV263" s="13" t="s">
        <v>82</v>
      </c>
      <c r="AW263" s="13" t="s">
        <v>33</v>
      </c>
      <c r="AX263" s="13" t="s">
        <v>79</v>
      </c>
      <c r="AY263" s="203" t="s">
        <v>118</v>
      </c>
    </row>
    <row r="264" spans="1:65" s="2" customFormat="1" ht="16.5" customHeight="1">
      <c r="A264" s="34"/>
      <c r="B264" s="35"/>
      <c r="C264" s="173" t="s">
        <v>416</v>
      </c>
      <c r="D264" s="173" t="s">
        <v>120</v>
      </c>
      <c r="E264" s="174" t="s">
        <v>417</v>
      </c>
      <c r="F264" s="175" t="s">
        <v>418</v>
      </c>
      <c r="G264" s="176" t="s">
        <v>419</v>
      </c>
      <c r="H264" s="177">
        <v>3.2</v>
      </c>
      <c r="I264" s="178"/>
      <c r="J264" s="179">
        <f>ROUND(I264*H264,2)</f>
        <v>0</v>
      </c>
      <c r="K264" s="175" t="s">
        <v>124</v>
      </c>
      <c r="L264" s="39"/>
      <c r="M264" s="180" t="s">
        <v>19</v>
      </c>
      <c r="N264" s="181" t="s">
        <v>42</v>
      </c>
      <c r="O264" s="64"/>
      <c r="P264" s="182">
        <f>O264*H264</f>
        <v>0</v>
      </c>
      <c r="Q264" s="182">
        <v>2.0799999999999998E-3</v>
      </c>
      <c r="R264" s="182">
        <f>Q264*H264</f>
        <v>6.6559999999999996E-3</v>
      </c>
      <c r="S264" s="182">
        <v>0</v>
      </c>
      <c r="T264" s="183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84" t="s">
        <v>125</v>
      </c>
      <c r="AT264" s="184" t="s">
        <v>120</v>
      </c>
      <c r="AU264" s="184" t="s">
        <v>82</v>
      </c>
      <c r="AY264" s="17" t="s">
        <v>118</v>
      </c>
      <c r="BE264" s="185">
        <f>IF(N264="základní",J264,0)</f>
        <v>0</v>
      </c>
      <c r="BF264" s="185">
        <f>IF(N264="snížená",J264,0)</f>
        <v>0</v>
      </c>
      <c r="BG264" s="185">
        <f>IF(N264="zákl. přenesená",J264,0)</f>
        <v>0</v>
      </c>
      <c r="BH264" s="185">
        <f>IF(N264="sníž. přenesená",J264,0)</f>
        <v>0</v>
      </c>
      <c r="BI264" s="185">
        <f>IF(N264="nulová",J264,0)</f>
        <v>0</v>
      </c>
      <c r="BJ264" s="17" t="s">
        <v>79</v>
      </c>
      <c r="BK264" s="185">
        <f>ROUND(I264*H264,2)</f>
        <v>0</v>
      </c>
      <c r="BL264" s="17" t="s">
        <v>125</v>
      </c>
      <c r="BM264" s="184" t="s">
        <v>420</v>
      </c>
    </row>
    <row r="265" spans="1:65" s="2" customFormat="1" ht="11.25">
      <c r="A265" s="34"/>
      <c r="B265" s="35"/>
      <c r="C265" s="36"/>
      <c r="D265" s="186" t="s">
        <v>127</v>
      </c>
      <c r="E265" s="36"/>
      <c r="F265" s="187" t="s">
        <v>421</v>
      </c>
      <c r="G265" s="36"/>
      <c r="H265" s="36"/>
      <c r="I265" s="188"/>
      <c r="J265" s="36"/>
      <c r="K265" s="36"/>
      <c r="L265" s="39"/>
      <c r="M265" s="189"/>
      <c r="N265" s="190"/>
      <c r="O265" s="64"/>
      <c r="P265" s="64"/>
      <c r="Q265" s="64"/>
      <c r="R265" s="64"/>
      <c r="S265" s="64"/>
      <c r="T265" s="65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127</v>
      </c>
      <c r="AU265" s="17" t="s">
        <v>82</v>
      </c>
    </row>
    <row r="266" spans="1:65" s="2" customFormat="1" ht="11.25">
      <c r="A266" s="34"/>
      <c r="B266" s="35"/>
      <c r="C266" s="36"/>
      <c r="D266" s="191" t="s">
        <v>129</v>
      </c>
      <c r="E266" s="36"/>
      <c r="F266" s="192" t="s">
        <v>422</v>
      </c>
      <c r="G266" s="36"/>
      <c r="H266" s="36"/>
      <c r="I266" s="188"/>
      <c r="J266" s="36"/>
      <c r="K266" s="36"/>
      <c r="L266" s="39"/>
      <c r="M266" s="189"/>
      <c r="N266" s="190"/>
      <c r="O266" s="64"/>
      <c r="P266" s="64"/>
      <c r="Q266" s="64"/>
      <c r="R266" s="64"/>
      <c r="S266" s="64"/>
      <c r="T266" s="6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129</v>
      </c>
      <c r="AU266" s="17" t="s">
        <v>82</v>
      </c>
    </row>
    <row r="267" spans="1:65" s="13" customFormat="1" ht="11.25">
      <c r="B267" s="193"/>
      <c r="C267" s="194"/>
      <c r="D267" s="186" t="s">
        <v>131</v>
      </c>
      <c r="E267" s="195" t="s">
        <v>19</v>
      </c>
      <c r="F267" s="196" t="s">
        <v>423</v>
      </c>
      <c r="G267" s="194"/>
      <c r="H267" s="197">
        <v>3.2</v>
      </c>
      <c r="I267" s="198"/>
      <c r="J267" s="194"/>
      <c r="K267" s="194"/>
      <c r="L267" s="199"/>
      <c r="M267" s="200"/>
      <c r="N267" s="201"/>
      <c r="O267" s="201"/>
      <c r="P267" s="201"/>
      <c r="Q267" s="201"/>
      <c r="R267" s="201"/>
      <c r="S267" s="201"/>
      <c r="T267" s="202"/>
      <c r="AT267" s="203" t="s">
        <v>131</v>
      </c>
      <c r="AU267" s="203" t="s">
        <v>82</v>
      </c>
      <c r="AV267" s="13" t="s">
        <v>82</v>
      </c>
      <c r="AW267" s="13" t="s">
        <v>33</v>
      </c>
      <c r="AX267" s="13" t="s">
        <v>79</v>
      </c>
      <c r="AY267" s="203" t="s">
        <v>118</v>
      </c>
    </row>
    <row r="268" spans="1:65" s="2" customFormat="1" ht="16.5" customHeight="1">
      <c r="A268" s="34"/>
      <c r="B268" s="35"/>
      <c r="C268" s="173" t="s">
        <v>424</v>
      </c>
      <c r="D268" s="173" t="s">
        <v>120</v>
      </c>
      <c r="E268" s="174" t="s">
        <v>425</v>
      </c>
      <c r="F268" s="175" t="s">
        <v>426</v>
      </c>
      <c r="G268" s="176" t="s">
        <v>179</v>
      </c>
      <c r="H268" s="177">
        <v>1</v>
      </c>
      <c r="I268" s="178"/>
      <c r="J268" s="179">
        <f>ROUND(I268*H268,2)</f>
        <v>0</v>
      </c>
      <c r="K268" s="175" t="s">
        <v>19</v>
      </c>
      <c r="L268" s="39"/>
      <c r="M268" s="180" t="s">
        <v>19</v>
      </c>
      <c r="N268" s="181" t="s">
        <v>42</v>
      </c>
      <c r="O268" s="64"/>
      <c r="P268" s="182">
        <f>O268*H268</f>
        <v>0</v>
      </c>
      <c r="Q268" s="182">
        <v>0</v>
      </c>
      <c r="R268" s="182">
        <f>Q268*H268</f>
        <v>0</v>
      </c>
      <c r="S268" s="182">
        <v>0</v>
      </c>
      <c r="T268" s="183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84" t="s">
        <v>125</v>
      </c>
      <c r="AT268" s="184" t="s">
        <v>120</v>
      </c>
      <c r="AU268" s="184" t="s">
        <v>82</v>
      </c>
      <c r="AY268" s="17" t="s">
        <v>118</v>
      </c>
      <c r="BE268" s="185">
        <f>IF(N268="základní",J268,0)</f>
        <v>0</v>
      </c>
      <c r="BF268" s="185">
        <f>IF(N268="snížená",J268,0)</f>
        <v>0</v>
      </c>
      <c r="BG268" s="185">
        <f>IF(N268="zákl. přenesená",J268,0)</f>
        <v>0</v>
      </c>
      <c r="BH268" s="185">
        <f>IF(N268="sníž. přenesená",J268,0)</f>
        <v>0</v>
      </c>
      <c r="BI268" s="185">
        <f>IF(N268="nulová",J268,0)</f>
        <v>0</v>
      </c>
      <c r="BJ268" s="17" t="s">
        <v>79</v>
      </c>
      <c r="BK268" s="185">
        <f>ROUND(I268*H268,2)</f>
        <v>0</v>
      </c>
      <c r="BL268" s="17" t="s">
        <v>125</v>
      </c>
      <c r="BM268" s="184" t="s">
        <v>427</v>
      </c>
    </row>
    <row r="269" spans="1:65" s="2" customFormat="1" ht="11.25">
      <c r="A269" s="34"/>
      <c r="B269" s="35"/>
      <c r="C269" s="36"/>
      <c r="D269" s="186" t="s">
        <v>127</v>
      </c>
      <c r="E269" s="36"/>
      <c r="F269" s="187" t="s">
        <v>426</v>
      </c>
      <c r="G269" s="36"/>
      <c r="H269" s="36"/>
      <c r="I269" s="188"/>
      <c r="J269" s="36"/>
      <c r="K269" s="36"/>
      <c r="L269" s="39"/>
      <c r="M269" s="189"/>
      <c r="N269" s="190"/>
      <c r="O269" s="64"/>
      <c r="P269" s="64"/>
      <c r="Q269" s="64"/>
      <c r="R269" s="64"/>
      <c r="S269" s="64"/>
      <c r="T269" s="65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127</v>
      </c>
      <c r="AU269" s="17" t="s">
        <v>82</v>
      </c>
    </row>
    <row r="270" spans="1:65" s="2" customFormat="1" ht="29.25">
      <c r="A270" s="34"/>
      <c r="B270" s="35"/>
      <c r="C270" s="36"/>
      <c r="D270" s="186" t="s">
        <v>181</v>
      </c>
      <c r="E270" s="36"/>
      <c r="F270" s="204" t="s">
        <v>428</v>
      </c>
      <c r="G270" s="36"/>
      <c r="H270" s="36"/>
      <c r="I270" s="188"/>
      <c r="J270" s="36"/>
      <c r="K270" s="36"/>
      <c r="L270" s="39"/>
      <c r="M270" s="189"/>
      <c r="N270" s="190"/>
      <c r="O270" s="64"/>
      <c r="P270" s="64"/>
      <c r="Q270" s="64"/>
      <c r="R270" s="64"/>
      <c r="S270" s="64"/>
      <c r="T270" s="6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181</v>
      </c>
      <c r="AU270" s="17" t="s">
        <v>82</v>
      </c>
    </row>
    <row r="271" spans="1:65" s="2" customFormat="1" ht="16.5" customHeight="1">
      <c r="A271" s="34"/>
      <c r="B271" s="35"/>
      <c r="C271" s="173" t="s">
        <v>429</v>
      </c>
      <c r="D271" s="173" t="s">
        <v>120</v>
      </c>
      <c r="E271" s="174" t="s">
        <v>430</v>
      </c>
      <c r="F271" s="175" t="s">
        <v>431</v>
      </c>
      <c r="G271" s="176" t="s">
        <v>297</v>
      </c>
      <c r="H271" s="177">
        <v>3.25</v>
      </c>
      <c r="I271" s="178"/>
      <c r="J271" s="179">
        <f>ROUND(I271*H271,2)</f>
        <v>0</v>
      </c>
      <c r="K271" s="175" t="s">
        <v>124</v>
      </c>
      <c r="L271" s="39"/>
      <c r="M271" s="180" t="s">
        <v>19</v>
      </c>
      <c r="N271" s="181" t="s">
        <v>42</v>
      </c>
      <c r="O271" s="64"/>
      <c r="P271" s="182">
        <f>O271*H271</f>
        <v>0</v>
      </c>
      <c r="Q271" s="182">
        <v>1.7899999999999999E-3</v>
      </c>
      <c r="R271" s="182">
        <f>Q271*H271</f>
        <v>5.8174999999999998E-3</v>
      </c>
      <c r="S271" s="182">
        <v>0</v>
      </c>
      <c r="T271" s="183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84" t="s">
        <v>125</v>
      </c>
      <c r="AT271" s="184" t="s">
        <v>120</v>
      </c>
      <c r="AU271" s="184" t="s">
        <v>82</v>
      </c>
      <c r="AY271" s="17" t="s">
        <v>118</v>
      </c>
      <c r="BE271" s="185">
        <f>IF(N271="základní",J271,0)</f>
        <v>0</v>
      </c>
      <c r="BF271" s="185">
        <f>IF(N271="snížená",J271,0)</f>
        <v>0</v>
      </c>
      <c r="BG271" s="185">
        <f>IF(N271="zákl. přenesená",J271,0)</f>
        <v>0</v>
      </c>
      <c r="BH271" s="185">
        <f>IF(N271="sníž. přenesená",J271,0)</f>
        <v>0</v>
      </c>
      <c r="BI271" s="185">
        <f>IF(N271="nulová",J271,0)</f>
        <v>0</v>
      </c>
      <c r="BJ271" s="17" t="s">
        <v>79</v>
      </c>
      <c r="BK271" s="185">
        <f>ROUND(I271*H271,2)</f>
        <v>0</v>
      </c>
      <c r="BL271" s="17" t="s">
        <v>125</v>
      </c>
      <c r="BM271" s="184" t="s">
        <v>432</v>
      </c>
    </row>
    <row r="272" spans="1:65" s="2" customFormat="1" ht="11.25">
      <c r="A272" s="34"/>
      <c r="B272" s="35"/>
      <c r="C272" s="36"/>
      <c r="D272" s="186" t="s">
        <v>127</v>
      </c>
      <c r="E272" s="36"/>
      <c r="F272" s="187" t="s">
        <v>433</v>
      </c>
      <c r="G272" s="36"/>
      <c r="H272" s="36"/>
      <c r="I272" s="188"/>
      <c r="J272" s="36"/>
      <c r="K272" s="36"/>
      <c r="L272" s="39"/>
      <c r="M272" s="189"/>
      <c r="N272" s="190"/>
      <c r="O272" s="64"/>
      <c r="P272" s="64"/>
      <c r="Q272" s="64"/>
      <c r="R272" s="64"/>
      <c r="S272" s="64"/>
      <c r="T272" s="65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127</v>
      </c>
      <c r="AU272" s="17" t="s">
        <v>82</v>
      </c>
    </row>
    <row r="273" spans="1:65" s="2" customFormat="1" ht="11.25">
      <c r="A273" s="34"/>
      <c r="B273" s="35"/>
      <c r="C273" s="36"/>
      <c r="D273" s="191" t="s">
        <v>129</v>
      </c>
      <c r="E273" s="36"/>
      <c r="F273" s="192" t="s">
        <v>434</v>
      </c>
      <c r="G273" s="36"/>
      <c r="H273" s="36"/>
      <c r="I273" s="188"/>
      <c r="J273" s="36"/>
      <c r="K273" s="36"/>
      <c r="L273" s="39"/>
      <c r="M273" s="189"/>
      <c r="N273" s="190"/>
      <c r="O273" s="64"/>
      <c r="P273" s="64"/>
      <c r="Q273" s="64"/>
      <c r="R273" s="64"/>
      <c r="S273" s="64"/>
      <c r="T273" s="65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129</v>
      </c>
      <c r="AU273" s="17" t="s">
        <v>82</v>
      </c>
    </row>
    <row r="274" spans="1:65" s="13" customFormat="1" ht="11.25">
      <c r="B274" s="193"/>
      <c r="C274" s="194"/>
      <c r="D274" s="186" t="s">
        <v>131</v>
      </c>
      <c r="E274" s="195" t="s">
        <v>19</v>
      </c>
      <c r="F274" s="196" t="s">
        <v>435</v>
      </c>
      <c r="G274" s="194"/>
      <c r="H274" s="197">
        <v>3.25</v>
      </c>
      <c r="I274" s="198"/>
      <c r="J274" s="194"/>
      <c r="K274" s="194"/>
      <c r="L274" s="199"/>
      <c r="M274" s="200"/>
      <c r="N274" s="201"/>
      <c r="O274" s="201"/>
      <c r="P274" s="201"/>
      <c r="Q274" s="201"/>
      <c r="R274" s="201"/>
      <c r="S274" s="201"/>
      <c r="T274" s="202"/>
      <c r="AT274" s="203" t="s">
        <v>131</v>
      </c>
      <c r="AU274" s="203" t="s">
        <v>82</v>
      </c>
      <c r="AV274" s="13" t="s">
        <v>82</v>
      </c>
      <c r="AW274" s="13" t="s">
        <v>33</v>
      </c>
      <c r="AX274" s="13" t="s">
        <v>79</v>
      </c>
      <c r="AY274" s="203" t="s">
        <v>118</v>
      </c>
    </row>
    <row r="275" spans="1:65" s="2" customFormat="1" ht="16.5" customHeight="1">
      <c r="A275" s="34"/>
      <c r="B275" s="35"/>
      <c r="C275" s="173" t="s">
        <v>436</v>
      </c>
      <c r="D275" s="173" t="s">
        <v>120</v>
      </c>
      <c r="E275" s="174" t="s">
        <v>437</v>
      </c>
      <c r="F275" s="175" t="s">
        <v>438</v>
      </c>
      <c r="G275" s="176" t="s">
        <v>146</v>
      </c>
      <c r="H275" s="177">
        <v>7.1310000000000002</v>
      </c>
      <c r="I275" s="178"/>
      <c r="J275" s="179">
        <f>ROUND(I275*H275,2)</f>
        <v>0</v>
      </c>
      <c r="K275" s="175" t="s">
        <v>124</v>
      </c>
      <c r="L275" s="39"/>
      <c r="M275" s="180" t="s">
        <v>19</v>
      </c>
      <c r="N275" s="181" t="s">
        <v>42</v>
      </c>
      <c r="O275" s="64"/>
      <c r="P275" s="182">
        <f>O275*H275</f>
        <v>0</v>
      </c>
      <c r="Q275" s="182">
        <v>0</v>
      </c>
      <c r="R275" s="182">
        <f>Q275*H275</f>
        <v>0</v>
      </c>
      <c r="S275" s="182">
        <v>2.4</v>
      </c>
      <c r="T275" s="183">
        <f>S275*H275</f>
        <v>17.1144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84" t="s">
        <v>125</v>
      </c>
      <c r="AT275" s="184" t="s">
        <v>120</v>
      </c>
      <c r="AU275" s="184" t="s">
        <v>82</v>
      </c>
      <c r="AY275" s="17" t="s">
        <v>118</v>
      </c>
      <c r="BE275" s="185">
        <f>IF(N275="základní",J275,0)</f>
        <v>0</v>
      </c>
      <c r="BF275" s="185">
        <f>IF(N275="snížená",J275,0)</f>
        <v>0</v>
      </c>
      <c r="BG275" s="185">
        <f>IF(N275="zákl. přenesená",J275,0)</f>
        <v>0</v>
      </c>
      <c r="BH275" s="185">
        <f>IF(N275="sníž. přenesená",J275,0)</f>
        <v>0</v>
      </c>
      <c r="BI275" s="185">
        <f>IF(N275="nulová",J275,0)</f>
        <v>0</v>
      </c>
      <c r="BJ275" s="17" t="s">
        <v>79</v>
      </c>
      <c r="BK275" s="185">
        <f>ROUND(I275*H275,2)</f>
        <v>0</v>
      </c>
      <c r="BL275" s="17" t="s">
        <v>125</v>
      </c>
      <c r="BM275" s="184" t="s">
        <v>439</v>
      </c>
    </row>
    <row r="276" spans="1:65" s="2" customFormat="1" ht="11.25">
      <c r="A276" s="34"/>
      <c r="B276" s="35"/>
      <c r="C276" s="36"/>
      <c r="D276" s="186" t="s">
        <v>127</v>
      </c>
      <c r="E276" s="36"/>
      <c r="F276" s="187" t="s">
        <v>440</v>
      </c>
      <c r="G276" s="36"/>
      <c r="H276" s="36"/>
      <c r="I276" s="188"/>
      <c r="J276" s="36"/>
      <c r="K276" s="36"/>
      <c r="L276" s="39"/>
      <c r="M276" s="189"/>
      <c r="N276" s="190"/>
      <c r="O276" s="64"/>
      <c r="P276" s="64"/>
      <c r="Q276" s="64"/>
      <c r="R276" s="64"/>
      <c r="S276" s="64"/>
      <c r="T276" s="65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127</v>
      </c>
      <c r="AU276" s="17" t="s">
        <v>82</v>
      </c>
    </row>
    <row r="277" spans="1:65" s="2" customFormat="1" ht="11.25">
      <c r="A277" s="34"/>
      <c r="B277" s="35"/>
      <c r="C277" s="36"/>
      <c r="D277" s="191" t="s">
        <v>129</v>
      </c>
      <c r="E277" s="36"/>
      <c r="F277" s="192" t="s">
        <v>441</v>
      </c>
      <c r="G277" s="36"/>
      <c r="H277" s="36"/>
      <c r="I277" s="188"/>
      <c r="J277" s="36"/>
      <c r="K277" s="36"/>
      <c r="L277" s="39"/>
      <c r="M277" s="189"/>
      <c r="N277" s="190"/>
      <c r="O277" s="64"/>
      <c r="P277" s="64"/>
      <c r="Q277" s="64"/>
      <c r="R277" s="64"/>
      <c r="S277" s="64"/>
      <c r="T277" s="65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129</v>
      </c>
      <c r="AU277" s="17" t="s">
        <v>82</v>
      </c>
    </row>
    <row r="278" spans="1:65" s="13" customFormat="1" ht="11.25">
      <c r="B278" s="193"/>
      <c r="C278" s="194"/>
      <c r="D278" s="186" t="s">
        <v>131</v>
      </c>
      <c r="E278" s="195" t="s">
        <v>19</v>
      </c>
      <c r="F278" s="196" t="s">
        <v>442</v>
      </c>
      <c r="G278" s="194"/>
      <c r="H278" s="197">
        <v>1.887</v>
      </c>
      <c r="I278" s="198"/>
      <c r="J278" s="194"/>
      <c r="K278" s="194"/>
      <c r="L278" s="199"/>
      <c r="M278" s="200"/>
      <c r="N278" s="201"/>
      <c r="O278" s="201"/>
      <c r="P278" s="201"/>
      <c r="Q278" s="201"/>
      <c r="R278" s="201"/>
      <c r="S278" s="201"/>
      <c r="T278" s="202"/>
      <c r="AT278" s="203" t="s">
        <v>131</v>
      </c>
      <c r="AU278" s="203" t="s">
        <v>82</v>
      </c>
      <c r="AV278" s="13" t="s">
        <v>82</v>
      </c>
      <c r="AW278" s="13" t="s">
        <v>33</v>
      </c>
      <c r="AX278" s="13" t="s">
        <v>71</v>
      </c>
      <c r="AY278" s="203" t="s">
        <v>118</v>
      </c>
    </row>
    <row r="279" spans="1:65" s="13" customFormat="1" ht="11.25">
      <c r="B279" s="193"/>
      <c r="C279" s="194"/>
      <c r="D279" s="186" t="s">
        <v>131</v>
      </c>
      <c r="E279" s="195" t="s">
        <v>19</v>
      </c>
      <c r="F279" s="196" t="s">
        <v>323</v>
      </c>
      <c r="G279" s="194"/>
      <c r="H279" s="197">
        <v>2.444</v>
      </c>
      <c r="I279" s="198"/>
      <c r="J279" s="194"/>
      <c r="K279" s="194"/>
      <c r="L279" s="199"/>
      <c r="M279" s="200"/>
      <c r="N279" s="201"/>
      <c r="O279" s="201"/>
      <c r="P279" s="201"/>
      <c r="Q279" s="201"/>
      <c r="R279" s="201"/>
      <c r="S279" s="201"/>
      <c r="T279" s="202"/>
      <c r="AT279" s="203" t="s">
        <v>131</v>
      </c>
      <c r="AU279" s="203" t="s">
        <v>82</v>
      </c>
      <c r="AV279" s="13" t="s">
        <v>82</v>
      </c>
      <c r="AW279" s="13" t="s">
        <v>33</v>
      </c>
      <c r="AX279" s="13" t="s">
        <v>71</v>
      </c>
      <c r="AY279" s="203" t="s">
        <v>118</v>
      </c>
    </row>
    <row r="280" spans="1:65" s="13" customFormat="1" ht="11.25">
      <c r="B280" s="193"/>
      <c r="C280" s="194"/>
      <c r="D280" s="186" t="s">
        <v>131</v>
      </c>
      <c r="E280" s="195" t="s">
        <v>19</v>
      </c>
      <c r="F280" s="196" t="s">
        <v>324</v>
      </c>
      <c r="G280" s="194"/>
      <c r="H280" s="197">
        <v>2.8</v>
      </c>
      <c r="I280" s="198"/>
      <c r="J280" s="194"/>
      <c r="K280" s="194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131</v>
      </c>
      <c r="AU280" s="203" t="s">
        <v>82</v>
      </c>
      <c r="AV280" s="13" t="s">
        <v>82</v>
      </c>
      <c r="AW280" s="13" t="s">
        <v>33</v>
      </c>
      <c r="AX280" s="13" t="s">
        <v>71</v>
      </c>
      <c r="AY280" s="203" t="s">
        <v>118</v>
      </c>
    </row>
    <row r="281" spans="1:65" s="2" customFormat="1" ht="21.75" customHeight="1">
      <c r="A281" s="34"/>
      <c r="B281" s="35"/>
      <c r="C281" s="173" t="s">
        <v>443</v>
      </c>
      <c r="D281" s="173" t="s">
        <v>120</v>
      </c>
      <c r="E281" s="174" t="s">
        <v>444</v>
      </c>
      <c r="F281" s="175" t="s">
        <v>445</v>
      </c>
      <c r="G281" s="176" t="s">
        <v>146</v>
      </c>
      <c r="H281" s="177">
        <v>50.1</v>
      </c>
      <c r="I281" s="178"/>
      <c r="J281" s="179">
        <f>ROUND(I281*H281,2)</f>
        <v>0</v>
      </c>
      <c r="K281" s="175" t="s">
        <v>124</v>
      </c>
      <c r="L281" s="39"/>
      <c r="M281" s="180" t="s">
        <v>19</v>
      </c>
      <c r="N281" s="181" t="s">
        <v>42</v>
      </c>
      <c r="O281" s="64"/>
      <c r="P281" s="182">
        <f>O281*H281</f>
        <v>0</v>
      </c>
      <c r="Q281" s="182">
        <v>0</v>
      </c>
      <c r="R281" s="182">
        <f>Q281*H281</f>
        <v>0</v>
      </c>
      <c r="S281" s="182">
        <v>2.2000000000000002</v>
      </c>
      <c r="T281" s="183">
        <f>S281*H281</f>
        <v>110.22000000000001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4" t="s">
        <v>125</v>
      </c>
      <c r="AT281" s="184" t="s">
        <v>120</v>
      </c>
      <c r="AU281" s="184" t="s">
        <v>82</v>
      </c>
      <c r="AY281" s="17" t="s">
        <v>118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17" t="s">
        <v>79</v>
      </c>
      <c r="BK281" s="185">
        <f>ROUND(I281*H281,2)</f>
        <v>0</v>
      </c>
      <c r="BL281" s="17" t="s">
        <v>125</v>
      </c>
      <c r="BM281" s="184" t="s">
        <v>446</v>
      </c>
    </row>
    <row r="282" spans="1:65" s="2" customFormat="1" ht="11.25">
      <c r="A282" s="34"/>
      <c r="B282" s="35"/>
      <c r="C282" s="36"/>
      <c r="D282" s="186" t="s">
        <v>127</v>
      </c>
      <c r="E282" s="36"/>
      <c r="F282" s="187" t="s">
        <v>447</v>
      </c>
      <c r="G282" s="36"/>
      <c r="H282" s="36"/>
      <c r="I282" s="188"/>
      <c r="J282" s="36"/>
      <c r="K282" s="36"/>
      <c r="L282" s="39"/>
      <c r="M282" s="189"/>
      <c r="N282" s="190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127</v>
      </c>
      <c r="AU282" s="17" t="s">
        <v>82</v>
      </c>
    </row>
    <row r="283" spans="1:65" s="2" customFormat="1" ht="11.25">
      <c r="A283" s="34"/>
      <c r="B283" s="35"/>
      <c r="C283" s="36"/>
      <c r="D283" s="191" t="s">
        <v>129</v>
      </c>
      <c r="E283" s="36"/>
      <c r="F283" s="192" t="s">
        <v>448</v>
      </c>
      <c r="G283" s="36"/>
      <c r="H283" s="36"/>
      <c r="I283" s="188"/>
      <c r="J283" s="36"/>
      <c r="K283" s="36"/>
      <c r="L283" s="39"/>
      <c r="M283" s="189"/>
      <c r="N283" s="190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129</v>
      </c>
      <c r="AU283" s="17" t="s">
        <v>82</v>
      </c>
    </row>
    <row r="284" spans="1:65" s="13" customFormat="1" ht="11.25">
      <c r="B284" s="193"/>
      <c r="C284" s="194"/>
      <c r="D284" s="186" t="s">
        <v>131</v>
      </c>
      <c r="E284" s="195" t="s">
        <v>19</v>
      </c>
      <c r="F284" s="196" t="s">
        <v>449</v>
      </c>
      <c r="G284" s="194"/>
      <c r="H284" s="197">
        <v>50.1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131</v>
      </c>
      <c r="AU284" s="203" t="s">
        <v>82</v>
      </c>
      <c r="AV284" s="13" t="s">
        <v>82</v>
      </c>
      <c r="AW284" s="13" t="s">
        <v>33</v>
      </c>
      <c r="AX284" s="13" t="s">
        <v>79</v>
      </c>
      <c r="AY284" s="203" t="s">
        <v>118</v>
      </c>
    </row>
    <row r="285" spans="1:65" s="12" customFormat="1" ht="22.9" customHeight="1">
      <c r="B285" s="157"/>
      <c r="C285" s="158"/>
      <c r="D285" s="159" t="s">
        <v>70</v>
      </c>
      <c r="E285" s="171" t="s">
        <v>450</v>
      </c>
      <c r="F285" s="171" t="s">
        <v>451</v>
      </c>
      <c r="G285" s="158"/>
      <c r="H285" s="158"/>
      <c r="I285" s="161"/>
      <c r="J285" s="172">
        <f>BK285</f>
        <v>0</v>
      </c>
      <c r="K285" s="158"/>
      <c r="L285" s="163"/>
      <c r="M285" s="164"/>
      <c r="N285" s="165"/>
      <c r="O285" s="165"/>
      <c r="P285" s="166">
        <f>SUM(P286:P302)</f>
        <v>0</v>
      </c>
      <c r="Q285" s="165"/>
      <c r="R285" s="166">
        <f>SUM(R286:R302)</f>
        <v>0</v>
      </c>
      <c r="S285" s="165"/>
      <c r="T285" s="167">
        <f>SUM(T286:T302)</f>
        <v>0</v>
      </c>
      <c r="AR285" s="168" t="s">
        <v>79</v>
      </c>
      <c r="AT285" s="169" t="s">
        <v>70</v>
      </c>
      <c r="AU285" s="169" t="s">
        <v>79</v>
      </c>
      <c r="AY285" s="168" t="s">
        <v>118</v>
      </c>
      <c r="BK285" s="170">
        <f>SUM(BK286:BK302)</f>
        <v>0</v>
      </c>
    </row>
    <row r="286" spans="1:65" s="2" customFormat="1" ht="16.5" customHeight="1">
      <c r="A286" s="34"/>
      <c r="B286" s="35"/>
      <c r="C286" s="173" t="s">
        <v>452</v>
      </c>
      <c r="D286" s="173" t="s">
        <v>120</v>
      </c>
      <c r="E286" s="174" t="s">
        <v>453</v>
      </c>
      <c r="F286" s="175" t="s">
        <v>454</v>
      </c>
      <c r="G286" s="176" t="s">
        <v>270</v>
      </c>
      <c r="H286" s="177">
        <v>127.334</v>
      </c>
      <c r="I286" s="178"/>
      <c r="J286" s="179">
        <f>ROUND(I286*H286,2)</f>
        <v>0</v>
      </c>
      <c r="K286" s="175" t="s">
        <v>124</v>
      </c>
      <c r="L286" s="39"/>
      <c r="M286" s="180" t="s">
        <v>19</v>
      </c>
      <c r="N286" s="181" t="s">
        <v>42</v>
      </c>
      <c r="O286" s="64"/>
      <c r="P286" s="182">
        <f>O286*H286</f>
        <v>0</v>
      </c>
      <c r="Q286" s="182">
        <v>0</v>
      </c>
      <c r="R286" s="182">
        <f>Q286*H286</f>
        <v>0</v>
      </c>
      <c r="S286" s="182">
        <v>0</v>
      </c>
      <c r="T286" s="183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4" t="s">
        <v>125</v>
      </c>
      <c r="AT286" s="184" t="s">
        <v>120</v>
      </c>
      <c r="AU286" s="184" t="s">
        <v>82</v>
      </c>
      <c r="AY286" s="17" t="s">
        <v>118</v>
      </c>
      <c r="BE286" s="185">
        <f>IF(N286="základní",J286,0)</f>
        <v>0</v>
      </c>
      <c r="BF286" s="185">
        <f>IF(N286="snížená",J286,0)</f>
        <v>0</v>
      </c>
      <c r="BG286" s="185">
        <f>IF(N286="zákl. přenesená",J286,0)</f>
        <v>0</v>
      </c>
      <c r="BH286" s="185">
        <f>IF(N286="sníž. přenesená",J286,0)</f>
        <v>0</v>
      </c>
      <c r="BI286" s="185">
        <f>IF(N286="nulová",J286,0)</f>
        <v>0</v>
      </c>
      <c r="BJ286" s="17" t="s">
        <v>79</v>
      </c>
      <c r="BK286" s="185">
        <f>ROUND(I286*H286,2)</f>
        <v>0</v>
      </c>
      <c r="BL286" s="17" t="s">
        <v>125</v>
      </c>
      <c r="BM286" s="184" t="s">
        <v>455</v>
      </c>
    </row>
    <row r="287" spans="1:65" s="2" customFormat="1" ht="11.25">
      <c r="A287" s="34"/>
      <c r="B287" s="35"/>
      <c r="C287" s="36"/>
      <c r="D287" s="186" t="s">
        <v>127</v>
      </c>
      <c r="E287" s="36"/>
      <c r="F287" s="187" t="s">
        <v>456</v>
      </c>
      <c r="G287" s="36"/>
      <c r="H287" s="36"/>
      <c r="I287" s="188"/>
      <c r="J287" s="36"/>
      <c r="K287" s="36"/>
      <c r="L287" s="39"/>
      <c r="M287" s="189"/>
      <c r="N287" s="190"/>
      <c r="O287" s="64"/>
      <c r="P287" s="64"/>
      <c r="Q287" s="64"/>
      <c r="R287" s="64"/>
      <c r="S287" s="64"/>
      <c r="T287" s="6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127</v>
      </c>
      <c r="AU287" s="17" t="s">
        <v>82</v>
      </c>
    </row>
    <row r="288" spans="1:65" s="2" customFormat="1" ht="11.25">
      <c r="A288" s="34"/>
      <c r="B288" s="35"/>
      <c r="C288" s="36"/>
      <c r="D288" s="191" t="s">
        <v>129</v>
      </c>
      <c r="E288" s="36"/>
      <c r="F288" s="192" t="s">
        <v>457</v>
      </c>
      <c r="G288" s="36"/>
      <c r="H288" s="36"/>
      <c r="I288" s="188"/>
      <c r="J288" s="36"/>
      <c r="K288" s="36"/>
      <c r="L288" s="39"/>
      <c r="M288" s="189"/>
      <c r="N288" s="190"/>
      <c r="O288" s="64"/>
      <c r="P288" s="64"/>
      <c r="Q288" s="64"/>
      <c r="R288" s="64"/>
      <c r="S288" s="64"/>
      <c r="T288" s="65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129</v>
      </c>
      <c r="AU288" s="17" t="s">
        <v>82</v>
      </c>
    </row>
    <row r="289" spans="1:65" s="13" customFormat="1" ht="11.25">
      <c r="B289" s="193"/>
      <c r="C289" s="194"/>
      <c r="D289" s="186" t="s">
        <v>131</v>
      </c>
      <c r="E289" s="195" t="s">
        <v>19</v>
      </c>
      <c r="F289" s="196" t="s">
        <v>458</v>
      </c>
      <c r="G289" s="194"/>
      <c r="H289" s="197">
        <v>17.114000000000001</v>
      </c>
      <c r="I289" s="198"/>
      <c r="J289" s="194"/>
      <c r="K289" s="194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131</v>
      </c>
      <c r="AU289" s="203" t="s">
        <v>82</v>
      </c>
      <c r="AV289" s="13" t="s">
        <v>82</v>
      </c>
      <c r="AW289" s="13" t="s">
        <v>33</v>
      </c>
      <c r="AX289" s="13" t="s">
        <v>71</v>
      </c>
      <c r="AY289" s="203" t="s">
        <v>118</v>
      </c>
    </row>
    <row r="290" spans="1:65" s="13" customFormat="1" ht="11.25">
      <c r="B290" s="193"/>
      <c r="C290" s="194"/>
      <c r="D290" s="186" t="s">
        <v>131</v>
      </c>
      <c r="E290" s="195" t="s">
        <v>19</v>
      </c>
      <c r="F290" s="196" t="s">
        <v>459</v>
      </c>
      <c r="G290" s="194"/>
      <c r="H290" s="197">
        <v>110.22</v>
      </c>
      <c r="I290" s="198"/>
      <c r="J290" s="194"/>
      <c r="K290" s="194"/>
      <c r="L290" s="199"/>
      <c r="M290" s="200"/>
      <c r="N290" s="201"/>
      <c r="O290" s="201"/>
      <c r="P290" s="201"/>
      <c r="Q290" s="201"/>
      <c r="R290" s="201"/>
      <c r="S290" s="201"/>
      <c r="T290" s="202"/>
      <c r="AT290" s="203" t="s">
        <v>131</v>
      </c>
      <c r="AU290" s="203" t="s">
        <v>82</v>
      </c>
      <c r="AV290" s="13" t="s">
        <v>82</v>
      </c>
      <c r="AW290" s="13" t="s">
        <v>33</v>
      </c>
      <c r="AX290" s="13" t="s">
        <v>71</v>
      </c>
      <c r="AY290" s="203" t="s">
        <v>118</v>
      </c>
    </row>
    <row r="291" spans="1:65" s="2" customFormat="1" ht="16.5" customHeight="1">
      <c r="A291" s="34"/>
      <c r="B291" s="35"/>
      <c r="C291" s="173" t="s">
        <v>460</v>
      </c>
      <c r="D291" s="173" t="s">
        <v>120</v>
      </c>
      <c r="E291" s="174" t="s">
        <v>461</v>
      </c>
      <c r="F291" s="175" t="s">
        <v>462</v>
      </c>
      <c r="G291" s="176" t="s">
        <v>270</v>
      </c>
      <c r="H291" s="177">
        <v>2674.0140000000001</v>
      </c>
      <c r="I291" s="178"/>
      <c r="J291" s="179">
        <f>ROUND(I291*H291,2)</f>
        <v>0</v>
      </c>
      <c r="K291" s="175" t="s">
        <v>124</v>
      </c>
      <c r="L291" s="39"/>
      <c r="M291" s="180" t="s">
        <v>19</v>
      </c>
      <c r="N291" s="181" t="s">
        <v>42</v>
      </c>
      <c r="O291" s="64"/>
      <c r="P291" s="182">
        <f>O291*H291</f>
        <v>0</v>
      </c>
      <c r="Q291" s="182">
        <v>0</v>
      </c>
      <c r="R291" s="182">
        <f>Q291*H291</f>
        <v>0</v>
      </c>
      <c r="S291" s="182">
        <v>0</v>
      </c>
      <c r="T291" s="183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84" t="s">
        <v>125</v>
      </c>
      <c r="AT291" s="184" t="s">
        <v>120</v>
      </c>
      <c r="AU291" s="184" t="s">
        <v>82</v>
      </c>
      <c r="AY291" s="17" t="s">
        <v>118</v>
      </c>
      <c r="BE291" s="185">
        <f>IF(N291="základní",J291,0)</f>
        <v>0</v>
      </c>
      <c r="BF291" s="185">
        <f>IF(N291="snížená",J291,0)</f>
        <v>0</v>
      </c>
      <c r="BG291" s="185">
        <f>IF(N291="zákl. přenesená",J291,0)</f>
        <v>0</v>
      </c>
      <c r="BH291" s="185">
        <f>IF(N291="sníž. přenesená",J291,0)</f>
        <v>0</v>
      </c>
      <c r="BI291" s="185">
        <f>IF(N291="nulová",J291,0)</f>
        <v>0</v>
      </c>
      <c r="BJ291" s="17" t="s">
        <v>79</v>
      </c>
      <c r="BK291" s="185">
        <f>ROUND(I291*H291,2)</f>
        <v>0</v>
      </c>
      <c r="BL291" s="17" t="s">
        <v>125</v>
      </c>
      <c r="BM291" s="184" t="s">
        <v>463</v>
      </c>
    </row>
    <row r="292" spans="1:65" s="2" customFormat="1" ht="19.5">
      <c r="A292" s="34"/>
      <c r="B292" s="35"/>
      <c r="C292" s="36"/>
      <c r="D292" s="186" t="s">
        <v>127</v>
      </c>
      <c r="E292" s="36"/>
      <c r="F292" s="187" t="s">
        <v>464</v>
      </c>
      <c r="G292" s="36"/>
      <c r="H292" s="36"/>
      <c r="I292" s="188"/>
      <c r="J292" s="36"/>
      <c r="K292" s="36"/>
      <c r="L292" s="39"/>
      <c r="M292" s="189"/>
      <c r="N292" s="190"/>
      <c r="O292" s="64"/>
      <c r="P292" s="64"/>
      <c r="Q292" s="64"/>
      <c r="R292" s="64"/>
      <c r="S292" s="64"/>
      <c r="T292" s="65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127</v>
      </c>
      <c r="AU292" s="17" t="s">
        <v>82</v>
      </c>
    </row>
    <row r="293" spans="1:65" s="2" customFormat="1" ht="11.25">
      <c r="A293" s="34"/>
      <c r="B293" s="35"/>
      <c r="C293" s="36"/>
      <c r="D293" s="191" t="s">
        <v>129</v>
      </c>
      <c r="E293" s="36"/>
      <c r="F293" s="192" t="s">
        <v>465</v>
      </c>
      <c r="G293" s="36"/>
      <c r="H293" s="36"/>
      <c r="I293" s="188"/>
      <c r="J293" s="36"/>
      <c r="K293" s="36"/>
      <c r="L293" s="39"/>
      <c r="M293" s="189"/>
      <c r="N293" s="190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129</v>
      </c>
      <c r="AU293" s="17" t="s">
        <v>82</v>
      </c>
    </row>
    <row r="294" spans="1:65" s="13" customFormat="1" ht="11.25">
      <c r="B294" s="193"/>
      <c r="C294" s="194"/>
      <c r="D294" s="186" t="s">
        <v>131</v>
      </c>
      <c r="E294" s="195" t="s">
        <v>19</v>
      </c>
      <c r="F294" s="196" t="s">
        <v>466</v>
      </c>
      <c r="G294" s="194"/>
      <c r="H294" s="197">
        <v>2674.0140000000001</v>
      </c>
      <c r="I294" s="198"/>
      <c r="J294" s="194"/>
      <c r="K294" s="194"/>
      <c r="L294" s="199"/>
      <c r="M294" s="200"/>
      <c r="N294" s="201"/>
      <c r="O294" s="201"/>
      <c r="P294" s="201"/>
      <c r="Q294" s="201"/>
      <c r="R294" s="201"/>
      <c r="S294" s="201"/>
      <c r="T294" s="202"/>
      <c r="AT294" s="203" t="s">
        <v>131</v>
      </c>
      <c r="AU294" s="203" t="s">
        <v>82</v>
      </c>
      <c r="AV294" s="13" t="s">
        <v>82</v>
      </c>
      <c r="AW294" s="13" t="s">
        <v>33</v>
      </c>
      <c r="AX294" s="13" t="s">
        <v>79</v>
      </c>
      <c r="AY294" s="203" t="s">
        <v>118</v>
      </c>
    </row>
    <row r="295" spans="1:65" s="2" customFormat="1" ht="21.75" customHeight="1">
      <c r="A295" s="34"/>
      <c r="B295" s="35"/>
      <c r="C295" s="173" t="s">
        <v>467</v>
      </c>
      <c r="D295" s="173" t="s">
        <v>120</v>
      </c>
      <c r="E295" s="174" t="s">
        <v>468</v>
      </c>
      <c r="F295" s="175" t="s">
        <v>469</v>
      </c>
      <c r="G295" s="176" t="s">
        <v>270</v>
      </c>
      <c r="H295" s="177">
        <v>110.22</v>
      </c>
      <c r="I295" s="178"/>
      <c r="J295" s="179">
        <f>ROUND(I295*H295,2)</f>
        <v>0</v>
      </c>
      <c r="K295" s="175" t="s">
        <v>124</v>
      </c>
      <c r="L295" s="39"/>
      <c r="M295" s="180" t="s">
        <v>19</v>
      </c>
      <c r="N295" s="181" t="s">
        <v>42</v>
      </c>
      <c r="O295" s="64"/>
      <c r="P295" s="182">
        <f>O295*H295</f>
        <v>0</v>
      </c>
      <c r="Q295" s="182">
        <v>0</v>
      </c>
      <c r="R295" s="182">
        <f>Q295*H295</f>
        <v>0</v>
      </c>
      <c r="S295" s="182">
        <v>0</v>
      </c>
      <c r="T295" s="183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84" t="s">
        <v>125</v>
      </c>
      <c r="AT295" s="184" t="s">
        <v>120</v>
      </c>
      <c r="AU295" s="184" t="s">
        <v>82</v>
      </c>
      <c r="AY295" s="17" t="s">
        <v>118</v>
      </c>
      <c r="BE295" s="185">
        <f>IF(N295="základní",J295,0)</f>
        <v>0</v>
      </c>
      <c r="BF295" s="185">
        <f>IF(N295="snížená",J295,0)</f>
        <v>0</v>
      </c>
      <c r="BG295" s="185">
        <f>IF(N295="zákl. přenesená",J295,0)</f>
        <v>0</v>
      </c>
      <c r="BH295" s="185">
        <f>IF(N295="sníž. přenesená",J295,0)</f>
        <v>0</v>
      </c>
      <c r="BI295" s="185">
        <f>IF(N295="nulová",J295,0)</f>
        <v>0</v>
      </c>
      <c r="BJ295" s="17" t="s">
        <v>79</v>
      </c>
      <c r="BK295" s="185">
        <f>ROUND(I295*H295,2)</f>
        <v>0</v>
      </c>
      <c r="BL295" s="17" t="s">
        <v>125</v>
      </c>
      <c r="BM295" s="184" t="s">
        <v>470</v>
      </c>
    </row>
    <row r="296" spans="1:65" s="2" customFormat="1" ht="11.25">
      <c r="A296" s="34"/>
      <c r="B296" s="35"/>
      <c r="C296" s="36"/>
      <c r="D296" s="186" t="s">
        <v>127</v>
      </c>
      <c r="E296" s="36"/>
      <c r="F296" s="187" t="s">
        <v>471</v>
      </c>
      <c r="G296" s="36"/>
      <c r="H296" s="36"/>
      <c r="I296" s="188"/>
      <c r="J296" s="36"/>
      <c r="K296" s="36"/>
      <c r="L296" s="39"/>
      <c r="M296" s="189"/>
      <c r="N296" s="190"/>
      <c r="O296" s="64"/>
      <c r="P296" s="64"/>
      <c r="Q296" s="64"/>
      <c r="R296" s="64"/>
      <c r="S296" s="64"/>
      <c r="T296" s="65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127</v>
      </c>
      <c r="AU296" s="17" t="s">
        <v>82</v>
      </c>
    </row>
    <row r="297" spans="1:65" s="2" customFormat="1" ht="11.25">
      <c r="A297" s="34"/>
      <c r="B297" s="35"/>
      <c r="C297" s="36"/>
      <c r="D297" s="191" t="s">
        <v>129</v>
      </c>
      <c r="E297" s="36"/>
      <c r="F297" s="192" t="s">
        <v>472</v>
      </c>
      <c r="G297" s="36"/>
      <c r="H297" s="36"/>
      <c r="I297" s="188"/>
      <c r="J297" s="36"/>
      <c r="K297" s="36"/>
      <c r="L297" s="39"/>
      <c r="M297" s="189"/>
      <c r="N297" s="190"/>
      <c r="O297" s="64"/>
      <c r="P297" s="64"/>
      <c r="Q297" s="64"/>
      <c r="R297" s="64"/>
      <c r="S297" s="64"/>
      <c r="T297" s="65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129</v>
      </c>
      <c r="AU297" s="17" t="s">
        <v>82</v>
      </c>
    </row>
    <row r="298" spans="1:65" s="13" customFormat="1" ht="11.25">
      <c r="B298" s="193"/>
      <c r="C298" s="194"/>
      <c r="D298" s="186" t="s">
        <v>131</v>
      </c>
      <c r="E298" s="195" t="s">
        <v>19</v>
      </c>
      <c r="F298" s="196" t="s">
        <v>459</v>
      </c>
      <c r="G298" s="194"/>
      <c r="H298" s="197">
        <v>110.22</v>
      </c>
      <c r="I298" s="198"/>
      <c r="J298" s="194"/>
      <c r="K298" s="194"/>
      <c r="L298" s="199"/>
      <c r="M298" s="200"/>
      <c r="N298" s="201"/>
      <c r="O298" s="201"/>
      <c r="P298" s="201"/>
      <c r="Q298" s="201"/>
      <c r="R298" s="201"/>
      <c r="S298" s="201"/>
      <c r="T298" s="202"/>
      <c r="AT298" s="203" t="s">
        <v>131</v>
      </c>
      <c r="AU298" s="203" t="s">
        <v>82</v>
      </c>
      <c r="AV298" s="13" t="s">
        <v>82</v>
      </c>
      <c r="AW298" s="13" t="s">
        <v>33</v>
      </c>
      <c r="AX298" s="13" t="s">
        <v>79</v>
      </c>
      <c r="AY298" s="203" t="s">
        <v>118</v>
      </c>
    </row>
    <row r="299" spans="1:65" s="2" customFormat="1" ht="21.75" customHeight="1">
      <c r="A299" s="34"/>
      <c r="B299" s="35"/>
      <c r="C299" s="173" t="s">
        <v>473</v>
      </c>
      <c r="D299" s="173" t="s">
        <v>120</v>
      </c>
      <c r="E299" s="174" t="s">
        <v>474</v>
      </c>
      <c r="F299" s="175" t="s">
        <v>475</v>
      </c>
      <c r="G299" s="176" t="s">
        <v>270</v>
      </c>
      <c r="H299" s="177">
        <v>17.114000000000001</v>
      </c>
      <c r="I299" s="178"/>
      <c r="J299" s="179">
        <f>ROUND(I299*H299,2)</f>
        <v>0</v>
      </c>
      <c r="K299" s="175" t="s">
        <v>124</v>
      </c>
      <c r="L299" s="39"/>
      <c r="M299" s="180" t="s">
        <v>19</v>
      </c>
      <c r="N299" s="181" t="s">
        <v>42</v>
      </c>
      <c r="O299" s="64"/>
      <c r="P299" s="182">
        <f>O299*H299</f>
        <v>0</v>
      </c>
      <c r="Q299" s="182">
        <v>0</v>
      </c>
      <c r="R299" s="182">
        <f>Q299*H299</f>
        <v>0</v>
      </c>
      <c r="S299" s="182">
        <v>0</v>
      </c>
      <c r="T299" s="183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84" t="s">
        <v>125</v>
      </c>
      <c r="AT299" s="184" t="s">
        <v>120</v>
      </c>
      <c r="AU299" s="184" t="s">
        <v>82</v>
      </c>
      <c r="AY299" s="17" t="s">
        <v>118</v>
      </c>
      <c r="BE299" s="185">
        <f>IF(N299="základní",J299,0)</f>
        <v>0</v>
      </c>
      <c r="BF299" s="185">
        <f>IF(N299="snížená",J299,0)</f>
        <v>0</v>
      </c>
      <c r="BG299" s="185">
        <f>IF(N299="zákl. přenesená",J299,0)</f>
        <v>0</v>
      </c>
      <c r="BH299" s="185">
        <f>IF(N299="sníž. přenesená",J299,0)</f>
        <v>0</v>
      </c>
      <c r="BI299" s="185">
        <f>IF(N299="nulová",J299,0)</f>
        <v>0</v>
      </c>
      <c r="BJ299" s="17" t="s">
        <v>79</v>
      </c>
      <c r="BK299" s="185">
        <f>ROUND(I299*H299,2)</f>
        <v>0</v>
      </c>
      <c r="BL299" s="17" t="s">
        <v>125</v>
      </c>
      <c r="BM299" s="184" t="s">
        <v>476</v>
      </c>
    </row>
    <row r="300" spans="1:65" s="2" customFormat="1" ht="19.5">
      <c r="A300" s="34"/>
      <c r="B300" s="35"/>
      <c r="C300" s="36"/>
      <c r="D300" s="186" t="s">
        <v>127</v>
      </c>
      <c r="E300" s="36"/>
      <c r="F300" s="187" t="s">
        <v>477</v>
      </c>
      <c r="G300" s="36"/>
      <c r="H300" s="36"/>
      <c r="I300" s="188"/>
      <c r="J300" s="36"/>
      <c r="K300" s="36"/>
      <c r="L300" s="39"/>
      <c r="M300" s="189"/>
      <c r="N300" s="190"/>
      <c r="O300" s="64"/>
      <c r="P300" s="64"/>
      <c r="Q300" s="64"/>
      <c r="R300" s="64"/>
      <c r="S300" s="64"/>
      <c r="T300" s="65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127</v>
      </c>
      <c r="AU300" s="17" t="s">
        <v>82</v>
      </c>
    </row>
    <row r="301" spans="1:65" s="2" customFormat="1" ht="11.25">
      <c r="A301" s="34"/>
      <c r="B301" s="35"/>
      <c r="C301" s="36"/>
      <c r="D301" s="191" t="s">
        <v>129</v>
      </c>
      <c r="E301" s="36"/>
      <c r="F301" s="192" t="s">
        <v>478</v>
      </c>
      <c r="G301" s="36"/>
      <c r="H301" s="36"/>
      <c r="I301" s="188"/>
      <c r="J301" s="36"/>
      <c r="K301" s="36"/>
      <c r="L301" s="39"/>
      <c r="M301" s="189"/>
      <c r="N301" s="190"/>
      <c r="O301" s="64"/>
      <c r="P301" s="64"/>
      <c r="Q301" s="64"/>
      <c r="R301" s="64"/>
      <c r="S301" s="64"/>
      <c r="T301" s="65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129</v>
      </c>
      <c r="AU301" s="17" t="s">
        <v>82</v>
      </c>
    </row>
    <row r="302" spans="1:65" s="13" customFormat="1" ht="11.25">
      <c r="B302" s="193"/>
      <c r="C302" s="194"/>
      <c r="D302" s="186" t="s">
        <v>131</v>
      </c>
      <c r="E302" s="195" t="s">
        <v>19</v>
      </c>
      <c r="F302" s="196" t="s">
        <v>458</v>
      </c>
      <c r="G302" s="194"/>
      <c r="H302" s="197">
        <v>17.114000000000001</v>
      </c>
      <c r="I302" s="198"/>
      <c r="J302" s="194"/>
      <c r="K302" s="194"/>
      <c r="L302" s="199"/>
      <c r="M302" s="200"/>
      <c r="N302" s="201"/>
      <c r="O302" s="201"/>
      <c r="P302" s="201"/>
      <c r="Q302" s="201"/>
      <c r="R302" s="201"/>
      <c r="S302" s="201"/>
      <c r="T302" s="202"/>
      <c r="AT302" s="203" t="s">
        <v>131</v>
      </c>
      <c r="AU302" s="203" t="s">
        <v>82</v>
      </c>
      <c r="AV302" s="13" t="s">
        <v>82</v>
      </c>
      <c r="AW302" s="13" t="s">
        <v>33</v>
      </c>
      <c r="AX302" s="13" t="s">
        <v>79</v>
      </c>
      <c r="AY302" s="203" t="s">
        <v>118</v>
      </c>
    </row>
    <row r="303" spans="1:65" s="12" customFormat="1" ht="22.9" customHeight="1">
      <c r="B303" s="157"/>
      <c r="C303" s="158"/>
      <c r="D303" s="159" t="s">
        <v>70</v>
      </c>
      <c r="E303" s="171" t="s">
        <v>479</v>
      </c>
      <c r="F303" s="171" t="s">
        <v>480</v>
      </c>
      <c r="G303" s="158"/>
      <c r="H303" s="158"/>
      <c r="I303" s="161"/>
      <c r="J303" s="172">
        <f>BK303</f>
        <v>0</v>
      </c>
      <c r="K303" s="158"/>
      <c r="L303" s="163"/>
      <c r="M303" s="164"/>
      <c r="N303" s="165"/>
      <c r="O303" s="165"/>
      <c r="P303" s="166">
        <f>SUM(P304:P306)</f>
        <v>0</v>
      </c>
      <c r="Q303" s="165"/>
      <c r="R303" s="166">
        <f>SUM(R304:R306)</f>
        <v>0</v>
      </c>
      <c r="S303" s="165"/>
      <c r="T303" s="167">
        <f>SUM(T304:T306)</f>
        <v>0</v>
      </c>
      <c r="AR303" s="168" t="s">
        <v>79</v>
      </c>
      <c r="AT303" s="169" t="s">
        <v>70</v>
      </c>
      <c r="AU303" s="169" t="s">
        <v>79</v>
      </c>
      <c r="AY303" s="168" t="s">
        <v>118</v>
      </c>
      <c r="BK303" s="170">
        <f>SUM(BK304:BK306)</f>
        <v>0</v>
      </c>
    </row>
    <row r="304" spans="1:65" s="2" customFormat="1" ht="16.5" customHeight="1">
      <c r="A304" s="34"/>
      <c r="B304" s="35"/>
      <c r="C304" s="173" t="s">
        <v>481</v>
      </c>
      <c r="D304" s="173" t="s">
        <v>120</v>
      </c>
      <c r="E304" s="174" t="s">
        <v>482</v>
      </c>
      <c r="F304" s="175" t="s">
        <v>483</v>
      </c>
      <c r="G304" s="176" t="s">
        <v>270</v>
      </c>
      <c r="H304" s="177">
        <v>641.96</v>
      </c>
      <c r="I304" s="178"/>
      <c r="J304" s="179">
        <f>ROUND(I304*H304,2)</f>
        <v>0</v>
      </c>
      <c r="K304" s="175" t="s">
        <v>124</v>
      </c>
      <c r="L304" s="39"/>
      <c r="M304" s="180" t="s">
        <v>19</v>
      </c>
      <c r="N304" s="181" t="s">
        <v>42</v>
      </c>
      <c r="O304" s="64"/>
      <c r="P304" s="182">
        <f>O304*H304</f>
        <v>0</v>
      </c>
      <c r="Q304" s="182">
        <v>0</v>
      </c>
      <c r="R304" s="182">
        <f>Q304*H304</f>
        <v>0</v>
      </c>
      <c r="S304" s="182">
        <v>0</v>
      </c>
      <c r="T304" s="183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84" t="s">
        <v>125</v>
      </c>
      <c r="AT304" s="184" t="s">
        <v>120</v>
      </c>
      <c r="AU304" s="184" t="s">
        <v>82</v>
      </c>
      <c r="AY304" s="17" t="s">
        <v>118</v>
      </c>
      <c r="BE304" s="185">
        <f>IF(N304="základní",J304,0)</f>
        <v>0</v>
      </c>
      <c r="BF304" s="185">
        <f>IF(N304="snížená",J304,0)</f>
        <v>0</v>
      </c>
      <c r="BG304" s="185">
        <f>IF(N304="zákl. přenesená",J304,0)</f>
        <v>0</v>
      </c>
      <c r="BH304" s="185">
        <f>IF(N304="sníž. přenesená",J304,0)</f>
        <v>0</v>
      </c>
      <c r="BI304" s="185">
        <f>IF(N304="nulová",J304,0)</f>
        <v>0</v>
      </c>
      <c r="BJ304" s="17" t="s">
        <v>79</v>
      </c>
      <c r="BK304" s="185">
        <f>ROUND(I304*H304,2)</f>
        <v>0</v>
      </c>
      <c r="BL304" s="17" t="s">
        <v>125</v>
      </c>
      <c r="BM304" s="184" t="s">
        <v>484</v>
      </c>
    </row>
    <row r="305" spans="1:47" s="2" customFormat="1" ht="11.25">
      <c r="A305" s="34"/>
      <c r="B305" s="35"/>
      <c r="C305" s="36"/>
      <c r="D305" s="186" t="s">
        <v>127</v>
      </c>
      <c r="E305" s="36"/>
      <c r="F305" s="187" t="s">
        <v>485</v>
      </c>
      <c r="G305" s="36"/>
      <c r="H305" s="36"/>
      <c r="I305" s="188"/>
      <c r="J305" s="36"/>
      <c r="K305" s="36"/>
      <c r="L305" s="39"/>
      <c r="M305" s="189"/>
      <c r="N305" s="190"/>
      <c r="O305" s="64"/>
      <c r="P305" s="64"/>
      <c r="Q305" s="64"/>
      <c r="R305" s="64"/>
      <c r="S305" s="64"/>
      <c r="T305" s="65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127</v>
      </c>
      <c r="AU305" s="17" t="s">
        <v>82</v>
      </c>
    </row>
    <row r="306" spans="1:47" s="2" customFormat="1" ht="11.25">
      <c r="A306" s="34"/>
      <c r="B306" s="35"/>
      <c r="C306" s="36"/>
      <c r="D306" s="191" t="s">
        <v>129</v>
      </c>
      <c r="E306" s="36"/>
      <c r="F306" s="192" t="s">
        <v>486</v>
      </c>
      <c r="G306" s="36"/>
      <c r="H306" s="36"/>
      <c r="I306" s="188"/>
      <c r="J306" s="36"/>
      <c r="K306" s="36"/>
      <c r="L306" s="39"/>
      <c r="M306" s="215"/>
      <c r="N306" s="216"/>
      <c r="O306" s="217"/>
      <c r="P306" s="217"/>
      <c r="Q306" s="217"/>
      <c r="R306" s="217"/>
      <c r="S306" s="217"/>
      <c r="T306" s="218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129</v>
      </c>
      <c r="AU306" s="17" t="s">
        <v>82</v>
      </c>
    </row>
    <row r="307" spans="1:47" s="2" customFormat="1" ht="6.95" customHeight="1">
      <c r="A307" s="34"/>
      <c r="B307" s="47"/>
      <c r="C307" s="48"/>
      <c r="D307" s="48"/>
      <c r="E307" s="48"/>
      <c r="F307" s="48"/>
      <c r="G307" s="48"/>
      <c r="H307" s="48"/>
      <c r="I307" s="48"/>
      <c r="J307" s="48"/>
      <c r="K307" s="48"/>
      <c r="L307" s="39"/>
      <c r="M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</row>
  </sheetData>
  <sheetProtection algorithmName="SHA-512" hashValue="yTmOtCTMtWkURL6ZIeNc+SDWiECz06FE+ueXa+DNpA24dkTB9KXE6BI2iGVJChnh9qgV2sO7P39QjSvCY4awgA==" saltValue="XyQyEsAbfXT5VY2HehY4t2+Mxw/r0hhYv0zyv/m//Utw/ql7aF3fmCX4xpGFJ94UR6cS3yG90JiZqShH0AiuQw==" spinCount="100000" sheet="1" objects="1" scenarios="1" formatColumns="0" formatRows="0" autoFilter="0"/>
  <autoFilter ref="C85:K306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1" r:id="rId1"/>
    <hyperlink ref="F95" r:id="rId2"/>
    <hyperlink ref="F99" r:id="rId3"/>
    <hyperlink ref="F103" r:id="rId4"/>
    <hyperlink ref="F107" r:id="rId5"/>
    <hyperlink ref="F111" r:id="rId6"/>
    <hyperlink ref="F115" r:id="rId7"/>
    <hyperlink ref="F119" r:id="rId8"/>
    <hyperlink ref="F127" r:id="rId9"/>
    <hyperlink ref="F131" r:id="rId10"/>
    <hyperlink ref="F135" r:id="rId11"/>
    <hyperlink ref="F139" r:id="rId12"/>
    <hyperlink ref="F143" r:id="rId13"/>
    <hyperlink ref="F146" r:id="rId14"/>
    <hyperlink ref="F149" r:id="rId15"/>
    <hyperlink ref="F152" r:id="rId16"/>
    <hyperlink ref="F156" r:id="rId17"/>
    <hyperlink ref="F160" r:id="rId18"/>
    <hyperlink ref="F164" r:id="rId19"/>
    <hyperlink ref="F169" r:id="rId20"/>
    <hyperlink ref="F173" r:id="rId21"/>
    <hyperlink ref="F178" r:id="rId22"/>
    <hyperlink ref="F185" r:id="rId23"/>
    <hyperlink ref="F189" r:id="rId24"/>
    <hyperlink ref="F193" r:id="rId25"/>
    <hyperlink ref="F200" r:id="rId26"/>
    <hyperlink ref="F205" r:id="rId27"/>
    <hyperlink ref="F211" r:id="rId28"/>
    <hyperlink ref="F217" r:id="rId29"/>
    <hyperlink ref="F220" r:id="rId30"/>
    <hyperlink ref="F225" r:id="rId31"/>
    <hyperlink ref="F232" r:id="rId32"/>
    <hyperlink ref="F236" r:id="rId33"/>
    <hyperlink ref="F240" r:id="rId34"/>
    <hyperlink ref="F250" r:id="rId35"/>
    <hyperlink ref="F254" r:id="rId36"/>
    <hyperlink ref="F262" r:id="rId37"/>
    <hyperlink ref="F266" r:id="rId38"/>
    <hyperlink ref="F273" r:id="rId39"/>
    <hyperlink ref="F277" r:id="rId40"/>
    <hyperlink ref="F283" r:id="rId41"/>
    <hyperlink ref="F288" r:id="rId42"/>
    <hyperlink ref="F293" r:id="rId43"/>
    <hyperlink ref="F297" r:id="rId44"/>
    <hyperlink ref="F301" r:id="rId45"/>
    <hyperlink ref="F306" r:id="rId4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7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3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7" t="s">
        <v>85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89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46" t="str">
        <f>'Rekapitulace stavby'!K6</f>
        <v>Divoká Orlice, Klášterec nad Orlicí, oprava měrného profilu LMG stanice v ř. km 96,976</v>
      </c>
      <c r="F7" s="347"/>
      <c r="G7" s="347"/>
      <c r="H7" s="347"/>
      <c r="L7" s="20"/>
    </row>
    <row r="8" spans="1:46" s="2" customFormat="1" ht="12" customHeight="1">
      <c r="A8" s="34"/>
      <c r="B8" s="39"/>
      <c r="C8" s="34"/>
      <c r="D8" s="105" t="s">
        <v>90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8" t="s">
        <v>487</v>
      </c>
      <c r="F9" s="349"/>
      <c r="G9" s="349"/>
      <c r="H9" s="34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81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16. 10. 2024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0" t="str">
        <f>'Rekapitulace stavby'!E14</f>
        <v>Vyplň údaj</v>
      </c>
      <c r="F18" s="351"/>
      <c r="G18" s="351"/>
      <c r="H18" s="351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2" t="s">
        <v>19</v>
      </c>
      <c r="F27" s="352"/>
      <c r="G27" s="352"/>
      <c r="H27" s="35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ROUND(J89,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ROUND((SUM(BE89:BE323)),  2)</f>
        <v>0</v>
      </c>
      <c r="G33" s="34"/>
      <c r="H33" s="34"/>
      <c r="I33" s="118">
        <v>0.21</v>
      </c>
      <c r="J33" s="117">
        <f>ROUND(((SUM(BE89:BE323))*I33),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ROUND((SUM(BF89:BF323)),  2)</f>
        <v>0</v>
      </c>
      <c r="G34" s="34"/>
      <c r="H34" s="34"/>
      <c r="I34" s="118">
        <v>0.12</v>
      </c>
      <c r="J34" s="117">
        <f>ROUND(((SUM(BF89:BF323))*I34),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ROUND((SUM(BG89:BG323)),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ROUND((SUM(BH89:BH323)),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ROUND((SUM(BI89:BI323)),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3" t="str">
        <f>E7</f>
        <v>Divoká Orlice, Klášterec nad Orlicí, oprava měrného profilu LMG stanice v ř. km 96,976</v>
      </c>
      <c r="F48" s="354"/>
      <c r="G48" s="354"/>
      <c r="H48" s="35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5" t="str">
        <f>E9</f>
        <v>SO-02 - Opravy LMG stanice</v>
      </c>
      <c r="F50" s="355"/>
      <c r="G50" s="355"/>
      <c r="H50" s="35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16. 10. 2024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Povodí Labe, státní podnik, Hradec Králové</v>
      </c>
      <c r="G54" s="36"/>
      <c r="H54" s="36"/>
      <c r="I54" s="29" t="s">
        <v>31</v>
      </c>
      <c r="J54" s="32" t="str">
        <f>E21</f>
        <v>Agroprojekce Litomyšl, s.r.o.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93</v>
      </c>
      <c r="D57" s="131"/>
      <c r="E57" s="131"/>
      <c r="F57" s="131"/>
      <c r="G57" s="131"/>
      <c r="H57" s="131"/>
      <c r="I57" s="131"/>
      <c r="J57" s="132" t="s">
        <v>94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J89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95</v>
      </c>
    </row>
    <row r="60" spans="1:47" s="9" customFormat="1" ht="24.95" customHeight="1">
      <c r="B60" s="134"/>
      <c r="C60" s="135"/>
      <c r="D60" s="136" t="s">
        <v>96</v>
      </c>
      <c r="E60" s="137"/>
      <c r="F60" s="137"/>
      <c r="G60" s="137"/>
      <c r="H60" s="137"/>
      <c r="I60" s="137"/>
      <c r="J60" s="138">
        <f>J90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97</v>
      </c>
      <c r="E61" s="143"/>
      <c r="F61" s="143"/>
      <c r="G61" s="143"/>
      <c r="H61" s="143"/>
      <c r="I61" s="143"/>
      <c r="J61" s="144">
        <f>J91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98</v>
      </c>
      <c r="E62" s="143"/>
      <c r="F62" s="143"/>
      <c r="G62" s="143"/>
      <c r="H62" s="143"/>
      <c r="I62" s="143"/>
      <c r="J62" s="144">
        <f>J170</f>
        <v>0</v>
      </c>
      <c r="K62" s="141"/>
      <c r="L62" s="145"/>
    </row>
    <row r="63" spans="1:47" s="10" customFormat="1" ht="19.899999999999999" customHeight="1">
      <c r="B63" s="140"/>
      <c r="C63" s="141"/>
      <c r="D63" s="142" t="s">
        <v>488</v>
      </c>
      <c r="E63" s="143"/>
      <c r="F63" s="143"/>
      <c r="G63" s="143"/>
      <c r="H63" s="143"/>
      <c r="I63" s="143"/>
      <c r="J63" s="144">
        <f>J205</f>
        <v>0</v>
      </c>
      <c r="K63" s="141"/>
      <c r="L63" s="145"/>
    </row>
    <row r="64" spans="1:47" s="10" customFormat="1" ht="19.899999999999999" customHeight="1">
      <c r="B64" s="140"/>
      <c r="C64" s="141"/>
      <c r="D64" s="142" t="s">
        <v>99</v>
      </c>
      <c r="E64" s="143"/>
      <c r="F64" s="143"/>
      <c r="G64" s="143"/>
      <c r="H64" s="143"/>
      <c r="I64" s="143"/>
      <c r="J64" s="144">
        <f>J210</f>
        <v>0</v>
      </c>
      <c r="K64" s="141"/>
      <c r="L64" s="145"/>
    </row>
    <row r="65" spans="1:31" s="10" customFormat="1" ht="19.899999999999999" customHeight="1">
      <c r="B65" s="140"/>
      <c r="C65" s="141"/>
      <c r="D65" s="142" t="s">
        <v>489</v>
      </c>
      <c r="E65" s="143"/>
      <c r="F65" s="143"/>
      <c r="G65" s="143"/>
      <c r="H65" s="143"/>
      <c r="I65" s="143"/>
      <c r="J65" s="144">
        <f>J222</f>
        <v>0</v>
      </c>
      <c r="K65" s="141"/>
      <c r="L65" s="145"/>
    </row>
    <row r="66" spans="1:31" s="10" customFormat="1" ht="19.899999999999999" customHeight="1">
      <c r="B66" s="140"/>
      <c r="C66" s="141"/>
      <c r="D66" s="142" t="s">
        <v>490</v>
      </c>
      <c r="E66" s="143"/>
      <c r="F66" s="143"/>
      <c r="G66" s="143"/>
      <c r="H66" s="143"/>
      <c r="I66" s="143"/>
      <c r="J66" s="144">
        <f>J229</f>
        <v>0</v>
      </c>
      <c r="K66" s="141"/>
      <c r="L66" s="145"/>
    </row>
    <row r="67" spans="1:31" s="10" customFormat="1" ht="19.899999999999999" customHeight="1">
      <c r="B67" s="140"/>
      <c r="C67" s="141"/>
      <c r="D67" s="142" t="s">
        <v>100</v>
      </c>
      <c r="E67" s="143"/>
      <c r="F67" s="143"/>
      <c r="G67" s="143"/>
      <c r="H67" s="143"/>
      <c r="I67" s="143"/>
      <c r="J67" s="144">
        <f>J249</f>
        <v>0</v>
      </c>
      <c r="K67" s="141"/>
      <c r="L67" s="145"/>
    </row>
    <row r="68" spans="1:31" s="10" customFormat="1" ht="19.899999999999999" customHeight="1">
      <c r="B68" s="140"/>
      <c r="C68" s="141"/>
      <c r="D68" s="142" t="s">
        <v>101</v>
      </c>
      <c r="E68" s="143"/>
      <c r="F68" s="143"/>
      <c r="G68" s="143"/>
      <c r="H68" s="143"/>
      <c r="I68" s="143"/>
      <c r="J68" s="144">
        <f>J296</f>
        <v>0</v>
      </c>
      <c r="K68" s="141"/>
      <c r="L68" s="145"/>
    </row>
    <row r="69" spans="1:31" s="10" customFormat="1" ht="19.899999999999999" customHeight="1">
      <c r="B69" s="140"/>
      <c r="C69" s="141"/>
      <c r="D69" s="142" t="s">
        <v>102</v>
      </c>
      <c r="E69" s="143"/>
      <c r="F69" s="143"/>
      <c r="G69" s="143"/>
      <c r="H69" s="143"/>
      <c r="I69" s="143"/>
      <c r="J69" s="144">
        <f>J320</f>
        <v>0</v>
      </c>
      <c r="K69" s="141"/>
      <c r="L69" s="145"/>
    </row>
    <row r="70" spans="1:31" s="2" customFormat="1" ht="21.7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47"/>
      <c r="C71" s="48"/>
      <c r="D71" s="48"/>
      <c r="E71" s="48"/>
      <c r="F71" s="48"/>
      <c r="G71" s="48"/>
      <c r="H71" s="48"/>
      <c r="I71" s="48"/>
      <c r="J71" s="48"/>
      <c r="K71" s="48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31" s="2" customFormat="1" ht="6.95" customHeight="1">
      <c r="A75" s="34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4.95" customHeight="1">
      <c r="A76" s="34"/>
      <c r="B76" s="35"/>
      <c r="C76" s="23" t="s">
        <v>103</v>
      </c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16</v>
      </c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6"/>
      <c r="D79" s="36"/>
      <c r="E79" s="353" t="str">
        <f>E7</f>
        <v>Divoká Orlice, Klášterec nad Orlicí, oprava měrného profilu LMG stanice v ř. km 96,976</v>
      </c>
      <c r="F79" s="354"/>
      <c r="G79" s="354"/>
      <c r="H79" s="354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90</v>
      </c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6"/>
      <c r="D81" s="36"/>
      <c r="E81" s="325" t="str">
        <f>E9</f>
        <v>SO-02 - Opravy LMG stanice</v>
      </c>
      <c r="F81" s="355"/>
      <c r="G81" s="355"/>
      <c r="H81" s="355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6"/>
      <c r="D82" s="36"/>
      <c r="E82" s="36"/>
      <c r="F82" s="36"/>
      <c r="G82" s="36"/>
      <c r="H82" s="36"/>
      <c r="I82" s="36"/>
      <c r="J82" s="36"/>
      <c r="K82" s="36"/>
      <c r="L82" s="10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21</v>
      </c>
      <c r="D83" s="36"/>
      <c r="E83" s="36"/>
      <c r="F83" s="27" t="str">
        <f>F12</f>
        <v xml:space="preserve"> </v>
      </c>
      <c r="G83" s="36"/>
      <c r="H83" s="36"/>
      <c r="I83" s="29" t="s">
        <v>23</v>
      </c>
      <c r="J83" s="59" t="str">
        <f>IF(J12="","",J12)</f>
        <v>16. 10. 2024</v>
      </c>
      <c r="K83" s="36"/>
      <c r="L83" s="10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6"/>
      <c r="D84" s="36"/>
      <c r="E84" s="36"/>
      <c r="F84" s="36"/>
      <c r="G84" s="36"/>
      <c r="H84" s="36"/>
      <c r="I84" s="36"/>
      <c r="J84" s="36"/>
      <c r="K84" s="36"/>
      <c r="L84" s="10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25</v>
      </c>
      <c r="D85" s="36"/>
      <c r="E85" s="36"/>
      <c r="F85" s="27" t="str">
        <f>E15</f>
        <v>Povodí Labe, státní podnik, Hradec Králové</v>
      </c>
      <c r="G85" s="36"/>
      <c r="H85" s="36"/>
      <c r="I85" s="29" t="s">
        <v>31</v>
      </c>
      <c r="J85" s="32" t="str">
        <f>E21</f>
        <v>Agroprojekce Litomyšl, s.r.o.</v>
      </c>
      <c r="K85" s="36"/>
      <c r="L85" s="10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5.2" customHeight="1">
      <c r="A86" s="34"/>
      <c r="B86" s="35"/>
      <c r="C86" s="29" t="s">
        <v>29</v>
      </c>
      <c r="D86" s="36"/>
      <c r="E86" s="36"/>
      <c r="F86" s="27" t="str">
        <f>IF(E18="","",E18)</f>
        <v>Vyplň údaj</v>
      </c>
      <c r="G86" s="36"/>
      <c r="H86" s="36"/>
      <c r="I86" s="29" t="s">
        <v>34</v>
      </c>
      <c r="J86" s="32" t="str">
        <f>E24</f>
        <v xml:space="preserve"> </v>
      </c>
      <c r="K86" s="36"/>
      <c r="L86" s="10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10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46"/>
      <c r="B88" s="147"/>
      <c r="C88" s="148" t="s">
        <v>104</v>
      </c>
      <c r="D88" s="149" t="s">
        <v>56</v>
      </c>
      <c r="E88" s="149" t="s">
        <v>52</v>
      </c>
      <c r="F88" s="149" t="s">
        <v>53</v>
      </c>
      <c r="G88" s="149" t="s">
        <v>105</v>
      </c>
      <c r="H88" s="149" t="s">
        <v>106</v>
      </c>
      <c r="I88" s="149" t="s">
        <v>107</v>
      </c>
      <c r="J88" s="149" t="s">
        <v>94</v>
      </c>
      <c r="K88" s="150" t="s">
        <v>108</v>
      </c>
      <c r="L88" s="151"/>
      <c r="M88" s="68" t="s">
        <v>19</v>
      </c>
      <c r="N88" s="69" t="s">
        <v>41</v>
      </c>
      <c r="O88" s="69" t="s">
        <v>109</v>
      </c>
      <c r="P88" s="69" t="s">
        <v>110</v>
      </c>
      <c r="Q88" s="69" t="s">
        <v>111</v>
      </c>
      <c r="R88" s="69" t="s">
        <v>112</v>
      </c>
      <c r="S88" s="69" t="s">
        <v>113</v>
      </c>
      <c r="T88" s="70" t="s">
        <v>114</v>
      </c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</row>
    <row r="89" spans="1:65" s="2" customFormat="1" ht="22.9" customHeight="1">
      <c r="A89" s="34"/>
      <c r="B89" s="35"/>
      <c r="C89" s="75" t="s">
        <v>115</v>
      </c>
      <c r="D89" s="36"/>
      <c r="E89" s="36"/>
      <c r="F89" s="36"/>
      <c r="G89" s="36"/>
      <c r="H89" s="36"/>
      <c r="I89" s="36"/>
      <c r="J89" s="152">
        <f>BK89</f>
        <v>0</v>
      </c>
      <c r="K89" s="36"/>
      <c r="L89" s="39"/>
      <c r="M89" s="71"/>
      <c r="N89" s="153"/>
      <c r="O89" s="72"/>
      <c r="P89" s="154">
        <f>P90</f>
        <v>0</v>
      </c>
      <c r="Q89" s="72"/>
      <c r="R89" s="154">
        <f>R90</f>
        <v>17.283111809999994</v>
      </c>
      <c r="S89" s="72"/>
      <c r="T89" s="155">
        <f>T90</f>
        <v>13.703219999999996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70</v>
      </c>
      <c r="AU89" s="17" t="s">
        <v>95</v>
      </c>
      <c r="BK89" s="156">
        <f>BK90</f>
        <v>0</v>
      </c>
    </row>
    <row r="90" spans="1:65" s="12" customFormat="1" ht="25.9" customHeight="1">
      <c r="B90" s="157"/>
      <c r="C90" s="158"/>
      <c r="D90" s="159" t="s">
        <v>70</v>
      </c>
      <c r="E90" s="160" t="s">
        <v>116</v>
      </c>
      <c r="F90" s="160" t="s">
        <v>117</v>
      </c>
      <c r="G90" s="158"/>
      <c r="H90" s="158"/>
      <c r="I90" s="161"/>
      <c r="J90" s="162">
        <f>BK90</f>
        <v>0</v>
      </c>
      <c r="K90" s="158"/>
      <c r="L90" s="163"/>
      <c r="M90" s="164"/>
      <c r="N90" s="165"/>
      <c r="O90" s="165"/>
      <c r="P90" s="166">
        <f>P91+P170+P205+P210+P222+P229+P249+P296+P320</f>
        <v>0</v>
      </c>
      <c r="Q90" s="165"/>
      <c r="R90" s="166">
        <f>R91+R170+R205+R210+R222+R229+R249+R296+R320</f>
        <v>17.283111809999994</v>
      </c>
      <c r="S90" s="165"/>
      <c r="T90" s="167">
        <f>T91+T170+T205+T210+T222+T229+T249+T296+T320</f>
        <v>13.703219999999996</v>
      </c>
      <c r="AR90" s="168" t="s">
        <v>79</v>
      </c>
      <c r="AT90" s="169" t="s">
        <v>70</v>
      </c>
      <c r="AU90" s="169" t="s">
        <v>71</v>
      </c>
      <c r="AY90" s="168" t="s">
        <v>118</v>
      </c>
      <c r="BK90" s="170">
        <f>BK91+BK170+BK205+BK210+BK222+BK229+BK249+BK296+BK320</f>
        <v>0</v>
      </c>
    </row>
    <row r="91" spans="1:65" s="12" customFormat="1" ht="22.9" customHeight="1">
      <c r="B91" s="157"/>
      <c r="C91" s="158"/>
      <c r="D91" s="159" t="s">
        <v>70</v>
      </c>
      <c r="E91" s="171" t="s">
        <v>79</v>
      </c>
      <c r="F91" s="171" t="s">
        <v>119</v>
      </c>
      <c r="G91" s="158"/>
      <c r="H91" s="158"/>
      <c r="I91" s="161"/>
      <c r="J91" s="172">
        <f>BK91</f>
        <v>0</v>
      </c>
      <c r="K91" s="158"/>
      <c r="L91" s="163"/>
      <c r="M91" s="164"/>
      <c r="N91" s="165"/>
      <c r="O91" s="165"/>
      <c r="P91" s="166">
        <f>SUM(P92:P169)</f>
        <v>0</v>
      </c>
      <c r="Q91" s="165"/>
      <c r="R91" s="166">
        <f>SUM(R92:R169)</f>
        <v>3.7185152499999998</v>
      </c>
      <c r="S91" s="165"/>
      <c r="T91" s="167">
        <f>SUM(T92:T169)</f>
        <v>0</v>
      </c>
      <c r="AR91" s="168" t="s">
        <v>79</v>
      </c>
      <c r="AT91" s="169" t="s">
        <v>70</v>
      </c>
      <c r="AU91" s="169" t="s">
        <v>79</v>
      </c>
      <c r="AY91" s="168" t="s">
        <v>118</v>
      </c>
      <c r="BK91" s="170">
        <f>SUM(BK92:BK169)</f>
        <v>0</v>
      </c>
    </row>
    <row r="92" spans="1:65" s="2" customFormat="1" ht="16.5" customHeight="1">
      <c r="A92" s="34"/>
      <c r="B92" s="35"/>
      <c r="C92" s="173" t="s">
        <v>79</v>
      </c>
      <c r="D92" s="173" t="s">
        <v>120</v>
      </c>
      <c r="E92" s="174" t="s">
        <v>165</v>
      </c>
      <c r="F92" s="175" t="s">
        <v>166</v>
      </c>
      <c r="G92" s="176" t="s">
        <v>146</v>
      </c>
      <c r="H92" s="177">
        <v>2.504</v>
      </c>
      <c r="I92" s="178"/>
      <c r="J92" s="179">
        <f>ROUND(I92*H92,2)</f>
        <v>0</v>
      </c>
      <c r="K92" s="175" t="s">
        <v>124</v>
      </c>
      <c r="L92" s="39"/>
      <c r="M92" s="180" t="s">
        <v>19</v>
      </c>
      <c r="N92" s="181" t="s">
        <v>42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125</v>
      </c>
      <c r="AT92" s="184" t="s">
        <v>120</v>
      </c>
      <c r="AU92" s="184" t="s">
        <v>82</v>
      </c>
      <c r="AY92" s="17" t="s">
        <v>118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79</v>
      </c>
      <c r="BK92" s="185">
        <f>ROUND(I92*H92,2)</f>
        <v>0</v>
      </c>
      <c r="BL92" s="17" t="s">
        <v>125</v>
      </c>
      <c r="BM92" s="184" t="s">
        <v>491</v>
      </c>
    </row>
    <row r="93" spans="1:65" s="2" customFormat="1" ht="19.5">
      <c r="A93" s="34"/>
      <c r="B93" s="35"/>
      <c r="C93" s="36"/>
      <c r="D93" s="186" t="s">
        <v>127</v>
      </c>
      <c r="E93" s="36"/>
      <c r="F93" s="187" t="s">
        <v>168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127</v>
      </c>
      <c r="AU93" s="17" t="s">
        <v>82</v>
      </c>
    </row>
    <row r="94" spans="1:65" s="2" customFormat="1" ht="11.25">
      <c r="A94" s="34"/>
      <c r="B94" s="35"/>
      <c r="C94" s="36"/>
      <c r="D94" s="191" t="s">
        <v>129</v>
      </c>
      <c r="E94" s="36"/>
      <c r="F94" s="192" t="s">
        <v>169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129</v>
      </c>
      <c r="AU94" s="17" t="s">
        <v>82</v>
      </c>
    </row>
    <row r="95" spans="1:65" s="13" customFormat="1" ht="11.25">
      <c r="B95" s="193"/>
      <c r="C95" s="194"/>
      <c r="D95" s="186" t="s">
        <v>131</v>
      </c>
      <c r="E95" s="195" t="s">
        <v>19</v>
      </c>
      <c r="F95" s="196" t="s">
        <v>492</v>
      </c>
      <c r="G95" s="194"/>
      <c r="H95" s="197">
        <v>2.504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131</v>
      </c>
      <c r="AU95" s="203" t="s">
        <v>82</v>
      </c>
      <c r="AV95" s="13" t="s">
        <v>82</v>
      </c>
      <c r="AW95" s="13" t="s">
        <v>33</v>
      </c>
      <c r="AX95" s="13" t="s">
        <v>79</v>
      </c>
      <c r="AY95" s="203" t="s">
        <v>118</v>
      </c>
    </row>
    <row r="96" spans="1:65" s="2" customFormat="1" ht="16.5" customHeight="1">
      <c r="A96" s="34"/>
      <c r="B96" s="35"/>
      <c r="C96" s="173" t="s">
        <v>82</v>
      </c>
      <c r="D96" s="173" t="s">
        <v>120</v>
      </c>
      <c r="E96" s="174" t="s">
        <v>493</v>
      </c>
      <c r="F96" s="175" t="s">
        <v>494</v>
      </c>
      <c r="G96" s="176" t="s">
        <v>419</v>
      </c>
      <c r="H96" s="177">
        <v>2</v>
      </c>
      <c r="I96" s="178"/>
      <c r="J96" s="179">
        <f>ROUND(I96*H96,2)</f>
        <v>0</v>
      </c>
      <c r="K96" s="175" t="s">
        <v>124</v>
      </c>
      <c r="L96" s="39"/>
      <c r="M96" s="180" t="s">
        <v>19</v>
      </c>
      <c r="N96" s="181" t="s">
        <v>42</v>
      </c>
      <c r="O96" s="64"/>
      <c r="P96" s="182">
        <f>O96*H96</f>
        <v>0</v>
      </c>
      <c r="Q96" s="182">
        <v>8.6800000000000002E-3</v>
      </c>
      <c r="R96" s="182">
        <f>Q96*H96</f>
        <v>1.736E-2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125</v>
      </c>
      <c r="AT96" s="184" t="s">
        <v>120</v>
      </c>
      <c r="AU96" s="184" t="s">
        <v>82</v>
      </c>
      <c r="AY96" s="17" t="s">
        <v>118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79</v>
      </c>
      <c r="BK96" s="185">
        <f>ROUND(I96*H96,2)</f>
        <v>0</v>
      </c>
      <c r="BL96" s="17" t="s">
        <v>125</v>
      </c>
      <c r="BM96" s="184" t="s">
        <v>495</v>
      </c>
    </row>
    <row r="97" spans="1:65" s="2" customFormat="1" ht="29.25">
      <c r="A97" s="34"/>
      <c r="B97" s="35"/>
      <c r="C97" s="36"/>
      <c r="D97" s="186" t="s">
        <v>127</v>
      </c>
      <c r="E97" s="36"/>
      <c r="F97" s="187" t="s">
        <v>496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127</v>
      </c>
      <c r="AU97" s="17" t="s">
        <v>82</v>
      </c>
    </row>
    <row r="98" spans="1:65" s="2" customFormat="1" ht="11.25">
      <c r="A98" s="34"/>
      <c r="B98" s="35"/>
      <c r="C98" s="36"/>
      <c r="D98" s="191" t="s">
        <v>129</v>
      </c>
      <c r="E98" s="36"/>
      <c r="F98" s="192" t="s">
        <v>497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129</v>
      </c>
      <c r="AU98" s="17" t="s">
        <v>82</v>
      </c>
    </row>
    <row r="99" spans="1:65" s="13" customFormat="1" ht="11.25">
      <c r="B99" s="193"/>
      <c r="C99" s="194"/>
      <c r="D99" s="186" t="s">
        <v>131</v>
      </c>
      <c r="E99" s="195" t="s">
        <v>19</v>
      </c>
      <c r="F99" s="196" t="s">
        <v>498</v>
      </c>
      <c r="G99" s="194"/>
      <c r="H99" s="197">
        <v>2</v>
      </c>
      <c r="I99" s="198"/>
      <c r="J99" s="194"/>
      <c r="K99" s="194"/>
      <c r="L99" s="199"/>
      <c r="M99" s="200"/>
      <c r="N99" s="201"/>
      <c r="O99" s="201"/>
      <c r="P99" s="201"/>
      <c r="Q99" s="201"/>
      <c r="R99" s="201"/>
      <c r="S99" s="201"/>
      <c r="T99" s="202"/>
      <c r="AT99" s="203" t="s">
        <v>131</v>
      </c>
      <c r="AU99" s="203" t="s">
        <v>82</v>
      </c>
      <c r="AV99" s="13" t="s">
        <v>82</v>
      </c>
      <c r="AW99" s="13" t="s">
        <v>33</v>
      </c>
      <c r="AX99" s="13" t="s">
        <v>79</v>
      </c>
      <c r="AY99" s="203" t="s">
        <v>118</v>
      </c>
    </row>
    <row r="100" spans="1:65" s="2" customFormat="1" ht="21.75" customHeight="1">
      <c r="A100" s="34"/>
      <c r="B100" s="35"/>
      <c r="C100" s="173" t="s">
        <v>138</v>
      </c>
      <c r="D100" s="173" t="s">
        <v>120</v>
      </c>
      <c r="E100" s="174" t="s">
        <v>191</v>
      </c>
      <c r="F100" s="175" t="s">
        <v>192</v>
      </c>
      <c r="G100" s="176" t="s">
        <v>146</v>
      </c>
      <c r="H100" s="177">
        <v>3.2639999999999998</v>
      </c>
      <c r="I100" s="178"/>
      <c r="J100" s="179">
        <f>ROUND(I100*H100,2)</f>
        <v>0</v>
      </c>
      <c r="K100" s="175" t="s">
        <v>124</v>
      </c>
      <c r="L100" s="39"/>
      <c r="M100" s="180" t="s">
        <v>19</v>
      </c>
      <c r="N100" s="181" t="s">
        <v>42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125</v>
      </c>
      <c r="AT100" s="184" t="s">
        <v>120</v>
      </c>
      <c r="AU100" s="184" t="s">
        <v>82</v>
      </c>
      <c r="AY100" s="17" t="s">
        <v>118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79</v>
      </c>
      <c r="BK100" s="185">
        <f>ROUND(I100*H100,2)</f>
        <v>0</v>
      </c>
      <c r="BL100" s="17" t="s">
        <v>125</v>
      </c>
      <c r="BM100" s="184" t="s">
        <v>499</v>
      </c>
    </row>
    <row r="101" spans="1:65" s="2" customFormat="1" ht="19.5">
      <c r="A101" s="34"/>
      <c r="B101" s="35"/>
      <c r="C101" s="36"/>
      <c r="D101" s="186" t="s">
        <v>127</v>
      </c>
      <c r="E101" s="36"/>
      <c r="F101" s="187" t="s">
        <v>194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127</v>
      </c>
      <c r="AU101" s="17" t="s">
        <v>82</v>
      </c>
    </row>
    <row r="102" spans="1:65" s="2" customFormat="1" ht="11.25">
      <c r="A102" s="34"/>
      <c r="B102" s="35"/>
      <c r="C102" s="36"/>
      <c r="D102" s="191" t="s">
        <v>129</v>
      </c>
      <c r="E102" s="36"/>
      <c r="F102" s="192" t="s">
        <v>195</v>
      </c>
      <c r="G102" s="36"/>
      <c r="H102" s="36"/>
      <c r="I102" s="188"/>
      <c r="J102" s="36"/>
      <c r="K102" s="36"/>
      <c r="L102" s="39"/>
      <c r="M102" s="189"/>
      <c r="N102" s="190"/>
      <c r="O102" s="64"/>
      <c r="P102" s="64"/>
      <c r="Q102" s="64"/>
      <c r="R102" s="64"/>
      <c r="S102" s="64"/>
      <c r="T102" s="65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7" t="s">
        <v>129</v>
      </c>
      <c r="AU102" s="17" t="s">
        <v>82</v>
      </c>
    </row>
    <row r="103" spans="1:65" s="13" customFormat="1" ht="11.25">
      <c r="B103" s="193"/>
      <c r="C103" s="194"/>
      <c r="D103" s="186" t="s">
        <v>131</v>
      </c>
      <c r="E103" s="195" t="s">
        <v>19</v>
      </c>
      <c r="F103" s="196" t="s">
        <v>500</v>
      </c>
      <c r="G103" s="194"/>
      <c r="H103" s="197">
        <v>0.86399999999999999</v>
      </c>
      <c r="I103" s="198"/>
      <c r="J103" s="194"/>
      <c r="K103" s="194"/>
      <c r="L103" s="199"/>
      <c r="M103" s="200"/>
      <c r="N103" s="201"/>
      <c r="O103" s="201"/>
      <c r="P103" s="201"/>
      <c r="Q103" s="201"/>
      <c r="R103" s="201"/>
      <c r="S103" s="201"/>
      <c r="T103" s="202"/>
      <c r="AT103" s="203" t="s">
        <v>131</v>
      </c>
      <c r="AU103" s="203" t="s">
        <v>82</v>
      </c>
      <c r="AV103" s="13" t="s">
        <v>82</v>
      </c>
      <c r="AW103" s="13" t="s">
        <v>33</v>
      </c>
      <c r="AX103" s="13" t="s">
        <v>71</v>
      </c>
      <c r="AY103" s="203" t="s">
        <v>118</v>
      </c>
    </row>
    <row r="104" spans="1:65" s="13" customFormat="1" ht="11.25">
      <c r="B104" s="193"/>
      <c r="C104" s="194"/>
      <c r="D104" s="186" t="s">
        <v>131</v>
      </c>
      <c r="E104" s="195" t="s">
        <v>19</v>
      </c>
      <c r="F104" s="196" t="s">
        <v>501</v>
      </c>
      <c r="G104" s="194"/>
      <c r="H104" s="197">
        <v>2.4</v>
      </c>
      <c r="I104" s="198"/>
      <c r="J104" s="194"/>
      <c r="K104" s="194"/>
      <c r="L104" s="199"/>
      <c r="M104" s="200"/>
      <c r="N104" s="201"/>
      <c r="O104" s="201"/>
      <c r="P104" s="201"/>
      <c r="Q104" s="201"/>
      <c r="R104" s="201"/>
      <c r="S104" s="201"/>
      <c r="T104" s="202"/>
      <c r="AT104" s="203" t="s">
        <v>131</v>
      </c>
      <c r="AU104" s="203" t="s">
        <v>82</v>
      </c>
      <c r="AV104" s="13" t="s">
        <v>82</v>
      </c>
      <c r="AW104" s="13" t="s">
        <v>33</v>
      </c>
      <c r="AX104" s="13" t="s">
        <v>71</v>
      </c>
      <c r="AY104" s="203" t="s">
        <v>118</v>
      </c>
    </row>
    <row r="105" spans="1:65" s="2" customFormat="1" ht="21.75" customHeight="1">
      <c r="A105" s="34"/>
      <c r="B105" s="35"/>
      <c r="C105" s="173" t="s">
        <v>125</v>
      </c>
      <c r="D105" s="173" t="s">
        <v>120</v>
      </c>
      <c r="E105" s="174" t="s">
        <v>197</v>
      </c>
      <c r="F105" s="175" t="s">
        <v>198</v>
      </c>
      <c r="G105" s="176" t="s">
        <v>146</v>
      </c>
      <c r="H105" s="177">
        <v>3.077</v>
      </c>
      <c r="I105" s="178"/>
      <c r="J105" s="179">
        <f>ROUND(I105*H105,2)</f>
        <v>0</v>
      </c>
      <c r="K105" s="175" t="s">
        <v>124</v>
      </c>
      <c r="L105" s="39"/>
      <c r="M105" s="180" t="s">
        <v>19</v>
      </c>
      <c r="N105" s="181" t="s">
        <v>42</v>
      </c>
      <c r="O105" s="64"/>
      <c r="P105" s="182">
        <f>O105*H105</f>
        <v>0</v>
      </c>
      <c r="Q105" s="182">
        <v>0</v>
      </c>
      <c r="R105" s="182">
        <f>Q105*H105</f>
        <v>0</v>
      </c>
      <c r="S105" s="182">
        <v>0</v>
      </c>
      <c r="T105" s="183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84" t="s">
        <v>125</v>
      </c>
      <c r="AT105" s="184" t="s">
        <v>120</v>
      </c>
      <c r="AU105" s="184" t="s">
        <v>82</v>
      </c>
      <c r="AY105" s="17" t="s">
        <v>118</v>
      </c>
      <c r="BE105" s="185">
        <f>IF(N105="základní",J105,0)</f>
        <v>0</v>
      </c>
      <c r="BF105" s="185">
        <f>IF(N105="snížená",J105,0)</f>
        <v>0</v>
      </c>
      <c r="BG105" s="185">
        <f>IF(N105="zákl. přenesená",J105,0)</f>
        <v>0</v>
      </c>
      <c r="BH105" s="185">
        <f>IF(N105="sníž. přenesená",J105,0)</f>
        <v>0</v>
      </c>
      <c r="BI105" s="185">
        <f>IF(N105="nulová",J105,0)</f>
        <v>0</v>
      </c>
      <c r="BJ105" s="17" t="s">
        <v>79</v>
      </c>
      <c r="BK105" s="185">
        <f>ROUND(I105*H105,2)</f>
        <v>0</v>
      </c>
      <c r="BL105" s="17" t="s">
        <v>125</v>
      </c>
      <c r="BM105" s="184" t="s">
        <v>502</v>
      </c>
    </row>
    <row r="106" spans="1:65" s="2" customFormat="1" ht="19.5">
      <c r="A106" s="34"/>
      <c r="B106" s="35"/>
      <c r="C106" s="36"/>
      <c r="D106" s="186" t="s">
        <v>127</v>
      </c>
      <c r="E106" s="36"/>
      <c r="F106" s="187" t="s">
        <v>200</v>
      </c>
      <c r="G106" s="36"/>
      <c r="H106" s="36"/>
      <c r="I106" s="188"/>
      <c r="J106" s="36"/>
      <c r="K106" s="36"/>
      <c r="L106" s="39"/>
      <c r="M106" s="189"/>
      <c r="N106" s="190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127</v>
      </c>
      <c r="AU106" s="17" t="s">
        <v>82</v>
      </c>
    </row>
    <row r="107" spans="1:65" s="2" customFormat="1" ht="11.25">
      <c r="A107" s="34"/>
      <c r="B107" s="35"/>
      <c r="C107" s="36"/>
      <c r="D107" s="191" t="s">
        <v>129</v>
      </c>
      <c r="E107" s="36"/>
      <c r="F107" s="192" t="s">
        <v>201</v>
      </c>
      <c r="G107" s="36"/>
      <c r="H107" s="36"/>
      <c r="I107" s="188"/>
      <c r="J107" s="36"/>
      <c r="K107" s="36"/>
      <c r="L107" s="39"/>
      <c r="M107" s="189"/>
      <c r="N107" s="190"/>
      <c r="O107" s="64"/>
      <c r="P107" s="64"/>
      <c r="Q107" s="64"/>
      <c r="R107" s="64"/>
      <c r="S107" s="64"/>
      <c r="T107" s="65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7" t="s">
        <v>129</v>
      </c>
      <c r="AU107" s="17" t="s">
        <v>82</v>
      </c>
    </row>
    <row r="108" spans="1:65" s="13" customFormat="1" ht="11.25">
      <c r="B108" s="193"/>
      <c r="C108" s="194"/>
      <c r="D108" s="186" t="s">
        <v>131</v>
      </c>
      <c r="E108" s="195" t="s">
        <v>19</v>
      </c>
      <c r="F108" s="196" t="s">
        <v>503</v>
      </c>
      <c r="G108" s="194"/>
      <c r="H108" s="197">
        <v>3.077</v>
      </c>
      <c r="I108" s="198"/>
      <c r="J108" s="194"/>
      <c r="K108" s="194"/>
      <c r="L108" s="199"/>
      <c r="M108" s="200"/>
      <c r="N108" s="201"/>
      <c r="O108" s="201"/>
      <c r="P108" s="201"/>
      <c r="Q108" s="201"/>
      <c r="R108" s="201"/>
      <c r="S108" s="201"/>
      <c r="T108" s="202"/>
      <c r="AT108" s="203" t="s">
        <v>131</v>
      </c>
      <c r="AU108" s="203" t="s">
        <v>82</v>
      </c>
      <c r="AV108" s="13" t="s">
        <v>82</v>
      </c>
      <c r="AW108" s="13" t="s">
        <v>33</v>
      </c>
      <c r="AX108" s="13" t="s">
        <v>79</v>
      </c>
      <c r="AY108" s="203" t="s">
        <v>118</v>
      </c>
    </row>
    <row r="109" spans="1:65" s="2" customFormat="1" ht="21.75" customHeight="1">
      <c r="A109" s="34"/>
      <c r="B109" s="35"/>
      <c r="C109" s="173" t="s">
        <v>151</v>
      </c>
      <c r="D109" s="173" t="s">
        <v>120</v>
      </c>
      <c r="E109" s="174" t="s">
        <v>504</v>
      </c>
      <c r="F109" s="175" t="s">
        <v>505</v>
      </c>
      <c r="G109" s="176" t="s">
        <v>146</v>
      </c>
      <c r="H109" s="177">
        <v>2.363</v>
      </c>
      <c r="I109" s="178"/>
      <c r="J109" s="179">
        <f>ROUND(I109*H109,2)</f>
        <v>0</v>
      </c>
      <c r="K109" s="175" t="s">
        <v>124</v>
      </c>
      <c r="L109" s="39"/>
      <c r="M109" s="180" t="s">
        <v>19</v>
      </c>
      <c r="N109" s="181" t="s">
        <v>42</v>
      </c>
      <c r="O109" s="64"/>
      <c r="P109" s="182">
        <f>O109*H109</f>
        <v>0</v>
      </c>
      <c r="Q109" s="182">
        <v>0</v>
      </c>
      <c r="R109" s="182">
        <f>Q109*H109</f>
        <v>0</v>
      </c>
      <c r="S109" s="182">
        <v>0</v>
      </c>
      <c r="T109" s="183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84" t="s">
        <v>125</v>
      </c>
      <c r="AT109" s="184" t="s">
        <v>120</v>
      </c>
      <c r="AU109" s="184" t="s">
        <v>82</v>
      </c>
      <c r="AY109" s="17" t="s">
        <v>118</v>
      </c>
      <c r="BE109" s="185">
        <f>IF(N109="základní",J109,0)</f>
        <v>0</v>
      </c>
      <c r="BF109" s="185">
        <f>IF(N109="snížená",J109,0)</f>
        <v>0</v>
      </c>
      <c r="BG109" s="185">
        <f>IF(N109="zákl. přenesená",J109,0)</f>
        <v>0</v>
      </c>
      <c r="BH109" s="185">
        <f>IF(N109="sníž. přenesená",J109,0)</f>
        <v>0</v>
      </c>
      <c r="BI109" s="185">
        <f>IF(N109="nulová",J109,0)</f>
        <v>0</v>
      </c>
      <c r="BJ109" s="17" t="s">
        <v>79</v>
      </c>
      <c r="BK109" s="185">
        <f>ROUND(I109*H109,2)</f>
        <v>0</v>
      </c>
      <c r="BL109" s="17" t="s">
        <v>125</v>
      </c>
      <c r="BM109" s="184" t="s">
        <v>506</v>
      </c>
    </row>
    <row r="110" spans="1:65" s="2" customFormat="1" ht="19.5">
      <c r="A110" s="34"/>
      <c r="B110" s="35"/>
      <c r="C110" s="36"/>
      <c r="D110" s="186" t="s">
        <v>127</v>
      </c>
      <c r="E110" s="36"/>
      <c r="F110" s="187" t="s">
        <v>507</v>
      </c>
      <c r="G110" s="36"/>
      <c r="H110" s="36"/>
      <c r="I110" s="188"/>
      <c r="J110" s="36"/>
      <c r="K110" s="36"/>
      <c r="L110" s="39"/>
      <c r="M110" s="189"/>
      <c r="N110" s="190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127</v>
      </c>
      <c r="AU110" s="17" t="s">
        <v>82</v>
      </c>
    </row>
    <row r="111" spans="1:65" s="2" customFormat="1" ht="11.25">
      <c r="A111" s="34"/>
      <c r="B111" s="35"/>
      <c r="C111" s="36"/>
      <c r="D111" s="191" t="s">
        <v>129</v>
      </c>
      <c r="E111" s="36"/>
      <c r="F111" s="192" t="s">
        <v>508</v>
      </c>
      <c r="G111" s="36"/>
      <c r="H111" s="36"/>
      <c r="I111" s="188"/>
      <c r="J111" s="36"/>
      <c r="K111" s="36"/>
      <c r="L111" s="39"/>
      <c r="M111" s="189"/>
      <c r="N111" s="190"/>
      <c r="O111" s="64"/>
      <c r="P111" s="64"/>
      <c r="Q111" s="64"/>
      <c r="R111" s="64"/>
      <c r="S111" s="64"/>
      <c r="T111" s="65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7" t="s">
        <v>129</v>
      </c>
      <c r="AU111" s="17" t="s">
        <v>82</v>
      </c>
    </row>
    <row r="112" spans="1:65" s="13" customFormat="1" ht="11.25">
      <c r="B112" s="193"/>
      <c r="C112" s="194"/>
      <c r="D112" s="186" t="s">
        <v>131</v>
      </c>
      <c r="E112" s="195" t="s">
        <v>19</v>
      </c>
      <c r="F112" s="196" t="s">
        <v>509</v>
      </c>
      <c r="G112" s="194"/>
      <c r="H112" s="197">
        <v>2.363</v>
      </c>
      <c r="I112" s="198"/>
      <c r="J112" s="194"/>
      <c r="K112" s="194"/>
      <c r="L112" s="199"/>
      <c r="M112" s="200"/>
      <c r="N112" s="201"/>
      <c r="O112" s="201"/>
      <c r="P112" s="201"/>
      <c r="Q112" s="201"/>
      <c r="R112" s="201"/>
      <c r="S112" s="201"/>
      <c r="T112" s="202"/>
      <c r="AT112" s="203" t="s">
        <v>131</v>
      </c>
      <c r="AU112" s="203" t="s">
        <v>82</v>
      </c>
      <c r="AV112" s="13" t="s">
        <v>82</v>
      </c>
      <c r="AW112" s="13" t="s">
        <v>33</v>
      </c>
      <c r="AX112" s="13" t="s">
        <v>79</v>
      </c>
      <c r="AY112" s="203" t="s">
        <v>118</v>
      </c>
    </row>
    <row r="113" spans="1:65" s="2" customFormat="1" ht="16.5" customHeight="1">
      <c r="A113" s="34"/>
      <c r="B113" s="35"/>
      <c r="C113" s="173" t="s">
        <v>158</v>
      </c>
      <c r="D113" s="173" t="s">
        <v>120</v>
      </c>
      <c r="E113" s="174" t="s">
        <v>510</v>
      </c>
      <c r="F113" s="175" t="s">
        <v>511</v>
      </c>
      <c r="G113" s="176" t="s">
        <v>146</v>
      </c>
      <c r="H113" s="177">
        <v>1.08</v>
      </c>
      <c r="I113" s="178"/>
      <c r="J113" s="179">
        <f>ROUND(I113*H113,2)</f>
        <v>0</v>
      </c>
      <c r="K113" s="175" t="s">
        <v>124</v>
      </c>
      <c r="L113" s="39"/>
      <c r="M113" s="180" t="s">
        <v>19</v>
      </c>
      <c r="N113" s="181" t="s">
        <v>42</v>
      </c>
      <c r="O113" s="64"/>
      <c r="P113" s="182">
        <f>O113*H113</f>
        <v>0</v>
      </c>
      <c r="Q113" s="182">
        <v>0</v>
      </c>
      <c r="R113" s="182">
        <f>Q113*H113</f>
        <v>0</v>
      </c>
      <c r="S113" s="182">
        <v>0</v>
      </c>
      <c r="T113" s="183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84" t="s">
        <v>125</v>
      </c>
      <c r="AT113" s="184" t="s">
        <v>120</v>
      </c>
      <c r="AU113" s="184" t="s">
        <v>82</v>
      </c>
      <c r="AY113" s="17" t="s">
        <v>118</v>
      </c>
      <c r="BE113" s="185">
        <f>IF(N113="základní",J113,0)</f>
        <v>0</v>
      </c>
      <c r="BF113" s="185">
        <f>IF(N113="snížená",J113,0)</f>
        <v>0</v>
      </c>
      <c r="BG113" s="185">
        <f>IF(N113="zákl. přenesená",J113,0)</f>
        <v>0</v>
      </c>
      <c r="BH113" s="185">
        <f>IF(N113="sníž. přenesená",J113,0)</f>
        <v>0</v>
      </c>
      <c r="BI113" s="185">
        <f>IF(N113="nulová",J113,0)</f>
        <v>0</v>
      </c>
      <c r="BJ113" s="17" t="s">
        <v>79</v>
      </c>
      <c r="BK113" s="185">
        <f>ROUND(I113*H113,2)</f>
        <v>0</v>
      </c>
      <c r="BL113" s="17" t="s">
        <v>125</v>
      </c>
      <c r="BM113" s="184" t="s">
        <v>512</v>
      </c>
    </row>
    <row r="114" spans="1:65" s="2" customFormat="1" ht="19.5">
      <c r="A114" s="34"/>
      <c r="B114" s="35"/>
      <c r="C114" s="36"/>
      <c r="D114" s="186" t="s">
        <v>127</v>
      </c>
      <c r="E114" s="36"/>
      <c r="F114" s="187" t="s">
        <v>513</v>
      </c>
      <c r="G114" s="36"/>
      <c r="H114" s="36"/>
      <c r="I114" s="188"/>
      <c r="J114" s="36"/>
      <c r="K114" s="36"/>
      <c r="L114" s="39"/>
      <c r="M114" s="189"/>
      <c r="N114" s="190"/>
      <c r="O114" s="64"/>
      <c r="P114" s="64"/>
      <c r="Q114" s="64"/>
      <c r="R114" s="64"/>
      <c r="S114" s="64"/>
      <c r="T114" s="65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7" t="s">
        <v>127</v>
      </c>
      <c r="AU114" s="17" t="s">
        <v>82</v>
      </c>
    </row>
    <row r="115" spans="1:65" s="2" customFormat="1" ht="11.25">
      <c r="A115" s="34"/>
      <c r="B115" s="35"/>
      <c r="C115" s="36"/>
      <c r="D115" s="191" t="s">
        <v>129</v>
      </c>
      <c r="E115" s="36"/>
      <c r="F115" s="192" t="s">
        <v>514</v>
      </c>
      <c r="G115" s="36"/>
      <c r="H115" s="36"/>
      <c r="I115" s="188"/>
      <c r="J115" s="36"/>
      <c r="K115" s="36"/>
      <c r="L115" s="39"/>
      <c r="M115" s="189"/>
      <c r="N115" s="190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129</v>
      </c>
      <c r="AU115" s="17" t="s">
        <v>82</v>
      </c>
    </row>
    <row r="116" spans="1:65" s="13" customFormat="1" ht="11.25">
      <c r="B116" s="193"/>
      <c r="C116" s="194"/>
      <c r="D116" s="186" t="s">
        <v>131</v>
      </c>
      <c r="E116" s="195" t="s">
        <v>19</v>
      </c>
      <c r="F116" s="196" t="s">
        <v>515</v>
      </c>
      <c r="G116" s="194"/>
      <c r="H116" s="197">
        <v>1.08</v>
      </c>
      <c r="I116" s="198"/>
      <c r="J116" s="194"/>
      <c r="K116" s="194"/>
      <c r="L116" s="199"/>
      <c r="M116" s="200"/>
      <c r="N116" s="201"/>
      <c r="O116" s="201"/>
      <c r="P116" s="201"/>
      <c r="Q116" s="201"/>
      <c r="R116" s="201"/>
      <c r="S116" s="201"/>
      <c r="T116" s="202"/>
      <c r="AT116" s="203" t="s">
        <v>131</v>
      </c>
      <c r="AU116" s="203" t="s">
        <v>82</v>
      </c>
      <c r="AV116" s="13" t="s">
        <v>82</v>
      </c>
      <c r="AW116" s="13" t="s">
        <v>33</v>
      </c>
      <c r="AX116" s="13" t="s">
        <v>79</v>
      </c>
      <c r="AY116" s="203" t="s">
        <v>118</v>
      </c>
    </row>
    <row r="117" spans="1:65" s="2" customFormat="1" ht="16.5" customHeight="1">
      <c r="A117" s="34"/>
      <c r="B117" s="35"/>
      <c r="C117" s="173" t="s">
        <v>164</v>
      </c>
      <c r="D117" s="173" t="s">
        <v>120</v>
      </c>
      <c r="E117" s="174" t="s">
        <v>516</v>
      </c>
      <c r="F117" s="175" t="s">
        <v>517</v>
      </c>
      <c r="G117" s="176" t="s">
        <v>297</v>
      </c>
      <c r="H117" s="177">
        <v>4.7249999999999996</v>
      </c>
      <c r="I117" s="178"/>
      <c r="J117" s="179">
        <f>ROUND(I117*H117,2)</f>
        <v>0</v>
      </c>
      <c r="K117" s="175" t="s">
        <v>124</v>
      </c>
      <c r="L117" s="39"/>
      <c r="M117" s="180" t="s">
        <v>19</v>
      </c>
      <c r="N117" s="181" t="s">
        <v>42</v>
      </c>
      <c r="O117" s="64"/>
      <c r="P117" s="182">
        <f>O117*H117</f>
        <v>0</v>
      </c>
      <c r="Q117" s="182">
        <v>6.9999999999999999E-4</v>
      </c>
      <c r="R117" s="182">
        <f>Q117*H117</f>
        <v>3.3074999999999997E-3</v>
      </c>
      <c r="S117" s="182">
        <v>0</v>
      </c>
      <c r="T117" s="183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84" t="s">
        <v>125</v>
      </c>
      <c r="AT117" s="184" t="s">
        <v>120</v>
      </c>
      <c r="AU117" s="184" t="s">
        <v>82</v>
      </c>
      <c r="AY117" s="17" t="s">
        <v>118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7" t="s">
        <v>79</v>
      </c>
      <c r="BK117" s="185">
        <f>ROUND(I117*H117,2)</f>
        <v>0</v>
      </c>
      <c r="BL117" s="17" t="s">
        <v>125</v>
      </c>
      <c r="BM117" s="184" t="s">
        <v>518</v>
      </c>
    </row>
    <row r="118" spans="1:65" s="2" customFormat="1" ht="11.25">
      <c r="A118" s="34"/>
      <c r="B118" s="35"/>
      <c r="C118" s="36"/>
      <c r="D118" s="186" t="s">
        <v>127</v>
      </c>
      <c r="E118" s="36"/>
      <c r="F118" s="187" t="s">
        <v>519</v>
      </c>
      <c r="G118" s="36"/>
      <c r="H118" s="36"/>
      <c r="I118" s="188"/>
      <c r="J118" s="36"/>
      <c r="K118" s="36"/>
      <c r="L118" s="39"/>
      <c r="M118" s="189"/>
      <c r="N118" s="190"/>
      <c r="O118" s="64"/>
      <c r="P118" s="64"/>
      <c r="Q118" s="64"/>
      <c r="R118" s="64"/>
      <c r="S118" s="64"/>
      <c r="T118" s="65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7" t="s">
        <v>127</v>
      </c>
      <c r="AU118" s="17" t="s">
        <v>82</v>
      </c>
    </row>
    <row r="119" spans="1:65" s="2" customFormat="1" ht="11.25">
      <c r="A119" s="34"/>
      <c r="B119" s="35"/>
      <c r="C119" s="36"/>
      <c r="D119" s="191" t="s">
        <v>129</v>
      </c>
      <c r="E119" s="36"/>
      <c r="F119" s="192" t="s">
        <v>520</v>
      </c>
      <c r="G119" s="36"/>
      <c r="H119" s="36"/>
      <c r="I119" s="188"/>
      <c r="J119" s="36"/>
      <c r="K119" s="36"/>
      <c r="L119" s="39"/>
      <c r="M119" s="189"/>
      <c r="N119" s="190"/>
      <c r="O119" s="64"/>
      <c r="P119" s="64"/>
      <c r="Q119" s="64"/>
      <c r="R119" s="64"/>
      <c r="S119" s="64"/>
      <c r="T119" s="65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7" t="s">
        <v>129</v>
      </c>
      <c r="AU119" s="17" t="s">
        <v>82</v>
      </c>
    </row>
    <row r="120" spans="1:65" s="13" customFormat="1" ht="11.25">
      <c r="B120" s="193"/>
      <c r="C120" s="194"/>
      <c r="D120" s="186" t="s">
        <v>131</v>
      </c>
      <c r="E120" s="195" t="s">
        <v>19</v>
      </c>
      <c r="F120" s="196" t="s">
        <v>521</v>
      </c>
      <c r="G120" s="194"/>
      <c r="H120" s="197">
        <v>4.7249999999999996</v>
      </c>
      <c r="I120" s="198"/>
      <c r="J120" s="194"/>
      <c r="K120" s="194"/>
      <c r="L120" s="199"/>
      <c r="M120" s="200"/>
      <c r="N120" s="201"/>
      <c r="O120" s="201"/>
      <c r="P120" s="201"/>
      <c r="Q120" s="201"/>
      <c r="R120" s="201"/>
      <c r="S120" s="201"/>
      <c r="T120" s="202"/>
      <c r="AT120" s="203" t="s">
        <v>131</v>
      </c>
      <c r="AU120" s="203" t="s">
        <v>82</v>
      </c>
      <c r="AV120" s="13" t="s">
        <v>82</v>
      </c>
      <c r="AW120" s="13" t="s">
        <v>33</v>
      </c>
      <c r="AX120" s="13" t="s">
        <v>79</v>
      </c>
      <c r="AY120" s="203" t="s">
        <v>118</v>
      </c>
    </row>
    <row r="121" spans="1:65" s="2" customFormat="1" ht="16.5" customHeight="1">
      <c r="A121" s="34"/>
      <c r="B121" s="35"/>
      <c r="C121" s="173" t="s">
        <v>170</v>
      </c>
      <c r="D121" s="173" t="s">
        <v>120</v>
      </c>
      <c r="E121" s="174" t="s">
        <v>522</v>
      </c>
      <c r="F121" s="175" t="s">
        <v>523</v>
      </c>
      <c r="G121" s="176" t="s">
        <v>297</v>
      </c>
      <c r="H121" s="177">
        <v>4.7249999999999996</v>
      </c>
      <c r="I121" s="178"/>
      <c r="J121" s="179">
        <f>ROUND(I121*H121,2)</f>
        <v>0</v>
      </c>
      <c r="K121" s="175" t="s">
        <v>124</v>
      </c>
      <c r="L121" s="39"/>
      <c r="M121" s="180" t="s">
        <v>19</v>
      </c>
      <c r="N121" s="181" t="s">
        <v>42</v>
      </c>
      <c r="O121" s="64"/>
      <c r="P121" s="182">
        <f>O121*H121</f>
        <v>0</v>
      </c>
      <c r="Q121" s="182">
        <v>0</v>
      </c>
      <c r="R121" s="182">
        <f>Q121*H121</f>
        <v>0</v>
      </c>
      <c r="S121" s="182">
        <v>0</v>
      </c>
      <c r="T121" s="183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84" t="s">
        <v>125</v>
      </c>
      <c r="AT121" s="184" t="s">
        <v>120</v>
      </c>
      <c r="AU121" s="184" t="s">
        <v>82</v>
      </c>
      <c r="AY121" s="17" t="s">
        <v>118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7" t="s">
        <v>79</v>
      </c>
      <c r="BK121" s="185">
        <f>ROUND(I121*H121,2)</f>
        <v>0</v>
      </c>
      <c r="BL121" s="17" t="s">
        <v>125</v>
      </c>
      <c r="BM121" s="184" t="s">
        <v>524</v>
      </c>
    </row>
    <row r="122" spans="1:65" s="2" customFormat="1" ht="19.5">
      <c r="A122" s="34"/>
      <c r="B122" s="35"/>
      <c r="C122" s="36"/>
      <c r="D122" s="186" t="s">
        <v>127</v>
      </c>
      <c r="E122" s="36"/>
      <c r="F122" s="187" t="s">
        <v>525</v>
      </c>
      <c r="G122" s="36"/>
      <c r="H122" s="36"/>
      <c r="I122" s="188"/>
      <c r="J122" s="36"/>
      <c r="K122" s="36"/>
      <c r="L122" s="39"/>
      <c r="M122" s="189"/>
      <c r="N122" s="190"/>
      <c r="O122" s="64"/>
      <c r="P122" s="64"/>
      <c r="Q122" s="64"/>
      <c r="R122" s="64"/>
      <c r="S122" s="64"/>
      <c r="T122" s="65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127</v>
      </c>
      <c r="AU122" s="17" t="s">
        <v>82</v>
      </c>
    </row>
    <row r="123" spans="1:65" s="2" customFormat="1" ht="11.25">
      <c r="A123" s="34"/>
      <c r="B123" s="35"/>
      <c r="C123" s="36"/>
      <c r="D123" s="191" t="s">
        <v>129</v>
      </c>
      <c r="E123" s="36"/>
      <c r="F123" s="192" t="s">
        <v>526</v>
      </c>
      <c r="G123" s="36"/>
      <c r="H123" s="36"/>
      <c r="I123" s="188"/>
      <c r="J123" s="36"/>
      <c r="K123" s="36"/>
      <c r="L123" s="39"/>
      <c r="M123" s="189"/>
      <c r="N123" s="190"/>
      <c r="O123" s="64"/>
      <c r="P123" s="64"/>
      <c r="Q123" s="64"/>
      <c r="R123" s="64"/>
      <c r="S123" s="64"/>
      <c r="T123" s="65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129</v>
      </c>
      <c r="AU123" s="17" t="s">
        <v>82</v>
      </c>
    </row>
    <row r="124" spans="1:65" s="2" customFormat="1" ht="16.5" customHeight="1">
      <c r="A124" s="34"/>
      <c r="B124" s="35"/>
      <c r="C124" s="173" t="s">
        <v>176</v>
      </c>
      <c r="D124" s="173" t="s">
        <v>120</v>
      </c>
      <c r="E124" s="174" t="s">
        <v>527</v>
      </c>
      <c r="F124" s="175" t="s">
        <v>528</v>
      </c>
      <c r="G124" s="176" t="s">
        <v>297</v>
      </c>
      <c r="H124" s="177">
        <v>4.7249999999999996</v>
      </c>
      <c r="I124" s="178"/>
      <c r="J124" s="179">
        <f>ROUND(I124*H124,2)</f>
        <v>0</v>
      </c>
      <c r="K124" s="175" t="s">
        <v>124</v>
      </c>
      <c r="L124" s="39"/>
      <c r="M124" s="180" t="s">
        <v>19</v>
      </c>
      <c r="N124" s="181" t="s">
        <v>42</v>
      </c>
      <c r="O124" s="64"/>
      <c r="P124" s="182">
        <f>O124*H124</f>
        <v>0</v>
      </c>
      <c r="Q124" s="182">
        <v>7.9000000000000001E-4</v>
      </c>
      <c r="R124" s="182">
        <f>Q124*H124</f>
        <v>3.73275E-3</v>
      </c>
      <c r="S124" s="182">
        <v>0</v>
      </c>
      <c r="T124" s="183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84" t="s">
        <v>125</v>
      </c>
      <c r="AT124" s="184" t="s">
        <v>120</v>
      </c>
      <c r="AU124" s="184" t="s">
        <v>82</v>
      </c>
      <c r="AY124" s="17" t="s">
        <v>118</v>
      </c>
      <c r="BE124" s="185">
        <f>IF(N124="základní",J124,0)</f>
        <v>0</v>
      </c>
      <c r="BF124" s="185">
        <f>IF(N124="snížená",J124,0)</f>
        <v>0</v>
      </c>
      <c r="BG124" s="185">
        <f>IF(N124="zákl. přenesená",J124,0)</f>
        <v>0</v>
      </c>
      <c r="BH124" s="185">
        <f>IF(N124="sníž. přenesená",J124,0)</f>
        <v>0</v>
      </c>
      <c r="BI124" s="185">
        <f>IF(N124="nulová",J124,0)</f>
        <v>0</v>
      </c>
      <c r="BJ124" s="17" t="s">
        <v>79</v>
      </c>
      <c r="BK124" s="185">
        <f>ROUND(I124*H124,2)</f>
        <v>0</v>
      </c>
      <c r="BL124" s="17" t="s">
        <v>125</v>
      </c>
      <c r="BM124" s="184" t="s">
        <v>529</v>
      </c>
    </row>
    <row r="125" spans="1:65" s="2" customFormat="1" ht="11.25">
      <c r="A125" s="34"/>
      <c r="B125" s="35"/>
      <c r="C125" s="36"/>
      <c r="D125" s="186" t="s">
        <v>127</v>
      </c>
      <c r="E125" s="36"/>
      <c r="F125" s="187" t="s">
        <v>530</v>
      </c>
      <c r="G125" s="36"/>
      <c r="H125" s="36"/>
      <c r="I125" s="188"/>
      <c r="J125" s="36"/>
      <c r="K125" s="36"/>
      <c r="L125" s="39"/>
      <c r="M125" s="189"/>
      <c r="N125" s="190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127</v>
      </c>
      <c r="AU125" s="17" t="s">
        <v>82</v>
      </c>
    </row>
    <row r="126" spans="1:65" s="2" customFormat="1" ht="11.25">
      <c r="A126" s="34"/>
      <c r="B126" s="35"/>
      <c r="C126" s="36"/>
      <c r="D126" s="191" t="s">
        <v>129</v>
      </c>
      <c r="E126" s="36"/>
      <c r="F126" s="192" t="s">
        <v>531</v>
      </c>
      <c r="G126" s="36"/>
      <c r="H126" s="36"/>
      <c r="I126" s="188"/>
      <c r="J126" s="36"/>
      <c r="K126" s="36"/>
      <c r="L126" s="39"/>
      <c r="M126" s="189"/>
      <c r="N126" s="190"/>
      <c r="O126" s="64"/>
      <c r="P126" s="64"/>
      <c r="Q126" s="64"/>
      <c r="R126" s="64"/>
      <c r="S126" s="64"/>
      <c r="T126" s="65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129</v>
      </c>
      <c r="AU126" s="17" t="s">
        <v>82</v>
      </c>
    </row>
    <row r="127" spans="1:65" s="2" customFormat="1" ht="16.5" customHeight="1">
      <c r="A127" s="34"/>
      <c r="B127" s="35"/>
      <c r="C127" s="173" t="s">
        <v>183</v>
      </c>
      <c r="D127" s="173" t="s">
        <v>120</v>
      </c>
      <c r="E127" s="174" t="s">
        <v>532</v>
      </c>
      <c r="F127" s="175" t="s">
        <v>533</v>
      </c>
      <c r="G127" s="176" t="s">
        <v>297</v>
      </c>
      <c r="H127" s="177">
        <v>4.7249999999999996</v>
      </c>
      <c r="I127" s="178"/>
      <c r="J127" s="179">
        <f>ROUND(I127*H127,2)</f>
        <v>0</v>
      </c>
      <c r="K127" s="175" t="s">
        <v>124</v>
      </c>
      <c r="L127" s="39"/>
      <c r="M127" s="180" t="s">
        <v>19</v>
      </c>
      <c r="N127" s="181" t="s">
        <v>42</v>
      </c>
      <c r="O127" s="64"/>
      <c r="P127" s="182">
        <f>O127*H127</f>
        <v>0</v>
      </c>
      <c r="Q127" s="182">
        <v>0</v>
      </c>
      <c r="R127" s="182">
        <f>Q127*H127</f>
        <v>0</v>
      </c>
      <c r="S127" s="182">
        <v>0</v>
      </c>
      <c r="T127" s="183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84" t="s">
        <v>125</v>
      </c>
      <c r="AT127" s="184" t="s">
        <v>120</v>
      </c>
      <c r="AU127" s="184" t="s">
        <v>82</v>
      </c>
      <c r="AY127" s="17" t="s">
        <v>118</v>
      </c>
      <c r="BE127" s="185">
        <f>IF(N127="základní",J127,0)</f>
        <v>0</v>
      </c>
      <c r="BF127" s="185">
        <f>IF(N127="snížená",J127,0)</f>
        <v>0</v>
      </c>
      <c r="BG127" s="185">
        <f>IF(N127="zákl. přenesená",J127,0)</f>
        <v>0</v>
      </c>
      <c r="BH127" s="185">
        <f>IF(N127="sníž. přenesená",J127,0)</f>
        <v>0</v>
      </c>
      <c r="BI127" s="185">
        <f>IF(N127="nulová",J127,0)</f>
        <v>0</v>
      </c>
      <c r="BJ127" s="17" t="s">
        <v>79</v>
      </c>
      <c r="BK127" s="185">
        <f>ROUND(I127*H127,2)</f>
        <v>0</v>
      </c>
      <c r="BL127" s="17" t="s">
        <v>125</v>
      </c>
      <c r="BM127" s="184" t="s">
        <v>534</v>
      </c>
    </row>
    <row r="128" spans="1:65" s="2" customFormat="1" ht="11.25">
      <c r="A128" s="34"/>
      <c r="B128" s="35"/>
      <c r="C128" s="36"/>
      <c r="D128" s="186" t="s">
        <v>127</v>
      </c>
      <c r="E128" s="36"/>
      <c r="F128" s="187" t="s">
        <v>535</v>
      </c>
      <c r="G128" s="36"/>
      <c r="H128" s="36"/>
      <c r="I128" s="188"/>
      <c r="J128" s="36"/>
      <c r="K128" s="36"/>
      <c r="L128" s="39"/>
      <c r="M128" s="189"/>
      <c r="N128" s="190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127</v>
      </c>
      <c r="AU128" s="17" t="s">
        <v>82</v>
      </c>
    </row>
    <row r="129" spans="1:65" s="2" customFormat="1" ht="11.25">
      <c r="A129" s="34"/>
      <c r="B129" s="35"/>
      <c r="C129" s="36"/>
      <c r="D129" s="191" t="s">
        <v>129</v>
      </c>
      <c r="E129" s="36"/>
      <c r="F129" s="192" t="s">
        <v>536</v>
      </c>
      <c r="G129" s="36"/>
      <c r="H129" s="36"/>
      <c r="I129" s="188"/>
      <c r="J129" s="36"/>
      <c r="K129" s="36"/>
      <c r="L129" s="39"/>
      <c r="M129" s="189"/>
      <c r="N129" s="190"/>
      <c r="O129" s="64"/>
      <c r="P129" s="64"/>
      <c r="Q129" s="64"/>
      <c r="R129" s="64"/>
      <c r="S129" s="64"/>
      <c r="T129" s="65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129</v>
      </c>
      <c r="AU129" s="17" t="s">
        <v>82</v>
      </c>
    </row>
    <row r="130" spans="1:65" s="2" customFormat="1" ht="21.75" customHeight="1">
      <c r="A130" s="34"/>
      <c r="B130" s="35"/>
      <c r="C130" s="173" t="s">
        <v>190</v>
      </c>
      <c r="D130" s="173" t="s">
        <v>120</v>
      </c>
      <c r="E130" s="174" t="s">
        <v>248</v>
      </c>
      <c r="F130" s="175" t="s">
        <v>249</v>
      </c>
      <c r="G130" s="176" t="s">
        <v>146</v>
      </c>
      <c r="H130" s="177">
        <v>2.19</v>
      </c>
      <c r="I130" s="178"/>
      <c r="J130" s="179">
        <f>ROUND(I130*H130,2)</f>
        <v>0</v>
      </c>
      <c r="K130" s="175" t="s">
        <v>124</v>
      </c>
      <c r="L130" s="39"/>
      <c r="M130" s="180" t="s">
        <v>19</v>
      </c>
      <c r="N130" s="181" t="s">
        <v>42</v>
      </c>
      <c r="O130" s="64"/>
      <c r="P130" s="182">
        <f>O130*H130</f>
        <v>0</v>
      </c>
      <c r="Q130" s="182">
        <v>0</v>
      </c>
      <c r="R130" s="182">
        <f>Q130*H130</f>
        <v>0</v>
      </c>
      <c r="S130" s="182">
        <v>0</v>
      </c>
      <c r="T130" s="183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84" t="s">
        <v>125</v>
      </c>
      <c r="AT130" s="184" t="s">
        <v>120</v>
      </c>
      <c r="AU130" s="184" t="s">
        <v>82</v>
      </c>
      <c r="AY130" s="17" t="s">
        <v>118</v>
      </c>
      <c r="BE130" s="185">
        <f>IF(N130="základní",J130,0)</f>
        <v>0</v>
      </c>
      <c r="BF130" s="185">
        <f>IF(N130="snížená",J130,0)</f>
        <v>0</v>
      </c>
      <c r="BG130" s="185">
        <f>IF(N130="zákl. přenesená",J130,0)</f>
        <v>0</v>
      </c>
      <c r="BH130" s="185">
        <f>IF(N130="sníž. přenesená",J130,0)</f>
        <v>0</v>
      </c>
      <c r="BI130" s="185">
        <f>IF(N130="nulová",J130,0)</f>
        <v>0</v>
      </c>
      <c r="BJ130" s="17" t="s">
        <v>79</v>
      </c>
      <c r="BK130" s="185">
        <f>ROUND(I130*H130,2)</f>
        <v>0</v>
      </c>
      <c r="BL130" s="17" t="s">
        <v>125</v>
      </c>
      <c r="BM130" s="184" t="s">
        <v>537</v>
      </c>
    </row>
    <row r="131" spans="1:65" s="2" customFormat="1" ht="19.5">
      <c r="A131" s="34"/>
      <c r="B131" s="35"/>
      <c r="C131" s="36"/>
      <c r="D131" s="186" t="s">
        <v>127</v>
      </c>
      <c r="E131" s="36"/>
      <c r="F131" s="187" t="s">
        <v>251</v>
      </c>
      <c r="G131" s="36"/>
      <c r="H131" s="36"/>
      <c r="I131" s="188"/>
      <c r="J131" s="36"/>
      <c r="K131" s="36"/>
      <c r="L131" s="39"/>
      <c r="M131" s="189"/>
      <c r="N131" s="190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127</v>
      </c>
      <c r="AU131" s="17" t="s">
        <v>82</v>
      </c>
    </row>
    <row r="132" spans="1:65" s="2" customFormat="1" ht="11.25">
      <c r="A132" s="34"/>
      <c r="B132" s="35"/>
      <c r="C132" s="36"/>
      <c r="D132" s="191" t="s">
        <v>129</v>
      </c>
      <c r="E132" s="36"/>
      <c r="F132" s="192" t="s">
        <v>252</v>
      </c>
      <c r="G132" s="36"/>
      <c r="H132" s="36"/>
      <c r="I132" s="188"/>
      <c r="J132" s="36"/>
      <c r="K132" s="36"/>
      <c r="L132" s="39"/>
      <c r="M132" s="189"/>
      <c r="N132" s="190"/>
      <c r="O132" s="64"/>
      <c r="P132" s="64"/>
      <c r="Q132" s="64"/>
      <c r="R132" s="64"/>
      <c r="S132" s="64"/>
      <c r="T132" s="65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129</v>
      </c>
      <c r="AU132" s="17" t="s">
        <v>82</v>
      </c>
    </row>
    <row r="133" spans="1:65" s="13" customFormat="1" ht="11.25">
      <c r="B133" s="193"/>
      <c r="C133" s="194"/>
      <c r="D133" s="186" t="s">
        <v>131</v>
      </c>
      <c r="E133" s="195" t="s">
        <v>19</v>
      </c>
      <c r="F133" s="196" t="s">
        <v>538</v>
      </c>
      <c r="G133" s="194"/>
      <c r="H133" s="197">
        <v>2.19</v>
      </c>
      <c r="I133" s="198"/>
      <c r="J133" s="194"/>
      <c r="K133" s="194"/>
      <c r="L133" s="199"/>
      <c r="M133" s="200"/>
      <c r="N133" s="201"/>
      <c r="O133" s="201"/>
      <c r="P133" s="201"/>
      <c r="Q133" s="201"/>
      <c r="R133" s="201"/>
      <c r="S133" s="201"/>
      <c r="T133" s="202"/>
      <c r="AT133" s="203" t="s">
        <v>131</v>
      </c>
      <c r="AU133" s="203" t="s">
        <v>82</v>
      </c>
      <c r="AV133" s="13" t="s">
        <v>82</v>
      </c>
      <c r="AW133" s="13" t="s">
        <v>33</v>
      </c>
      <c r="AX133" s="13" t="s">
        <v>79</v>
      </c>
      <c r="AY133" s="203" t="s">
        <v>118</v>
      </c>
    </row>
    <row r="134" spans="1:65" s="2" customFormat="1" ht="24.2" customHeight="1">
      <c r="A134" s="34"/>
      <c r="B134" s="35"/>
      <c r="C134" s="173" t="s">
        <v>8</v>
      </c>
      <c r="D134" s="173" t="s">
        <v>120</v>
      </c>
      <c r="E134" s="174" t="s">
        <v>255</v>
      </c>
      <c r="F134" s="175" t="s">
        <v>256</v>
      </c>
      <c r="G134" s="176" t="s">
        <v>146</v>
      </c>
      <c r="H134" s="177">
        <v>26.28</v>
      </c>
      <c r="I134" s="178"/>
      <c r="J134" s="179">
        <f>ROUND(I134*H134,2)</f>
        <v>0</v>
      </c>
      <c r="K134" s="175" t="s">
        <v>124</v>
      </c>
      <c r="L134" s="39"/>
      <c r="M134" s="180" t="s">
        <v>19</v>
      </c>
      <c r="N134" s="181" t="s">
        <v>42</v>
      </c>
      <c r="O134" s="64"/>
      <c r="P134" s="182">
        <f>O134*H134</f>
        <v>0</v>
      </c>
      <c r="Q134" s="182">
        <v>0</v>
      </c>
      <c r="R134" s="182">
        <f>Q134*H134</f>
        <v>0</v>
      </c>
      <c r="S134" s="182">
        <v>0</v>
      </c>
      <c r="T134" s="183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84" t="s">
        <v>125</v>
      </c>
      <c r="AT134" s="184" t="s">
        <v>120</v>
      </c>
      <c r="AU134" s="184" t="s">
        <v>82</v>
      </c>
      <c r="AY134" s="17" t="s">
        <v>118</v>
      </c>
      <c r="BE134" s="185">
        <f>IF(N134="základní",J134,0)</f>
        <v>0</v>
      </c>
      <c r="BF134" s="185">
        <f>IF(N134="snížená",J134,0)</f>
        <v>0</v>
      </c>
      <c r="BG134" s="185">
        <f>IF(N134="zákl. přenesená",J134,0)</f>
        <v>0</v>
      </c>
      <c r="BH134" s="185">
        <f>IF(N134="sníž. přenesená",J134,0)</f>
        <v>0</v>
      </c>
      <c r="BI134" s="185">
        <f>IF(N134="nulová",J134,0)</f>
        <v>0</v>
      </c>
      <c r="BJ134" s="17" t="s">
        <v>79</v>
      </c>
      <c r="BK134" s="185">
        <f>ROUND(I134*H134,2)</f>
        <v>0</v>
      </c>
      <c r="BL134" s="17" t="s">
        <v>125</v>
      </c>
      <c r="BM134" s="184" t="s">
        <v>539</v>
      </c>
    </row>
    <row r="135" spans="1:65" s="2" customFormat="1" ht="19.5">
      <c r="A135" s="34"/>
      <c r="B135" s="35"/>
      <c r="C135" s="36"/>
      <c r="D135" s="186" t="s">
        <v>127</v>
      </c>
      <c r="E135" s="36"/>
      <c r="F135" s="187" t="s">
        <v>258</v>
      </c>
      <c r="G135" s="36"/>
      <c r="H135" s="36"/>
      <c r="I135" s="188"/>
      <c r="J135" s="36"/>
      <c r="K135" s="36"/>
      <c r="L135" s="39"/>
      <c r="M135" s="189"/>
      <c r="N135" s="190"/>
      <c r="O135" s="64"/>
      <c r="P135" s="64"/>
      <c r="Q135" s="64"/>
      <c r="R135" s="64"/>
      <c r="S135" s="64"/>
      <c r="T135" s="65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127</v>
      </c>
      <c r="AU135" s="17" t="s">
        <v>82</v>
      </c>
    </row>
    <row r="136" spans="1:65" s="2" customFormat="1" ht="11.25">
      <c r="A136" s="34"/>
      <c r="B136" s="35"/>
      <c r="C136" s="36"/>
      <c r="D136" s="191" t="s">
        <v>129</v>
      </c>
      <c r="E136" s="36"/>
      <c r="F136" s="192" t="s">
        <v>259</v>
      </c>
      <c r="G136" s="36"/>
      <c r="H136" s="36"/>
      <c r="I136" s="188"/>
      <c r="J136" s="36"/>
      <c r="K136" s="36"/>
      <c r="L136" s="39"/>
      <c r="M136" s="189"/>
      <c r="N136" s="190"/>
      <c r="O136" s="64"/>
      <c r="P136" s="64"/>
      <c r="Q136" s="64"/>
      <c r="R136" s="64"/>
      <c r="S136" s="64"/>
      <c r="T136" s="65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129</v>
      </c>
      <c r="AU136" s="17" t="s">
        <v>82</v>
      </c>
    </row>
    <row r="137" spans="1:65" s="13" customFormat="1" ht="11.25">
      <c r="B137" s="193"/>
      <c r="C137" s="194"/>
      <c r="D137" s="186" t="s">
        <v>131</v>
      </c>
      <c r="E137" s="195" t="s">
        <v>19</v>
      </c>
      <c r="F137" s="196" t="s">
        <v>540</v>
      </c>
      <c r="G137" s="194"/>
      <c r="H137" s="197">
        <v>26.28</v>
      </c>
      <c r="I137" s="198"/>
      <c r="J137" s="194"/>
      <c r="K137" s="194"/>
      <c r="L137" s="199"/>
      <c r="M137" s="200"/>
      <c r="N137" s="201"/>
      <c r="O137" s="201"/>
      <c r="P137" s="201"/>
      <c r="Q137" s="201"/>
      <c r="R137" s="201"/>
      <c r="S137" s="201"/>
      <c r="T137" s="202"/>
      <c r="AT137" s="203" t="s">
        <v>131</v>
      </c>
      <c r="AU137" s="203" t="s">
        <v>82</v>
      </c>
      <c r="AV137" s="13" t="s">
        <v>82</v>
      </c>
      <c r="AW137" s="13" t="s">
        <v>33</v>
      </c>
      <c r="AX137" s="13" t="s">
        <v>79</v>
      </c>
      <c r="AY137" s="203" t="s">
        <v>118</v>
      </c>
    </row>
    <row r="138" spans="1:65" s="2" customFormat="1" ht="16.5" customHeight="1">
      <c r="A138" s="34"/>
      <c r="B138" s="35"/>
      <c r="C138" s="173" t="s">
        <v>203</v>
      </c>
      <c r="D138" s="173" t="s">
        <v>120</v>
      </c>
      <c r="E138" s="174" t="s">
        <v>262</v>
      </c>
      <c r="F138" s="175" t="s">
        <v>263</v>
      </c>
      <c r="G138" s="176" t="s">
        <v>146</v>
      </c>
      <c r="H138" s="177">
        <v>2.19</v>
      </c>
      <c r="I138" s="178"/>
      <c r="J138" s="179">
        <f>ROUND(I138*H138,2)</f>
        <v>0</v>
      </c>
      <c r="K138" s="175" t="s">
        <v>124</v>
      </c>
      <c r="L138" s="39"/>
      <c r="M138" s="180" t="s">
        <v>19</v>
      </c>
      <c r="N138" s="181" t="s">
        <v>42</v>
      </c>
      <c r="O138" s="64"/>
      <c r="P138" s="182">
        <f>O138*H138</f>
        <v>0</v>
      </c>
      <c r="Q138" s="182">
        <v>0</v>
      </c>
      <c r="R138" s="182">
        <f>Q138*H138</f>
        <v>0</v>
      </c>
      <c r="S138" s="182">
        <v>0</v>
      </c>
      <c r="T138" s="183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84" t="s">
        <v>125</v>
      </c>
      <c r="AT138" s="184" t="s">
        <v>120</v>
      </c>
      <c r="AU138" s="184" t="s">
        <v>82</v>
      </c>
      <c r="AY138" s="17" t="s">
        <v>118</v>
      </c>
      <c r="BE138" s="185">
        <f>IF(N138="základní",J138,0)</f>
        <v>0</v>
      </c>
      <c r="BF138" s="185">
        <f>IF(N138="snížená",J138,0)</f>
        <v>0</v>
      </c>
      <c r="BG138" s="185">
        <f>IF(N138="zákl. přenesená",J138,0)</f>
        <v>0</v>
      </c>
      <c r="BH138" s="185">
        <f>IF(N138="sníž. přenesená",J138,0)</f>
        <v>0</v>
      </c>
      <c r="BI138" s="185">
        <f>IF(N138="nulová",J138,0)</f>
        <v>0</v>
      </c>
      <c r="BJ138" s="17" t="s">
        <v>79</v>
      </c>
      <c r="BK138" s="185">
        <f>ROUND(I138*H138,2)</f>
        <v>0</v>
      </c>
      <c r="BL138" s="17" t="s">
        <v>125</v>
      </c>
      <c r="BM138" s="184" t="s">
        <v>541</v>
      </c>
    </row>
    <row r="139" spans="1:65" s="2" customFormat="1" ht="19.5">
      <c r="A139" s="34"/>
      <c r="B139" s="35"/>
      <c r="C139" s="36"/>
      <c r="D139" s="186" t="s">
        <v>127</v>
      </c>
      <c r="E139" s="36"/>
      <c r="F139" s="187" t="s">
        <v>265</v>
      </c>
      <c r="G139" s="36"/>
      <c r="H139" s="36"/>
      <c r="I139" s="188"/>
      <c r="J139" s="36"/>
      <c r="K139" s="36"/>
      <c r="L139" s="39"/>
      <c r="M139" s="189"/>
      <c r="N139" s="190"/>
      <c r="O139" s="64"/>
      <c r="P139" s="64"/>
      <c r="Q139" s="64"/>
      <c r="R139" s="64"/>
      <c r="S139" s="64"/>
      <c r="T139" s="65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127</v>
      </c>
      <c r="AU139" s="17" t="s">
        <v>82</v>
      </c>
    </row>
    <row r="140" spans="1:65" s="2" customFormat="1" ht="11.25">
      <c r="A140" s="34"/>
      <c r="B140" s="35"/>
      <c r="C140" s="36"/>
      <c r="D140" s="191" t="s">
        <v>129</v>
      </c>
      <c r="E140" s="36"/>
      <c r="F140" s="192" t="s">
        <v>266</v>
      </c>
      <c r="G140" s="36"/>
      <c r="H140" s="36"/>
      <c r="I140" s="188"/>
      <c r="J140" s="36"/>
      <c r="K140" s="36"/>
      <c r="L140" s="39"/>
      <c r="M140" s="189"/>
      <c r="N140" s="190"/>
      <c r="O140" s="64"/>
      <c r="P140" s="64"/>
      <c r="Q140" s="64"/>
      <c r="R140" s="64"/>
      <c r="S140" s="64"/>
      <c r="T140" s="65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129</v>
      </c>
      <c r="AU140" s="17" t="s">
        <v>82</v>
      </c>
    </row>
    <row r="141" spans="1:65" s="13" customFormat="1" ht="11.25">
      <c r="B141" s="193"/>
      <c r="C141" s="194"/>
      <c r="D141" s="186" t="s">
        <v>131</v>
      </c>
      <c r="E141" s="195" t="s">
        <v>19</v>
      </c>
      <c r="F141" s="196" t="s">
        <v>538</v>
      </c>
      <c r="G141" s="194"/>
      <c r="H141" s="197">
        <v>2.19</v>
      </c>
      <c r="I141" s="198"/>
      <c r="J141" s="194"/>
      <c r="K141" s="194"/>
      <c r="L141" s="199"/>
      <c r="M141" s="200"/>
      <c r="N141" s="201"/>
      <c r="O141" s="201"/>
      <c r="P141" s="201"/>
      <c r="Q141" s="201"/>
      <c r="R141" s="201"/>
      <c r="S141" s="201"/>
      <c r="T141" s="202"/>
      <c r="AT141" s="203" t="s">
        <v>131</v>
      </c>
      <c r="AU141" s="203" t="s">
        <v>82</v>
      </c>
      <c r="AV141" s="13" t="s">
        <v>82</v>
      </c>
      <c r="AW141" s="13" t="s">
        <v>33</v>
      </c>
      <c r="AX141" s="13" t="s">
        <v>79</v>
      </c>
      <c r="AY141" s="203" t="s">
        <v>118</v>
      </c>
    </row>
    <row r="142" spans="1:65" s="2" customFormat="1" ht="16.5" customHeight="1">
      <c r="A142" s="34"/>
      <c r="B142" s="35"/>
      <c r="C142" s="173" t="s">
        <v>210</v>
      </c>
      <c r="D142" s="173" t="s">
        <v>120</v>
      </c>
      <c r="E142" s="174" t="s">
        <v>268</v>
      </c>
      <c r="F142" s="175" t="s">
        <v>269</v>
      </c>
      <c r="G142" s="176" t="s">
        <v>270</v>
      </c>
      <c r="H142" s="177">
        <v>3.9420000000000002</v>
      </c>
      <c r="I142" s="178"/>
      <c r="J142" s="179">
        <f>ROUND(I142*H142,2)</f>
        <v>0</v>
      </c>
      <c r="K142" s="175" t="s">
        <v>124</v>
      </c>
      <c r="L142" s="39"/>
      <c r="M142" s="180" t="s">
        <v>19</v>
      </c>
      <c r="N142" s="181" t="s">
        <v>42</v>
      </c>
      <c r="O142" s="64"/>
      <c r="P142" s="182">
        <f>O142*H142</f>
        <v>0</v>
      </c>
      <c r="Q142" s="182">
        <v>0</v>
      </c>
      <c r="R142" s="182">
        <f>Q142*H142</f>
        <v>0</v>
      </c>
      <c r="S142" s="182">
        <v>0</v>
      </c>
      <c r="T142" s="183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84" t="s">
        <v>125</v>
      </c>
      <c r="AT142" s="184" t="s">
        <v>120</v>
      </c>
      <c r="AU142" s="184" t="s">
        <v>82</v>
      </c>
      <c r="AY142" s="17" t="s">
        <v>118</v>
      </c>
      <c r="BE142" s="185">
        <f>IF(N142="základní",J142,0)</f>
        <v>0</v>
      </c>
      <c r="BF142" s="185">
        <f>IF(N142="snížená",J142,0)</f>
        <v>0</v>
      </c>
      <c r="BG142" s="185">
        <f>IF(N142="zákl. přenesená",J142,0)</f>
        <v>0</v>
      </c>
      <c r="BH142" s="185">
        <f>IF(N142="sníž. přenesená",J142,0)</f>
        <v>0</v>
      </c>
      <c r="BI142" s="185">
        <f>IF(N142="nulová",J142,0)</f>
        <v>0</v>
      </c>
      <c r="BJ142" s="17" t="s">
        <v>79</v>
      </c>
      <c r="BK142" s="185">
        <f>ROUND(I142*H142,2)</f>
        <v>0</v>
      </c>
      <c r="BL142" s="17" t="s">
        <v>125</v>
      </c>
      <c r="BM142" s="184" t="s">
        <v>542</v>
      </c>
    </row>
    <row r="143" spans="1:65" s="2" customFormat="1" ht="11.25">
      <c r="A143" s="34"/>
      <c r="B143" s="35"/>
      <c r="C143" s="36"/>
      <c r="D143" s="186" t="s">
        <v>127</v>
      </c>
      <c r="E143" s="36"/>
      <c r="F143" s="187" t="s">
        <v>272</v>
      </c>
      <c r="G143" s="36"/>
      <c r="H143" s="36"/>
      <c r="I143" s="188"/>
      <c r="J143" s="36"/>
      <c r="K143" s="36"/>
      <c r="L143" s="39"/>
      <c r="M143" s="189"/>
      <c r="N143" s="190"/>
      <c r="O143" s="64"/>
      <c r="P143" s="64"/>
      <c r="Q143" s="64"/>
      <c r="R143" s="64"/>
      <c r="S143" s="64"/>
      <c r="T143" s="65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127</v>
      </c>
      <c r="AU143" s="17" t="s">
        <v>82</v>
      </c>
    </row>
    <row r="144" spans="1:65" s="2" customFormat="1" ht="11.25">
      <c r="A144" s="34"/>
      <c r="B144" s="35"/>
      <c r="C144" s="36"/>
      <c r="D144" s="191" t="s">
        <v>129</v>
      </c>
      <c r="E144" s="36"/>
      <c r="F144" s="192" t="s">
        <v>273</v>
      </c>
      <c r="G144" s="36"/>
      <c r="H144" s="36"/>
      <c r="I144" s="188"/>
      <c r="J144" s="36"/>
      <c r="K144" s="36"/>
      <c r="L144" s="39"/>
      <c r="M144" s="189"/>
      <c r="N144" s="190"/>
      <c r="O144" s="64"/>
      <c r="P144" s="64"/>
      <c r="Q144" s="64"/>
      <c r="R144" s="64"/>
      <c r="S144" s="64"/>
      <c r="T144" s="65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129</v>
      </c>
      <c r="AU144" s="17" t="s">
        <v>82</v>
      </c>
    </row>
    <row r="145" spans="1:65" s="13" customFormat="1" ht="11.25">
      <c r="B145" s="193"/>
      <c r="C145" s="194"/>
      <c r="D145" s="186" t="s">
        <v>131</v>
      </c>
      <c r="E145" s="195" t="s">
        <v>19</v>
      </c>
      <c r="F145" s="196" t="s">
        <v>543</v>
      </c>
      <c r="G145" s="194"/>
      <c r="H145" s="197">
        <v>3.9420000000000002</v>
      </c>
      <c r="I145" s="198"/>
      <c r="J145" s="194"/>
      <c r="K145" s="194"/>
      <c r="L145" s="199"/>
      <c r="M145" s="200"/>
      <c r="N145" s="201"/>
      <c r="O145" s="201"/>
      <c r="P145" s="201"/>
      <c r="Q145" s="201"/>
      <c r="R145" s="201"/>
      <c r="S145" s="201"/>
      <c r="T145" s="202"/>
      <c r="AT145" s="203" t="s">
        <v>131</v>
      </c>
      <c r="AU145" s="203" t="s">
        <v>82</v>
      </c>
      <c r="AV145" s="13" t="s">
        <v>82</v>
      </c>
      <c r="AW145" s="13" t="s">
        <v>33</v>
      </c>
      <c r="AX145" s="13" t="s">
        <v>79</v>
      </c>
      <c r="AY145" s="203" t="s">
        <v>118</v>
      </c>
    </row>
    <row r="146" spans="1:65" s="2" customFormat="1" ht="16.5" customHeight="1">
      <c r="A146" s="34"/>
      <c r="B146" s="35"/>
      <c r="C146" s="173" t="s">
        <v>216</v>
      </c>
      <c r="D146" s="173" t="s">
        <v>120</v>
      </c>
      <c r="E146" s="174" t="s">
        <v>281</v>
      </c>
      <c r="F146" s="175" t="s">
        <v>282</v>
      </c>
      <c r="G146" s="176" t="s">
        <v>146</v>
      </c>
      <c r="H146" s="177">
        <v>2.19</v>
      </c>
      <c r="I146" s="178"/>
      <c r="J146" s="179">
        <f>ROUND(I146*H146,2)</f>
        <v>0</v>
      </c>
      <c r="K146" s="175" t="s">
        <v>124</v>
      </c>
      <c r="L146" s="39"/>
      <c r="M146" s="180" t="s">
        <v>19</v>
      </c>
      <c r="N146" s="181" t="s">
        <v>42</v>
      </c>
      <c r="O146" s="64"/>
      <c r="P146" s="182">
        <f>O146*H146</f>
        <v>0</v>
      </c>
      <c r="Q146" s="182">
        <v>0</v>
      </c>
      <c r="R146" s="182">
        <f>Q146*H146</f>
        <v>0</v>
      </c>
      <c r="S146" s="182">
        <v>0</v>
      </c>
      <c r="T146" s="183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84" t="s">
        <v>125</v>
      </c>
      <c r="AT146" s="184" t="s">
        <v>120</v>
      </c>
      <c r="AU146" s="184" t="s">
        <v>82</v>
      </c>
      <c r="AY146" s="17" t="s">
        <v>118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7" t="s">
        <v>79</v>
      </c>
      <c r="BK146" s="185">
        <f>ROUND(I146*H146,2)</f>
        <v>0</v>
      </c>
      <c r="BL146" s="17" t="s">
        <v>125</v>
      </c>
      <c r="BM146" s="184" t="s">
        <v>544</v>
      </c>
    </row>
    <row r="147" spans="1:65" s="2" customFormat="1" ht="11.25">
      <c r="A147" s="34"/>
      <c r="B147" s="35"/>
      <c r="C147" s="36"/>
      <c r="D147" s="186" t="s">
        <v>127</v>
      </c>
      <c r="E147" s="36"/>
      <c r="F147" s="187" t="s">
        <v>284</v>
      </c>
      <c r="G147" s="36"/>
      <c r="H147" s="36"/>
      <c r="I147" s="188"/>
      <c r="J147" s="36"/>
      <c r="K147" s="36"/>
      <c r="L147" s="39"/>
      <c r="M147" s="189"/>
      <c r="N147" s="190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127</v>
      </c>
      <c r="AU147" s="17" t="s">
        <v>82</v>
      </c>
    </row>
    <row r="148" spans="1:65" s="2" customFormat="1" ht="11.25">
      <c r="A148" s="34"/>
      <c r="B148" s="35"/>
      <c r="C148" s="36"/>
      <c r="D148" s="191" t="s">
        <v>129</v>
      </c>
      <c r="E148" s="36"/>
      <c r="F148" s="192" t="s">
        <v>285</v>
      </c>
      <c r="G148" s="36"/>
      <c r="H148" s="36"/>
      <c r="I148" s="188"/>
      <c r="J148" s="36"/>
      <c r="K148" s="36"/>
      <c r="L148" s="39"/>
      <c r="M148" s="189"/>
      <c r="N148" s="190"/>
      <c r="O148" s="64"/>
      <c r="P148" s="64"/>
      <c r="Q148" s="64"/>
      <c r="R148" s="64"/>
      <c r="S148" s="64"/>
      <c r="T148" s="65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129</v>
      </c>
      <c r="AU148" s="17" t="s">
        <v>82</v>
      </c>
    </row>
    <row r="149" spans="1:65" s="13" customFormat="1" ht="11.25">
      <c r="B149" s="193"/>
      <c r="C149" s="194"/>
      <c r="D149" s="186" t="s">
        <v>131</v>
      </c>
      <c r="E149" s="195" t="s">
        <v>19</v>
      </c>
      <c r="F149" s="196" t="s">
        <v>545</v>
      </c>
      <c r="G149" s="194"/>
      <c r="H149" s="197">
        <v>2.19</v>
      </c>
      <c r="I149" s="198"/>
      <c r="J149" s="194"/>
      <c r="K149" s="194"/>
      <c r="L149" s="199"/>
      <c r="M149" s="200"/>
      <c r="N149" s="201"/>
      <c r="O149" s="201"/>
      <c r="P149" s="201"/>
      <c r="Q149" s="201"/>
      <c r="R149" s="201"/>
      <c r="S149" s="201"/>
      <c r="T149" s="202"/>
      <c r="AT149" s="203" t="s">
        <v>131</v>
      </c>
      <c r="AU149" s="203" t="s">
        <v>82</v>
      </c>
      <c r="AV149" s="13" t="s">
        <v>82</v>
      </c>
      <c r="AW149" s="13" t="s">
        <v>33</v>
      </c>
      <c r="AX149" s="13" t="s">
        <v>79</v>
      </c>
      <c r="AY149" s="203" t="s">
        <v>118</v>
      </c>
    </row>
    <row r="150" spans="1:65" s="2" customFormat="1" ht="16.5" customHeight="1">
      <c r="A150" s="34"/>
      <c r="B150" s="35"/>
      <c r="C150" s="173" t="s">
        <v>222</v>
      </c>
      <c r="D150" s="173" t="s">
        <v>120</v>
      </c>
      <c r="E150" s="174" t="s">
        <v>546</v>
      </c>
      <c r="F150" s="175" t="s">
        <v>547</v>
      </c>
      <c r="G150" s="176" t="s">
        <v>146</v>
      </c>
      <c r="H150" s="177">
        <v>0.86399999999999999</v>
      </c>
      <c r="I150" s="178"/>
      <c r="J150" s="179">
        <f>ROUND(I150*H150,2)</f>
        <v>0</v>
      </c>
      <c r="K150" s="175" t="s">
        <v>124</v>
      </c>
      <c r="L150" s="39"/>
      <c r="M150" s="180" t="s">
        <v>19</v>
      </c>
      <c r="N150" s="181" t="s">
        <v>42</v>
      </c>
      <c r="O150" s="64"/>
      <c r="P150" s="182">
        <f>O150*H150</f>
        <v>0</v>
      </c>
      <c r="Q150" s="182">
        <v>0</v>
      </c>
      <c r="R150" s="182">
        <f>Q150*H150</f>
        <v>0</v>
      </c>
      <c r="S150" s="182">
        <v>0</v>
      </c>
      <c r="T150" s="183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84" t="s">
        <v>125</v>
      </c>
      <c r="AT150" s="184" t="s">
        <v>120</v>
      </c>
      <c r="AU150" s="184" t="s">
        <v>82</v>
      </c>
      <c r="AY150" s="17" t="s">
        <v>118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7" t="s">
        <v>79</v>
      </c>
      <c r="BK150" s="185">
        <f>ROUND(I150*H150,2)</f>
        <v>0</v>
      </c>
      <c r="BL150" s="17" t="s">
        <v>125</v>
      </c>
      <c r="BM150" s="184" t="s">
        <v>548</v>
      </c>
    </row>
    <row r="151" spans="1:65" s="2" customFormat="1" ht="19.5">
      <c r="A151" s="34"/>
      <c r="B151" s="35"/>
      <c r="C151" s="36"/>
      <c r="D151" s="186" t="s">
        <v>127</v>
      </c>
      <c r="E151" s="36"/>
      <c r="F151" s="187" t="s">
        <v>549</v>
      </c>
      <c r="G151" s="36"/>
      <c r="H151" s="36"/>
      <c r="I151" s="188"/>
      <c r="J151" s="36"/>
      <c r="K151" s="36"/>
      <c r="L151" s="39"/>
      <c r="M151" s="189"/>
      <c r="N151" s="190"/>
      <c r="O151" s="64"/>
      <c r="P151" s="64"/>
      <c r="Q151" s="64"/>
      <c r="R151" s="64"/>
      <c r="S151" s="64"/>
      <c r="T151" s="65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127</v>
      </c>
      <c r="AU151" s="17" t="s">
        <v>82</v>
      </c>
    </row>
    <row r="152" spans="1:65" s="2" customFormat="1" ht="11.25">
      <c r="A152" s="34"/>
      <c r="B152" s="35"/>
      <c r="C152" s="36"/>
      <c r="D152" s="191" t="s">
        <v>129</v>
      </c>
      <c r="E152" s="36"/>
      <c r="F152" s="192" t="s">
        <v>550</v>
      </c>
      <c r="G152" s="36"/>
      <c r="H152" s="36"/>
      <c r="I152" s="188"/>
      <c r="J152" s="36"/>
      <c r="K152" s="36"/>
      <c r="L152" s="39"/>
      <c r="M152" s="189"/>
      <c r="N152" s="190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129</v>
      </c>
      <c r="AU152" s="17" t="s">
        <v>82</v>
      </c>
    </row>
    <row r="153" spans="1:65" s="13" customFormat="1" ht="11.25">
      <c r="B153" s="193"/>
      <c r="C153" s="194"/>
      <c r="D153" s="186" t="s">
        <v>131</v>
      </c>
      <c r="E153" s="195" t="s">
        <v>19</v>
      </c>
      <c r="F153" s="196" t="s">
        <v>500</v>
      </c>
      <c r="G153" s="194"/>
      <c r="H153" s="197">
        <v>0.86399999999999999</v>
      </c>
      <c r="I153" s="198"/>
      <c r="J153" s="194"/>
      <c r="K153" s="194"/>
      <c r="L153" s="199"/>
      <c r="M153" s="200"/>
      <c r="N153" s="201"/>
      <c r="O153" s="201"/>
      <c r="P153" s="201"/>
      <c r="Q153" s="201"/>
      <c r="R153" s="201"/>
      <c r="S153" s="201"/>
      <c r="T153" s="202"/>
      <c r="AT153" s="203" t="s">
        <v>131</v>
      </c>
      <c r="AU153" s="203" t="s">
        <v>82</v>
      </c>
      <c r="AV153" s="13" t="s">
        <v>82</v>
      </c>
      <c r="AW153" s="13" t="s">
        <v>33</v>
      </c>
      <c r="AX153" s="13" t="s">
        <v>79</v>
      </c>
      <c r="AY153" s="203" t="s">
        <v>118</v>
      </c>
    </row>
    <row r="154" spans="1:65" s="2" customFormat="1" ht="16.5" customHeight="1">
      <c r="A154" s="34"/>
      <c r="B154" s="35"/>
      <c r="C154" s="173" t="s">
        <v>228</v>
      </c>
      <c r="D154" s="173" t="s">
        <v>120</v>
      </c>
      <c r="E154" s="174" t="s">
        <v>288</v>
      </c>
      <c r="F154" s="175" t="s">
        <v>289</v>
      </c>
      <c r="G154" s="176" t="s">
        <v>146</v>
      </c>
      <c r="H154" s="177">
        <v>7.84</v>
      </c>
      <c r="I154" s="178"/>
      <c r="J154" s="179">
        <f>ROUND(I154*H154,2)</f>
        <v>0</v>
      </c>
      <c r="K154" s="175" t="s">
        <v>124</v>
      </c>
      <c r="L154" s="39"/>
      <c r="M154" s="180" t="s">
        <v>19</v>
      </c>
      <c r="N154" s="181" t="s">
        <v>42</v>
      </c>
      <c r="O154" s="64"/>
      <c r="P154" s="182">
        <f>O154*H154</f>
        <v>0</v>
      </c>
      <c r="Q154" s="182">
        <v>0</v>
      </c>
      <c r="R154" s="182">
        <f>Q154*H154</f>
        <v>0</v>
      </c>
      <c r="S154" s="182">
        <v>0</v>
      </c>
      <c r="T154" s="183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84" t="s">
        <v>125</v>
      </c>
      <c r="AT154" s="184" t="s">
        <v>120</v>
      </c>
      <c r="AU154" s="184" t="s">
        <v>82</v>
      </c>
      <c r="AY154" s="17" t="s">
        <v>118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7" t="s">
        <v>79</v>
      </c>
      <c r="BK154" s="185">
        <f>ROUND(I154*H154,2)</f>
        <v>0</v>
      </c>
      <c r="BL154" s="17" t="s">
        <v>125</v>
      </c>
      <c r="BM154" s="184" t="s">
        <v>551</v>
      </c>
    </row>
    <row r="155" spans="1:65" s="2" customFormat="1" ht="19.5">
      <c r="A155" s="34"/>
      <c r="B155" s="35"/>
      <c r="C155" s="36"/>
      <c r="D155" s="186" t="s">
        <v>127</v>
      </c>
      <c r="E155" s="36"/>
      <c r="F155" s="187" t="s">
        <v>291</v>
      </c>
      <c r="G155" s="36"/>
      <c r="H155" s="36"/>
      <c r="I155" s="188"/>
      <c r="J155" s="36"/>
      <c r="K155" s="36"/>
      <c r="L155" s="39"/>
      <c r="M155" s="189"/>
      <c r="N155" s="190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127</v>
      </c>
      <c r="AU155" s="17" t="s">
        <v>82</v>
      </c>
    </row>
    <row r="156" spans="1:65" s="2" customFormat="1" ht="11.25">
      <c r="A156" s="34"/>
      <c r="B156" s="35"/>
      <c r="C156" s="36"/>
      <c r="D156" s="191" t="s">
        <v>129</v>
      </c>
      <c r="E156" s="36"/>
      <c r="F156" s="192" t="s">
        <v>292</v>
      </c>
      <c r="G156" s="36"/>
      <c r="H156" s="36"/>
      <c r="I156" s="188"/>
      <c r="J156" s="36"/>
      <c r="K156" s="36"/>
      <c r="L156" s="39"/>
      <c r="M156" s="189"/>
      <c r="N156" s="190"/>
      <c r="O156" s="64"/>
      <c r="P156" s="64"/>
      <c r="Q156" s="64"/>
      <c r="R156" s="64"/>
      <c r="S156" s="64"/>
      <c r="T156" s="65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129</v>
      </c>
      <c r="AU156" s="17" t="s">
        <v>82</v>
      </c>
    </row>
    <row r="157" spans="1:65" s="13" customFormat="1" ht="11.25">
      <c r="B157" s="193"/>
      <c r="C157" s="194"/>
      <c r="D157" s="186" t="s">
        <v>131</v>
      </c>
      <c r="E157" s="195" t="s">
        <v>19</v>
      </c>
      <c r="F157" s="196" t="s">
        <v>552</v>
      </c>
      <c r="G157" s="194"/>
      <c r="H157" s="197">
        <v>5.4770000000000003</v>
      </c>
      <c r="I157" s="198"/>
      <c r="J157" s="194"/>
      <c r="K157" s="194"/>
      <c r="L157" s="199"/>
      <c r="M157" s="200"/>
      <c r="N157" s="201"/>
      <c r="O157" s="201"/>
      <c r="P157" s="201"/>
      <c r="Q157" s="201"/>
      <c r="R157" s="201"/>
      <c r="S157" s="201"/>
      <c r="T157" s="202"/>
      <c r="AT157" s="203" t="s">
        <v>131</v>
      </c>
      <c r="AU157" s="203" t="s">
        <v>82</v>
      </c>
      <c r="AV157" s="13" t="s">
        <v>82</v>
      </c>
      <c r="AW157" s="13" t="s">
        <v>33</v>
      </c>
      <c r="AX157" s="13" t="s">
        <v>71</v>
      </c>
      <c r="AY157" s="203" t="s">
        <v>118</v>
      </c>
    </row>
    <row r="158" spans="1:65" s="13" customFormat="1" ht="11.25">
      <c r="B158" s="193"/>
      <c r="C158" s="194"/>
      <c r="D158" s="186" t="s">
        <v>131</v>
      </c>
      <c r="E158" s="195" t="s">
        <v>19</v>
      </c>
      <c r="F158" s="196" t="s">
        <v>553</v>
      </c>
      <c r="G158" s="194"/>
      <c r="H158" s="197">
        <v>2.1880000000000002</v>
      </c>
      <c r="I158" s="198"/>
      <c r="J158" s="194"/>
      <c r="K158" s="194"/>
      <c r="L158" s="199"/>
      <c r="M158" s="200"/>
      <c r="N158" s="201"/>
      <c r="O158" s="201"/>
      <c r="P158" s="201"/>
      <c r="Q158" s="201"/>
      <c r="R158" s="201"/>
      <c r="S158" s="201"/>
      <c r="T158" s="202"/>
      <c r="AT158" s="203" t="s">
        <v>131</v>
      </c>
      <c r="AU158" s="203" t="s">
        <v>82</v>
      </c>
      <c r="AV158" s="13" t="s">
        <v>82</v>
      </c>
      <c r="AW158" s="13" t="s">
        <v>33</v>
      </c>
      <c r="AX158" s="13" t="s">
        <v>71</v>
      </c>
      <c r="AY158" s="203" t="s">
        <v>118</v>
      </c>
    </row>
    <row r="159" spans="1:65" s="13" customFormat="1" ht="11.25">
      <c r="B159" s="193"/>
      <c r="C159" s="194"/>
      <c r="D159" s="186" t="s">
        <v>131</v>
      </c>
      <c r="E159" s="195" t="s">
        <v>19</v>
      </c>
      <c r="F159" s="196" t="s">
        <v>554</v>
      </c>
      <c r="G159" s="194"/>
      <c r="H159" s="197">
        <v>0.17499999999999999</v>
      </c>
      <c r="I159" s="198"/>
      <c r="J159" s="194"/>
      <c r="K159" s="194"/>
      <c r="L159" s="199"/>
      <c r="M159" s="200"/>
      <c r="N159" s="201"/>
      <c r="O159" s="201"/>
      <c r="P159" s="201"/>
      <c r="Q159" s="201"/>
      <c r="R159" s="201"/>
      <c r="S159" s="201"/>
      <c r="T159" s="202"/>
      <c r="AT159" s="203" t="s">
        <v>131</v>
      </c>
      <c r="AU159" s="203" t="s">
        <v>82</v>
      </c>
      <c r="AV159" s="13" t="s">
        <v>82</v>
      </c>
      <c r="AW159" s="13" t="s">
        <v>33</v>
      </c>
      <c r="AX159" s="13" t="s">
        <v>71</v>
      </c>
      <c r="AY159" s="203" t="s">
        <v>118</v>
      </c>
    </row>
    <row r="160" spans="1:65" s="2" customFormat="1" ht="16.5" customHeight="1">
      <c r="A160" s="34"/>
      <c r="B160" s="35"/>
      <c r="C160" s="205" t="s">
        <v>235</v>
      </c>
      <c r="D160" s="205" t="s">
        <v>303</v>
      </c>
      <c r="E160" s="206" t="s">
        <v>555</v>
      </c>
      <c r="F160" s="207" t="s">
        <v>556</v>
      </c>
      <c r="G160" s="208" t="s">
        <v>270</v>
      </c>
      <c r="H160" s="209">
        <v>3.694</v>
      </c>
      <c r="I160" s="210"/>
      <c r="J160" s="211">
        <f>ROUND(I160*H160,2)</f>
        <v>0</v>
      </c>
      <c r="K160" s="207" t="s">
        <v>124</v>
      </c>
      <c r="L160" s="212"/>
      <c r="M160" s="213" t="s">
        <v>19</v>
      </c>
      <c r="N160" s="214" t="s">
        <v>42</v>
      </c>
      <c r="O160" s="64"/>
      <c r="P160" s="182">
        <f>O160*H160</f>
        <v>0</v>
      </c>
      <c r="Q160" s="182">
        <v>1</v>
      </c>
      <c r="R160" s="182">
        <f>Q160*H160</f>
        <v>3.694</v>
      </c>
      <c r="S160" s="182">
        <v>0</v>
      </c>
      <c r="T160" s="183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84" t="s">
        <v>170</v>
      </c>
      <c r="AT160" s="184" t="s">
        <v>303</v>
      </c>
      <c r="AU160" s="184" t="s">
        <v>82</v>
      </c>
      <c r="AY160" s="17" t="s">
        <v>118</v>
      </c>
      <c r="BE160" s="185">
        <f>IF(N160="základní",J160,0)</f>
        <v>0</v>
      </c>
      <c r="BF160" s="185">
        <f>IF(N160="snížená",J160,0)</f>
        <v>0</v>
      </c>
      <c r="BG160" s="185">
        <f>IF(N160="zákl. přenesená",J160,0)</f>
        <v>0</v>
      </c>
      <c r="BH160" s="185">
        <f>IF(N160="sníž. přenesená",J160,0)</f>
        <v>0</v>
      </c>
      <c r="BI160" s="185">
        <f>IF(N160="nulová",J160,0)</f>
        <v>0</v>
      </c>
      <c r="BJ160" s="17" t="s">
        <v>79</v>
      </c>
      <c r="BK160" s="185">
        <f>ROUND(I160*H160,2)</f>
        <v>0</v>
      </c>
      <c r="BL160" s="17" t="s">
        <v>125</v>
      </c>
      <c r="BM160" s="184" t="s">
        <v>557</v>
      </c>
    </row>
    <row r="161" spans="1:65" s="2" customFormat="1" ht="11.25">
      <c r="A161" s="34"/>
      <c r="B161" s="35"/>
      <c r="C161" s="36"/>
      <c r="D161" s="186" t="s">
        <v>127</v>
      </c>
      <c r="E161" s="36"/>
      <c r="F161" s="187" t="s">
        <v>556</v>
      </c>
      <c r="G161" s="36"/>
      <c r="H161" s="36"/>
      <c r="I161" s="188"/>
      <c r="J161" s="36"/>
      <c r="K161" s="36"/>
      <c r="L161" s="39"/>
      <c r="M161" s="189"/>
      <c r="N161" s="190"/>
      <c r="O161" s="64"/>
      <c r="P161" s="64"/>
      <c r="Q161" s="64"/>
      <c r="R161" s="64"/>
      <c r="S161" s="64"/>
      <c r="T161" s="65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127</v>
      </c>
      <c r="AU161" s="17" t="s">
        <v>82</v>
      </c>
    </row>
    <row r="162" spans="1:65" s="13" customFormat="1" ht="11.25">
      <c r="B162" s="193"/>
      <c r="C162" s="194"/>
      <c r="D162" s="186" t="s">
        <v>131</v>
      </c>
      <c r="E162" s="195" t="s">
        <v>19</v>
      </c>
      <c r="F162" s="196" t="s">
        <v>558</v>
      </c>
      <c r="G162" s="194"/>
      <c r="H162" s="197">
        <v>3.694</v>
      </c>
      <c r="I162" s="198"/>
      <c r="J162" s="194"/>
      <c r="K162" s="194"/>
      <c r="L162" s="199"/>
      <c r="M162" s="200"/>
      <c r="N162" s="201"/>
      <c r="O162" s="201"/>
      <c r="P162" s="201"/>
      <c r="Q162" s="201"/>
      <c r="R162" s="201"/>
      <c r="S162" s="201"/>
      <c r="T162" s="202"/>
      <c r="AT162" s="203" t="s">
        <v>131</v>
      </c>
      <c r="AU162" s="203" t="s">
        <v>82</v>
      </c>
      <c r="AV162" s="13" t="s">
        <v>82</v>
      </c>
      <c r="AW162" s="13" t="s">
        <v>33</v>
      </c>
      <c r="AX162" s="13" t="s">
        <v>79</v>
      </c>
      <c r="AY162" s="203" t="s">
        <v>118</v>
      </c>
    </row>
    <row r="163" spans="1:65" s="2" customFormat="1" ht="16.5" customHeight="1">
      <c r="A163" s="34"/>
      <c r="B163" s="35"/>
      <c r="C163" s="173" t="s">
        <v>241</v>
      </c>
      <c r="D163" s="173" t="s">
        <v>120</v>
      </c>
      <c r="E163" s="174" t="s">
        <v>559</v>
      </c>
      <c r="F163" s="175" t="s">
        <v>560</v>
      </c>
      <c r="G163" s="176" t="s">
        <v>297</v>
      </c>
      <c r="H163" s="177">
        <v>5.6</v>
      </c>
      <c r="I163" s="178"/>
      <c r="J163" s="179">
        <f>ROUND(I163*H163,2)</f>
        <v>0</v>
      </c>
      <c r="K163" s="175" t="s">
        <v>124</v>
      </c>
      <c r="L163" s="39"/>
      <c r="M163" s="180" t="s">
        <v>19</v>
      </c>
      <c r="N163" s="181" t="s">
        <v>42</v>
      </c>
      <c r="O163" s="64"/>
      <c r="P163" s="182">
        <f>O163*H163</f>
        <v>0</v>
      </c>
      <c r="Q163" s="182">
        <v>0</v>
      </c>
      <c r="R163" s="182">
        <f>Q163*H163</f>
        <v>0</v>
      </c>
      <c r="S163" s="182">
        <v>0</v>
      </c>
      <c r="T163" s="183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84" t="s">
        <v>125</v>
      </c>
      <c r="AT163" s="184" t="s">
        <v>120</v>
      </c>
      <c r="AU163" s="184" t="s">
        <v>82</v>
      </c>
      <c r="AY163" s="17" t="s">
        <v>118</v>
      </c>
      <c r="BE163" s="185">
        <f>IF(N163="základní",J163,0)</f>
        <v>0</v>
      </c>
      <c r="BF163" s="185">
        <f>IF(N163="snížená",J163,0)</f>
        <v>0</v>
      </c>
      <c r="BG163" s="185">
        <f>IF(N163="zákl. přenesená",J163,0)</f>
        <v>0</v>
      </c>
      <c r="BH163" s="185">
        <f>IF(N163="sníž. přenesená",J163,0)</f>
        <v>0</v>
      </c>
      <c r="BI163" s="185">
        <f>IF(N163="nulová",J163,0)</f>
        <v>0</v>
      </c>
      <c r="BJ163" s="17" t="s">
        <v>79</v>
      </c>
      <c r="BK163" s="185">
        <f>ROUND(I163*H163,2)</f>
        <v>0</v>
      </c>
      <c r="BL163" s="17" t="s">
        <v>125</v>
      </c>
      <c r="BM163" s="184" t="s">
        <v>561</v>
      </c>
    </row>
    <row r="164" spans="1:65" s="2" customFormat="1" ht="11.25">
      <c r="A164" s="34"/>
      <c r="B164" s="35"/>
      <c r="C164" s="36"/>
      <c r="D164" s="186" t="s">
        <v>127</v>
      </c>
      <c r="E164" s="36"/>
      <c r="F164" s="187" t="s">
        <v>562</v>
      </c>
      <c r="G164" s="36"/>
      <c r="H164" s="36"/>
      <c r="I164" s="188"/>
      <c r="J164" s="36"/>
      <c r="K164" s="36"/>
      <c r="L164" s="39"/>
      <c r="M164" s="189"/>
      <c r="N164" s="190"/>
      <c r="O164" s="64"/>
      <c r="P164" s="64"/>
      <c r="Q164" s="64"/>
      <c r="R164" s="64"/>
      <c r="S164" s="64"/>
      <c r="T164" s="65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127</v>
      </c>
      <c r="AU164" s="17" t="s">
        <v>82</v>
      </c>
    </row>
    <row r="165" spans="1:65" s="2" customFormat="1" ht="11.25">
      <c r="A165" s="34"/>
      <c r="B165" s="35"/>
      <c r="C165" s="36"/>
      <c r="D165" s="191" t="s">
        <v>129</v>
      </c>
      <c r="E165" s="36"/>
      <c r="F165" s="192" t="s">
        <v>563</v>
      </c>
      <c r="G165" s="36"/>
      <c r="H165" s="36"/>
      <c r="I165" s="188"/>
      <c r="J165" s="36"/>
      <c r="K165" s="36"/>
      <c r="L165" s="39"/>
      <c r="M165" s="189"/>
      <c r="N165" s="190"/>
      <c r="O165" s="64"/>
      <c r="P165" s="64"/>
      <c r="Q165" s="64"/>
      <c r="R165" s="64"/>
      <c r="S165" s="64"/>
      <c r="T165" s="65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129</v>
      </c>
      <c r="AU165" s="17" t="s">
        <v>82</v>
      </c>
    </row>
    <row r="166" spans="1:65" s="13" customFormat="1" ht="11.25">
      <c r="B166" s="193"/>
      <c r="C166" s="194"/>
      <c r="D166" s="186" t="s">
        <v>131</v>
      </c>
      <c r="E166" s="195" t="s">
        <v>19</v>
      </c>
      <c r="F166" s="196" t="s">
        <v>564</v>
      </c>
      <c r="G166" s="194"/>
      <c r="H166" s="197">
        <v>5.6</v>
      </c>
      <c r="I166" s="198"/>
      <c r="J166" s="194"/>
      <c r="K166" s="194"/>
      <c r="L166" s="199"/>
      <c r="M166" s="200"/>
      <c r="N166" s="201"/>
      <c r="O166" s="201"/>
      <c r="P166" s="201"/>
      <c r="Q166" s="201"/>
      <c r="R166" s="201"/>
      <c r="S166" s="201"/>
      <c r="T166" s="202"/>
      <c r="AT166" s="203" t="s">
        <v>131</v>
      </c>
      <c r="AU166" s="203" t="s">
        <v>82</v>
      </c>
      <c r="AV166" s="13" t="s">
        <v>82</v>
      </c>
      <c r="AW166" s="13" t="s">
        <v>33</v>
      </c>
      <c r="AX166" s="13" t="s">
        <v>79</v>
      </c>
      <c r="AY166" s="203" t="s">
        <v>118</v>
      </c>
    </row>
    <row r="167" spans="1:65" s="2" customFormat="1" ht="16.5" customHeight="1">
      <c r="A167" s="34"/>
      <c r="B167" s="35"/>
      <c r="C167" s="205" t="s">
        <v>247</v>
      </c>
      <c r="D167" s="205" t="s">
        <v>303</v>
      </c>
      <c r="E167" s="206" t="s">
        <v>304</v>
      </c>
      <c r="F167" s="207" t="s">
        <v>305</v>
      </c>
      <c r="G167" s="208" t="s">
        <v>306</v>
      </c>
      <c r="H167" s="209">
        <v>0.115</v>
      </c>
      <c r="I167" s="210"/>
      <c r="J167" s="211">
        <f>ROUND(I167*H167,2)</f>
        <v>0</v>
      </c>
      <c r="K167" s="207" t="s">
        <v>124</v>
      </c>
      <c r="L167" s="212"/>
      <c r="M167" s="213" t="s">
        <v>19</v>
      </c>
      <c r="N167" s="214" t="s">
        <v>42</v>
      </c>
      <c r="O167" s="64"/>
      <c r="P167" s="182">
        <f>O167*H167</f>
        <v>0</v>
      </c>
      <c r="Q167" s="182">
        <v>1E-3</v>
      </c>
      <c r="R167" s="182">
        <f>Q167*H167</f>
        <v>1.15E-4</v>
      </c>
      <c r="S167" s="182">
        <v>0</v>
      </c>
      <c r="T167" s="183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84" t="s">
        <v>170</v>
      </c>
      <c r="AT167" s="184" t="s">
        <v>303</v>
      </c>
      <c r="AU167" s="184" t="s">
        <v>82</v>
      </c>
      <c r="AY167" s="17" t="s">
        <v>118</v>
      </c>
      <c r="BE167" s="185">
        <f>IF(N167="základní",J167,0)</f>
        <v>0</v>
      </c>
      <c r="BF167" s="185">
        <f>IF(N167="snížená",J167,0)</f>
        <v>0</v>
      </c>
      <c r="BG167" s="185">
        <f>IF(N167="zákl. přenesená",J167,0)</f>
        <v>0</v>
      </c>
      <c r="BH167" s="185">
        <f>IF(N167="sníž. přenesená",J167,0)</f>
        <v>0</v>
      </c>
      <c r="BI167" s="185">
        <f>IF(N167="nulová",J167,0)</f>
        <v>0</v>
      </c>
      <c r="BJ167" s="17" t="s">
        <v>79</v>
      </c>
      <c r="BK167" s="185">
        <f>ROUND(I167*H167,2)</f>
        <v>0</v>
      </c>
      <c r="BL167" s="17" t="s">
        <v>125</v>
      </c>
      <c r="BM167" s="184" t="s">
        <v>565</v>
      </c>
    </row>
    <row r="168" spans="1:65" s="2" customFormat="1" ht="11.25">
      <c r="A168" s="34"/>
      <c r="B168" s="35"/>
      <c r="C168" s="36"/>
      <c r="D168" s="186" t="s">
        <v>127</v>
      </c>
      <c r="E168" s="36"/>
      <c r="F168" s="187" t="s">
        <v>305</v>
      </c>
      <c r="G168" s="36"/>
      <c r="H168" s="36"/>
      <c r="I168" s="188"/>
      <c r="J168" s="36"/>
      <c r="K168" s="36"/>
      <c r="L168" s="39"/>
      <c r="M168" s="189"/>
      <c r="N168" s="190"/>
      <c r="O168" s="64"/>
      <c r="P168" s="64"/>
      <c r="Q168" s="64"/>
      <c r="R168" s="64"/>
      <c r="S168" s="64"/>
      <c r="T168" s="65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127</v>
      </c>
      <c r="AU168" s="17" t="s">
        <v>82</v>
      </c>
    </row>
    <row r="169" spans="1:65" s="13" customFormat="1" ht="11.25">
      <c r="B169" s="193"/>
      <c r="C169" s="194"/>
      <c r="D169" s="186" t="s">
        <v>131</v>
      </c>
      <c r="E169" s="195" t="s">
        <v>19</v>
      </c>
      <c r="F169" s="196" t="s">
        <v>566</v>
      </c>
      <c r="G169" s="194"/>
      <c r="H169" s="197">
        <v>0.115</v>
      </c>
      <c r="I169" s="198"/>
      <c r="J169" s="194"/>
      <c r="K169" s="194"/>
      <c r="L169" s="199"/>
      <c r="M169" s="200"/>
      <c r="N169" s="201"/>
      <c r="O169" s="201"/>
      <c r="P169" s="201"/>
      <c r="Q169" s="201"/>
      <c r="R169" s="201"/>
      <c r="S169" s="201"/>
      <c r="T169" s="202"/>
      <c r="AT169" s="203" t="s">
        <v>131</v>
      </c>
      <c r="AU169" s="203" t="s">
        <v>82</v>
      </c>
      <c r="AV169" s="13" t="s">
        <v>82</v>
      </c>
      <c r="AW169" s="13" t="s">
        <v>33</v>
      </c>
      <c r="AX169" s="13" t="s">
        <v>79</v>
      </c>
      <c r="AY169" s="203" t="s">
        <v>118</v>
      </c>
    </row>
    <row r="170" spans="1:65" s="12" customFormat="1" ht="22.9" customHeight="1">
      <c r="B170" s="157"/>
      <c r="C170" s="158"/>
      <c r="D170" s="159" t="s">
        <v>70</v>
      </c>
      <c r="E170" s="171" t="s">
        <v>82</v>
      </c>
      <c r="F170" s="171" t="s">
        <v>315</v>
      </c>
      <c r="G170" s="158"/>
      <c r="H170" s="158"/>
      <c r="I170" s="161"/>
      <c r="J170" s="172">
        <f>BK170</f>
        <v>0</v>
      </c>
      <c r="K170" s="158"/>
      <c r="L170" s="163"/>
      <c r="M170" s="164"/>
      <c r="N170" s="165"/>
      <c r="O170" s="165"/>
      <c r="P170" s="166">
        <f>SUM(P171:P204)</f>
        <v>0</v>
      </c>
      <c r="Q170" s="165"/>
      <c r="R170" s="166">
        <f>SUM(R171:R204)</f>
        <v>7.0393045499999989</v>
      </c>
      <c r="S170" s="165"/>
      <c r="T170" s="167">
        <f>SUM(T171:T204)</f>
        <v>0</v>
      </c>
      <c r="AR170" s="168" t="s">
        <v>79</v>
      </c>
      <c r="AT170" s="169" t="s">
        <v>70</v>
      </c>
      <c r="AU170" s="169" t="s">
        <v>79</v>
      </c>
      <c r="AY170" s="168" t="s">
        <v>118</v>
      </c>
      <c r="BK170" s="170">
        <f>SUM(BK171:BK204)</f>
        <v>0</v>
      </c>
    </row>
    <row r="171" spans="1:65" s="2" customFormat="1" ht="16.5" customHeight="1">
      <c r="A171" s="34"/>
      <c r="B171" s="35"/>
      <c r="C171" s="173" t="s">
        <v>7</v>
      </c>
      <c r="D171" s="173" t="s">
        <v>120</v>
      </c>
      <c r="E171" s="174" t="s">
        <v>317</v>
      </c>
      <c r="F171" s="175" t="s">
        <v>318</v>
      </c>
      <c r="G171" s="176" t="s">
        <v>146</v>
      </c>
      <c r="H171" s="177">
        <v>2.2509999999999999</v>
      </c>
      <c r="I171" s="178"/>
      <c r="J171" s="179">
        <f>ROUND(I171*H171,2)</f>
        <v>0</v>
      </c>
      <c r="K171" s="175" t="s">
        <v>124</v>
      </c>
      <c r="L171" s="39"/>
      <c r="M171" s="180" t="s">
        <v>19</v>
      </c>
      <c r="N171" s="181" t="s">
        <v>42</v>
      </c>
      <c r="O171" s="64"/>
      <c r="P171" s="182">
        <f>O171*H171</f>
        <v>0</v>
      </c>
      <c r="Q171" s="182">
        <v>2.5018699999999998</v>
      </c>
      <c r="R171" s="182">
        <f>Q171*H171</f>
        <v>5.6317093699999994</v>
      </c>
      <c r="S171" s="182">
        <v>0</v>
      </c>
      <c r="T171" s="183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84" t="s">
        <v>125</v>
      </c>
      <c r="AT171" s="184" t="s">
        <v>120</v>
      </c>
      <c r="AU171" s="184" t="s">
        <v>82</v>
      </c>
      <c r="AY171" s="17" t="s">
        <v>118</v>
      </c>
      <c r="BE171" s="185">
        <f>IF(N171="základní",J171,0)</f>
        <v>0</v>
      </c>
      <c r="BF171" s="185">
        <f>IF(N171="snížená",J171,0)</f>
        <v>0</v>
      </c>
      <c r="BG171" s="185">
        <f>IF(N171="zákl. přenesená",J171,0)</f>
        <v>0</v>
      </c>
      <c r="BH171" s="185">
        <f>IF(N171="sníž. přenesená",J171,0)</f>
        <v>0</v>
      </c>
      <c r="BI171" s="185">
        <f>IF(N171="nulová",J171,0)</f>
        <v>0</v>
      </c>
      <c r="BJ171" s="17" t="s">
        <v>79</v>
      </c>
      <c r="BK171" s="185">
        <f>ROUND(I171*H171,2)</f>
        <v>0</v>
      </c>
      <c r="BL171" s="17" t="s">
        <v>125</v>
      </c>
      <c r="BM171" s="184" t="s">
        <v>567</v>
      </c>
    </row>
    <row r="172" spans="1:65" s="2" customFormat="1" ht="11.25">
      <c r="A172" s="34"/>
      <c r="B172" s="35"/>
      <c r="C172" s="36"/>
      <c r="D172" s="186" t="s">
        <v>127</v>
      </c>
      <c r="E172" s="36"/>
      <c r="F172" s="187" t="s">
        <v>320</v>
      </c>
      <c r="G172" s="36"/>
      <c r="H172" s="36"/>
      <c r="I172" s="188"/>
      <c r="J172" s="36"/>
      <c r="K172" s="36"/>
      <c r="L172" s="39"/>
      <c r="M172" s="189"/>
      <c r="N172" s="190"/>
      <c r="O172" s="64"/>
      <c r="P172" s="64"/>
      <c r="Q172" s="64"/>
      <c r="R172" s="64"/>
      <c r="S172" s="64"/>
      <c r="T172" s="65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127</v>
      </c>
      <c r="AU172" s="17" t="s">
        <v>82</v>
      </c>
    </row>
    <row r="173" spans="1:65" s="2" customFormat="1" ht="11.25">
      <c r="A173" s="34"/>
      <c r="B173" s="35"/>
      <c r="C173" s="36"/>
      <c r="D173" s="191" t="s">
        <v>129</v>
      </c>
      <c r="E173" s="36"/>
      <c r="F173" s="192" t="s">
        <v>321</v>
      </c>
      <c r="G173" s="36"/>
      <c r="H173" s="36"/>
      <c r="I173" s="188"/>
      <c r="J173" s="36"/>
      <c r="K173" s="36"/>
      <c r="L173" s="39"/>
      <c r="M173" s="189"/>
      <c r="N173" s="190"/>
      <c r="O173" s="64"/>
      <c r="P173" s="64"/>
      <c r="Q173" s="64"/>
      <c r="R173" s="64"/>
      <c r="S173" s="64"/>
      <c r="T173" s="65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129</v>
      </c>
      <c r="AU173" s="17" t="s">
        <v>82</v>
      </c>
    </row>
    <row r="174" spans="1:65" s="13" customFormat="1" ht="11.25">
      <c r="B174" s="193"/>
      <c r="C174" s="194"/>
      <c r="D174" s="186" t="s">
        <v>131</v>
      </c>
      <c r="E174" s="195" t="s">
        <v>19</v>
      </c>
      <c r="F174" s="196" t="s">
        <v>568</v>
      </c>
      <c r="G174" s="194"/>
      <c r="H174" s="197">
        <v>2.2509999999999999</v>
      </c>
      <c r="I174" s="198"/>
      <c r="J174" s="194"/>
      <c r="K174" s="194"/>
      <c r="L174" s="199"/>
      <c r="M174" s="200"/>
      <c r="N174" s="201"/>
      <c r="O174" s="201"/>
      <c r="P174" s="201"/>
      <c r="Q174" s="201"/>
      <c r="R174" s="201"/>
      <c r="S174" s="201"/>
      <c r="T174" s="202"/>
      <c r="AT174" s="203" t="s">
        <v>131</v>
      </c>
      <c r="AU174" s="203" t="s">
        <v>82</v>
      </c>
      <c r="AV174" s="13" t="s">
        <v>82</v>
      </c>
      <c r="AW174" s="13" t="s">
        <v>33</v>
      </c>
      <c r="AX174" s="13" t="s">
        <v>79</v>
      </c>
      <c r="AY174" s="203" t="s">
        <v>118</v>
      </c>
    </row>
    <row r="175" spans="1:65" s="2" customFormat="1" ht="16.5" customHeight="1">
      <c r="A175" s="34"/>
      <c r="B175" s="35"/>
      <c r="C175" s="173" t="s">
        <v>261</v>
      </c>
      <c r="D175" s="173" t="s">
        <v>120</v>
      </c>
      <c r="E175" s="174" t="s">
        <v>326</v>
      </c>
      <c r="F175" s="175" t="s">
        <v>327</v>
      </c>
      <c r="G175" s="176" t="s">
        <v>297</v>
      </c>
      <c r="H175" s="177">
        <v>10.510999999999999</v>
      </c>
      <c r="I175" s="178"/>
      <c r="J175" s="179">
        <f>ROUND(I175*H175,2)</f>
        <v>0</v>
      </c>
      <c r="K175" s="175" t="s">
        <v>124</v>
      </c>
      <c r="L175" s="39"/>
      <c r="M175" s="180" t="s">
        <v>19</v>
      </c>
      <c r="N175" s="181" t="s">
        <v>42</v>
      </c>
      <c r="O175" s="64"/>
      <c r="P175" s="182">
        <f>O175*H175</f>
        <v>0</v>
      </c>
      <c r="Q175" s="182">
        <v>2.6900000000000001E-3</v>
      </c>
      <c r="R175" s="182">
        <f>Q175*H175</f>
        <v>2.8274589999999999E-2</v>
      </c>
      <c r="S175" s="182">
        <v>0</v>
      </c>
      <c r="T175" s="183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84" t="s">
        <v>125</v>
      </c>
      <c r="AT175" s="184" t="s">
        <v>120</v>
      </c>
      <c r="AU175" s="184" t="s">
        <v>82</v>
      </c>
      <c r="AY175" s="17" t="s">
        <v>118</v>
      </c>
      <c r="BE175" s="185">
        <f>IF(N175="základní",J175,0)</f>
        <v>0</v>
      </c>
      <c r="BF175" s="185">
        <f>IF(N175="snížená",J175,0)</f>
        <v>0</v>
      </c>
      <c r="BG175" s="185">
        <f>IF(N175="zákl. přenesená",J175,0)</f>
        <v>0</v>
      </c>
      <c r="BH175" s="185">
        <f>IF(N175="sníž. přenesená",J175,0)</f>
        <v>0</v>
      </c>
      <c r="BI175" s="185">
        <f>IF(N175="nulová",J175,0)</f>
        <v>0</v>
      </c>
      <c r="BJ175" s="17" t="s">
        <v>79</v>
      </c>
      <c r="BK175" s="185">
        <f>ROUND(I175*H175,2)</f>
        <v>0</v>
      </c>
      <c r="BL175" s="17" t="s">
        <v>125</v>
      </c>
      <c r="BM175" s="184" t="s">
        <v>569</v>
      </c>
    </row>
    <row r="176" spans="1:65" s="2" customFormat="1" ht="11.25">
      <c r="A176" s="34"/>
      <c r="B176" s="35"/>
      <c r="C176" s="36"/>
      <c r="D176" s="186" t="s">
        <v>127</v>
      </c>
      <c r="E176" s="36"/>
      <c r="F176" s="187" t="s">
        <v>329</v>
      </c>
      <c r="G176" s="36"/>
      <c r="H176" s="36"/>
      <c r="I176" s="188"/>
      <c r="J176" s="36"/>
      <c r="K176" s="36"/>
      <c r="L176" s="39"/>
      <c r="M176" s="189"/>
      <c r="N176" s="190"/>
      <c r="O176" s="64"/>
      <c r="P176" s="64"/>
      <c r="Q176" s="64"/>
      <c r="R176" s="64"/>
      <c r="S176" s="64"/>
      <c r="T176" s="65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127</v>
      </c>
      <c r="AU176" s="17" t="s">
        <v>82</v>
      </c>
    </row>
    <row r="177" spans="1:65" s="2" customFormat="1" ht="11.25">
      <c r="A177" s="34"/>
      <c r="B177" s="35"/>
      <c r="C177" s="36"/>
      <c r="D177" s="191" t="s">
        <v>129</v>
      </c>
      <c r="E177" s="36"/>
      <c r="F177" s="192" t="s">
        <v>330</v>
      </c>
      <c r="G177" s="36"/>
      <c r="H177" s="36"/>
      <c r="I177" s="188"/>
      <c r="J177" s="36"/>
      <c r="K177" s="36"/>
      <c r="L177" s="39"/>
      <c r="M177" s="189"/>
      <c r="N177" s="190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129</v>
      </c>
      <c r="AU177" s="17" t="s">
        <v>82</v>
      </c>
    </row>
    <row r="178" spans="1:65" s="13" customFormat="1" ht="11.25">
      <c r="B178" s="193"/>
      <c r="C178" s="194"/>
      <c r="D178" s="186" t="s">
        <v>131</v>
      </c>
      <c r="E178" s="195" t="s">
        <v>19</v>
      </c>
      <c r="F178" s="196" t="s">
        <v>570</v>
      </c>
      <c r="G178" s="194"/>
      <c r="H178" s="197">
        <v>10.510999999999999</v>
      </c>
      <c r="I178" s="198"/>
      <c r="J178" s="194"/>
      <c r="K178" s="194"/>
      <c r="L178" s="199"/>
      <c r="M178" s="200"/>
      <c r="N178" s="201"/>
      <c r="O178" s="201"/>
      <c r="P178" s="201"/>
      <c r="Q178" s="201"/>
      <c r="R178" s="201"/>
      <c r="S178" s="201"/>
      <c r="T178" s="202"/>
      <c r="AT178" s="203" t="s">
        <v>131</v>
      </c>
      <c r="AU178" s="203" t="s">
        <v>82</v>
      </c>
      <c r="AV178" s="13" t="s">
        <v>82</v>
      </c>
      <c r="AW178" s="13" t="s">
        <v>33</v>
      </c>
      <c r="AX178" s="13" t="s">
        <v>79</v>
      </c>
      <c r="AY178" s="203" t="s">
        <v>118</v>
      </c>
    </row>
    <row r="179" spans="1:65" s="2" customFormat="1" ht="16.5" customHeight="1">
      <c r="A179" s="34"/>
      <c r="B179" s="35"/>
      <c r="C179" s="173" t="s">
        <v>267</v>
      </c>
      <c r="D179" s="173" t="s">
        <v>120</v>
      </c>
      <c r="E179" s="174" t="s">
        <v>335</v>
      </c>
      <c r="F179" s="175" t="s">
        <v>336</v>
      </c>
      <c r="G179" s="176" t="s">
        <v>297</v>
      </c>
      <c r="H179" s="177">
        <v>10.510999999999999</v>
      </c>
      <c r="I179" s="178"/>
      <c r="J179" s="179">
        <f>ROUND(I179*H179,2)</f>
        <v>0</v>
      </c>
      <c r="K179" s="175" t="s">
        <v>124</v>
      </c>
      <c r="L179" s="39"/>
      <c r="M179" s="180" t="s">
        <v>19</v>
      </c>
      <c r="N179" s="181" t="s">
        <v>42</v>
      </c>
      <c r="O179" s="64"/>
      <c r="P179" s="182">
        <f>O179*H179</f>
        <v>0</v>
      </c>
      <c r="Q179" s="182">
        <v>0</v>
      </c>
      <c r="R179" s="182">
        <f>Q179*H179</f>
        <v>0</v>
      </c>
      <c r="S179" s="182">
        <v>0</v>
      </c>
      <c r="T179" s="183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84" t="s">
        <v>125</v>
      </c>
      <c r="AT179" s="184" t="s">
        <v>120</v>
      </c>
      <c r="AU179" s="184" t="s">
        <v>82</v>
      </c>
      <c r="AY179" s="17" t="s">
        <v>118</v>
      </c>
      <c r="BE179" s="185">
        <f>IF(N179="základní",J179,0)</f>
        <v>0</v>
      </c>
      <c r="BF179" s="185">
        <f>IF(N179="snížená",J179,0)</f>
        <v>0</v>
      </c>
      <c r="BG179" s="185">
        <f>IF(N179="zákl. přenesená",J179,0)</f>
        <v>0</v>
      </c>
      <c r="BH179" s="185">
        <f>IF(N179="sníž. přenesená",J179,0)</f>
        <v>0</v>
      </c>
      <c r="BI179" s="185">
        <f>IF(N179="nulová",J179,0)</f>
        <v>0</v>
      </c>
      <c r="BJ179" s="17" t="s">
        <v>79</v>
      </c>
      <c r="BK179" s="185">
        <f>ROUND(I179*H179,2)</f>
        <v>0</v>
      </c>
      <c r="BL179" s="17" t="s">
        <v>125</v>
      </c>
      <c r="BM179" s="184" t="s">
        <v>571</v>
      </c>
    </row>
    <row r="180" spans="1:65" s="2" customFormat="1" ht="11.25">
      <c r="A180" s="34"/>
      <c r="B180" s="35"/>
      <c r="C180" s="36"/>
      <c r="D180" s="186" t="s">
        <v>127</v>
      </c>
      <c r="E180" s="36"/>
      <c r="F180" s="187" t="s">
        <v>338</v>
      </c>
      <c r="G180" s="36"/>
      <c r="H180" s="36"/>
      <c r="I180" s="188"/>
      <c r="J180" s="36"/>
      <c r="K180" s="36"/>
      <c r="L180" s="39"/>
      <c r="M180" s="189"/>
      <c r="N180" s="190"/>
      <c r="O180" s="64"/>
      <c r="P180" s="64"/>
      <c r="Q180" s="64"/>
      <c r="R180" s="64"/>
      <c r="S180" s="64"/>
      <c r="T180" s="65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127</v>
      </c>
      <c r="AU180" s="17" t="s">
        <v>82</v>
      </c>
    </row>
    <row r="181" spans="1:65" s="2" customFormat="1" ht="11.25">
      <c r="A181" s="34"/>
      <c r="B181" s="35"/>
      <c r="C181" s="36"/>
      <c r="D181" s="191" t="s">
        <v>129</v>
      </c>
      <c r="E181" s="36"/>
      <c r="F181" s="192" t="s">
        <v>339</v>
      </c>
      <c r="G181" s="36"/>
      <c r="H181" s="36"/>
      <c r="I181" s="188"/>
      <c r="J181" s="36"/>
      <c r="K181" s="36"/>
      <c r="L181" s="39"/>
      <c r="M181" s="189"/>
      <c r="N181" s="190"/>
      <c r="O181" s="64"/>
      <c r="P181" s="64"/>
      <c r="Q181" s="64"/>
      <c r="R181" s="64"/>
      <c r="S181" s="64"/>
      <c r="T181" s="65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129</v>
      </c>
      <c r="AU181" s="17" t="s">
        <v>82</v>
      </c>
    </row>
    <row r="182" spans="1:65" s="2" customFormat="1" ht="16.5" customHeight="1">
      <c r="A182" s="34"/>
      <c r="B182" s="35"/>
      <c r="C182" s="173" t="s">
        <v>275</v>
      </c>
      <c r="D182" s="173" t="s">
        <v>120</v>
      </c>
      <c r="E182" s="174" t="s">
        <v>341</v>
      </c>
      <c r="F182" s="175" t="s">
        <v>342</v>
      </c>
      <c r="G182" s="176" t="s">
        <v>270</v>
      </c>
      <c r="H182" s="177">
        <v>4.5999999999999999E-2</v>
      </c>
      <c r="I182" s="178"/>
      <c r="J182" s="179">
        <f>ROUND(I182*H182,2)</f>
        <v>0</v>
      </c>
      <c r="K182" s="175" t="s">
        <v>124</v>
      </c>
      <c r="L182" s="39"/>
      <c r="M182" s="180" t="s">
        <v>19</v>
      </c>
      <c r="N182" s="181" t="s">
        <v>42</v>
      </c>
      <c r="O182" s="64"/>
      <c r="P182" s="182">
        <f>O182*H182</f>
        <v>0</v>
      </c>
      <c r="Q182" s="182">
        <v>1.0606199999999999</v>
      </c>
      <c r="R182" s="182">
        <f>Q182*H182</f>
        <v>4.8788519999999995E-2</v>
      </c>
      <c r="S182" s="182">
        <v>0</v>
      </c>
      <c r="T182" s="183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84" t="s">
        <v>125</v>
      </c>
      <c r="AT182" s="184" t="s">
        <v>120</v>
      </c>
      <c r="AU182" s="184" t="s">
        <v>82</v>
      </c>
      <c r="AY182" s="17" t="s">
        <v>118</v>
      </c>
      <c r="BE182" s="185">
        <f>IF(N182="základní",J182,0)</f>
        <v>0</v>
      </c>
      <c r="BF182" s="185">
        <f>IF(N182="snížená",J182,0)</f>
        <v>0</v>
      </c>
      <c r="BG182" s="185">
        <f>IF(N182="zákl. přenesená",J182,0)</f>
        <v>0</v>
      </c>
      <c r="BH182" s="185">
        <f>IF(N182="sníž. přenesená",J182,0)</f>
        <v>0</v>
      </c>
      <c r="BI182" s="185">
        <f>IF(N182="nulová",J182,0)</f>
        <v>0</v>
      </c>
      <c r="BJ182" s="17" t="s">
        <v>79</v>
      </c>
      <c r="BK182" s="185">
        <f>ROUND(I182*H182,2)</f>
        <v>0</v>
      </c>
      <c r="BL182" s="17" t="s">
        <v>125</v>
      </c>
      <c r="BM182" s="184" t="s">
        <v>572</v>
      </c>
    </row>
    <row r="183" spans="1:65" s="2" customFormat="1" ht="11.25">
      <c r="A183" s="34"/>
      <c r="B183" s="35"/>
      <c r="C183" s="36"/>
      <c r="D183" s="186" t="s">
        <v>127</v>
      </c>
      <c r="E183" s="36"/>
      <c r="F183" s="187" t="s">
        <v>344</v>
      </c>
      <c r="G183" s="36"/>
      <c r="H183" s="36"/>
      <c r="I183" s="188"/>
      <c r="J183" s="36"/>
      <c r="K183" s="36"/>
      <c r="L183" s="39"/>
      <c r="M183" s="189"/>
      <c r="N183" s="190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127</v>
      </c>
      <c r="AU183" s="17" t="s">
        <v>82</v>
      </c>
    </row>
    <row r="184" spans="1:65" s="2" customFormat="1" ht="11.25">
      <c r="A184" s="34"/>
      <c r="B184" s="35"/>
      <c r="C184" s="36"/>
      <c r="D184" s="191" t="s">
        <v>129</v>
      </c>
      <c r="E184" s="36"/>
      <c r="F184" s="192" t="s">
        <v>345</v>
      </c>
      <c r="G184" s="36"/>
      <c r="H184" s="36"/>
      <c r="I184" s="188"/>
      <c r="J184" s="36"/>
      <c r="K184" s="36"/>
      <c r="L184" s="39"/>
      <c r="M184" s="189"/>
      <c r="N184" s="190"/>
      <c r="O184" s="64"/>
      <c r="P184" s="64"/>
      <c r="Q184" s="64"/>
      <c r="R184" s="64"/>
      <c r="S184" s="64"/>
      <c r="T184" s="65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129</v>
      </c>
      <c r="AU184" s="17" t="s">
        <v>82</v>
      </c>
    </row>
    <row r="185" spans="1:65" s="13" customFormat="1" ht="11.25">
      <c r="B185" s="193"/>
      <c r="C185" s="194"/>
      <c r="D185" s="186" t="s">
        <v>131</v>
      </c>
      <c r="E185" s="195" t="s">
        <v>19</v>
      </c>
      <c r="F185" s="196" t="s">
        <v>573</v>
      </c>
      <c r="G185" s="194"/>
      <c r="H185" s="197">
        <v>4.5999999999999999E-2</v>
      </c>
      <c r="I185" s="198"/>
      <c r="J185" s="194"/>
      <c r="K185" s="194"/>
      <c r="L185" s="199"/>
      <c r="M185" s="200"/>
      <c r="N185" s="201"/>
      <c r="O185" s="201"/>
      <c r="P185" s="201"/>
      <c r="Q185" s="201"/>
      <c r="R185" s="201"/>
      <c r="S185" s="201"/>
      <c r="T185" s="202"/>
      <c r="AT185" s="203" t="s">
        <v>131</v>
      </c>
      <c r="AU185" s="203" t="s">
        <v>82</v>
      </c>
      <c r="AV185" s="13" t="s">
        <v>82</v>
      </c>
      <c r="AW185" s="13" t="s">
        <v>33</v>
      </c>
      <c r="AX185" s="13" t="s">
        <v>79</v>
      </c>
      <c r="AY185" s="203" t="s">
        <v>118</v>
      </c>
    </row>
    <row r="186" spans="1:65" s="2" customFormat="1" ht="16.5" customHeight="1">
      <c r="A186" s="34"/>
      <c r="B186" s="35"/>
      <c r="C186" s="173" t="s">
        <v>280</v>
      </c>
      <c r="D186" s="173" t="s">
        <v>120</v>
      </c>
      <c r="E186" s="174" t="s">
        <v>349</v>
      </c>
      <c r="F186" s="175" t="s">
        <v>350</v>
      </c>
      <c r="G186" s="176" t="s">
        <v>270</v>
      </c>
      <c r="H186" s="177">
        <v>0.19</v>
      </c>
      <c r="I186" s="178"/>
      <c r="J186" s="179">
        <f>ROUND(I186*H186,2)</f>
        <v>0</v>
      </c>
      <c r="K186" s="175" t="s">
        <v>124</v>
      </c>
      <c r="L186" s="39"/>
      <c r="M186" s="180" t="s">
        <v>19</v>
      </c>
      <c r="N186" s="181" t="s">
        <v>42</v>
      </c>
      <c r="O186" s="64"/>
      <c r="P186" s="182">
        <f>O186*H186</f>
        <v>0</v>
      </c>
      <c r="Q186" s="182">
        <v>1.06277</v>
      </c>
      <c r="R186" s="182">
        <f>Q186*H186</f>
        <v>0.2019263</v>
      </c>
      <c r="S186" s="182">
        <v>0</v>
      </c>
      <c r="T186" s="183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84" t="s">
        <v>125</v>
      </c>
      <c r="AT186" s="184" t="s">
        <v>120</v>
      </c>
      <c r="AU186" s="184" t="s">
        <v>82</v>
      </c>
      <c r="AY186" s="17" t="s">
        <v>118</v>
      </c>
      <c r="BE186" s="185">
        <f>IF(N186="základní",J186,0)</f>
        <v>0</v>
      </c>
      <c r="BF186" s="185">
        <f>IF(N186="snížená",J186,0)</f>
        <v>0</v>
      </c>
      <c r="BG186" s="185">
        <f>IF(N186="zákl. přenesená",J186,0)</f>
        <v>0</v>
      </c>
      <c r="BH186" s="185">
        <f>IF(N186="sníž. přenesená",J186,0)</f>
        <v>0</v>
      </c>
      <c r="BI186" s="185">
        <f>IF(N186="nulová",J186,0)</f>
        <v>0</v>
      </c>
      <c r="BJ186" s="17" t="s">
        <v>79</v>
      </c>
      <c r="BK186" s="185">
        <f>ROUND(I186*H186,2)</f>
        <v>0</v>
      </c>
      <c r="BL186" s="17" t="s">
        <v>125</v>
      </c>
      <c r="BM186" s="184" t="s">
        <v>574</v>
      </c>
    </row>
    <row r="187" spans="1:65" s="2" customFormat="1" ht="11.25">
      <c r="A187" s="34"/>
      <c r="B187" s="35"/>
      <c r="C187" s="36"/>
      <c r="D187" s="186" t="s">
        <v>127</v>
      </c>
      <c r="E187" s="36"/>
      <c r="F187" s="187" t="s">
        <v>352</v>
      </c>
      <c r="G187" s="36"/>
      <c r="H187" s="36"/>
      <c r="I187" s="188"/>
      <c r="J187" s="36"/>
      <c r="K187" s="36"/>
      <c r="L187" s="39"/>
      <c r="M187" s="189"/>
      <c r="N187" s="190"/>
      <c r="O187" s="64"/>
      <c r="P187" s="64"/>
      <c r="Q187" s="64"/>
      <c r="R187" s="64"/>
      <c r="S187" s="64"/>
      <c r="T187" s="65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127</v>
      </c>
      <c r="AU187" s="17" t="s">
        <v>82</v>
      </c>
    </row>
    <row r="188" spans="1:65" s="2" customFormat="1" ht="11.25">
      <c r="A188" s="34"/>
      <c r="B188" s="35"/>
      <c r="C188" s="36"/>
      <c r="D188" s="191" t="s">
        <v>129</v>
      </c>
      <c r="E188" s="36"/>
      <c r="F188" s="192" t="s">
        <v>353</v>
      </c>
      <c r="G188" s="36"/>
      <c r="H188" s="36"/>
      <c r="I188" s="188"/>
      <c r="J188" s="36"/>
      <c r="K188" s="36"/>
      <c r="L188" s="39"/>
      <c r="M188" s="189"/>
      <c r="N188" s="190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129</v>
      </c>
      <c r="AU188" s="17" t="s">
        <v>82</v>
      </c>
    </row>
    <row r="189" spans="1:65" s="13" customFormat="1" ht="11.25">
      <c r="B189" s="193"/>
      <c r="C189" s="194"/>
      <c r="D189" s="186" t="s">
        <v>131</v>
      </c>
      <c r="E189" s="195" t="s">
        <v>19</v>
      </c>
      <c r="F189" s="196" t="s">
        <v>575</v>
      </c>
      <c r="G189" s="194"/>
      <c r="H189" s="197">
        <v>0.19</v>
      </c>
      <c r="I189" s="198"/>
      <c r="J189" s="194"/>
      <c r="K189" s="194"/>
      <c r="L189" s="199"/>
      <c r="M189" s="200"/>
      <c r="N189" s="201"/>
      <c r="O189" s="201"/>
      <c r="P189" s="201"/>
      <c r="Q189" s="201"/>
      <c r="R189" s="201"/>
      <c r="S189" s="201"/>
      <c r="T189" s="202"/>
      <c r="AT189" s="203" t="s">
        <v>131</v>
      </c>
      <c r="AU189" s="203" t="s">
        <v>82</v>
      </c>
      <c r="AV189" s="13" t="s">
        <v>82</v>
      </c>
      <c r="AW189" s="13" t="s">
        <v>33</v>
      </c>
      <c r="AX189" s="13" t="s">
        <v>79</v>
      </c>
      <c r="AY189" s="203" t="s">
        <v>118</v>
      </c>
    </row>
    <row r="190" spans="1:65" s="2" customFormat="1" ht="16.5" customHeight="1">
      <c r="A190" s="34"/>
      <c r="B190" s="35"/>
      <c r="C190" s="173" t="s">
        <v>287</v>
      </c>
      <c r="D190" s="173" t="s">
        <v>120</v>
      </c>
      <c r="E190" s="174" t="s">
        <v>576</v>
      </c>
      <c r="F190" s="175" t="s">
        <v>577</v>
      </c>
      <c r="G190" s="176" t="s">
        <v>146</v>
      </c>
      <c r="H190" s="177">
        <v>0.44</v>
      </c>
      <c r="I190" s="178"/>
      <c r="J190" s="179">
        <f>ROUND(I190*H190,2)</f>
        <v>0</v>
      </c>
      <c r="K190" s="175" t="s">
        <v>124</v>
      </c>
      <c r="L190" s="39"/>
      <c r="M190" s="180" t="s">
        <v>19</v>
      </c>
      <c r="N190" s="181" t="s">
        <v>42</v>
      </c>
      <c r="O190" s="64"/>
      <c r="P190" s="182">
        <f>O190*H190</f>
        <v>0</v>
      </c>
      <c r="Q190" s="182">
        <v>2.5018699999999998</v>
      </c>
      <c r="R190" s="182">
        <f>Q190*H190</f>
        <v>1.1008228</v>
      </c>
      <c r="S190" s="182">
        <v>0</v>
      </c>
      <c r="T190" s="183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84" t="s">
        <v>125</v>
      </c>
      <c r="AT190" s="184" t="s">
        <v>120</v>
      </c>
      <c r="AU190" s="184" t="s">
        <v>82</v>
      </c>
      <c r="AY190" s="17" t="s">
        <v>118</v>
      </c>
      <c r="BE190" s="185">
        <f>IF(N190="základní",J190,0)</f>
        <v>0</v>
      </c>
      <c r="BF190" s="185">
        <f>IF(N190="snížená",J190,0)</f>
        <v>0</v>
      </c>
      <c r="BG190" s="185">
        <f>IF(N190="zákl. přenesená",J190,0)</f>
        <v>0</v>
      </c>
      <c r="BH190" s="185">
        <f>IF(N190="sníž. přenesená",J190,0)</f>
        <v>0</v>
      </c>
      <c r="BI190" s="185">
        <f>IF(N190="nulová",J190,0)</f>
        <v>0</v>
      </c>
      <c r="BJ190" s="17" t="s">
        <v>79</v>
      </c>
      <c r="BK190" s="185">
        <f>ROUND(I190*H190,2)</f>
        <v>0</v>
      </c>
      <c r="BL190" s="17" t="s">
        <v>125</v>
      </c>
      <c r="BM190" s="184" t="s">
        <v>578</v>
      </c>
    </row>
    <row r="191" spans="1:65" s="2" customFormat="1" ht="11.25">
      <c r="A191" s="34"/>
      <c r="B191" s="35"/>
      <c r="C191" s="36"/>
      <c r="D191" s="186" t="s">
        <v>127</v>
      </c>
      <c r="E191" s="36"/>
      <c r="F191" s="187" t="s">
        <v>579</v>
      </c>
      <c r="G191" s="36"/>
      <c r="H191" s="36"/>
      <c r="I191" s="188"/>
      <c r="J191" s="36"/>
      <c r="K191" s="36"/>
      <c r="L191" s="39"/>
      <c r="M191" s="189"/>
      <c r="N191" s="190"/>
      <c r="O191" s="64"/>
      <c r="P191" s="64"/>
      <c r="Q191" s="64"/>
      <c r="R191" s="64"/>
      <c r="S191" s="64"/>
      <c r="T191" s="65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127</v>
      </c>
      <c r="AU191" s="17" t="s">
        <v>82</v>
      </c>
    </row>
    <row r="192" spans="1:65" s="2" customFormat="1" ht="11.25">
      <c r="A192" s="34"/>
      <c r="B192" s="35"/>
      <c r="C192" s="36"/>
      <c r="D192" s="191" t="s">
        <v>129</v>
      </c>
      <c r="E192" s="36"/>
      <c r="F192" s="192" t="s">
        <v>580</v>
      </c>
      <c r="G192" s="36"/>
      <c r="H192" s="36"/>
      <c r="I192" s="188"/>
      <c r="J192" s="36"/>
      <c r="K192" s="36"/>
      <c r="L192" s="39"/>
      <c r="M192" s="189"/>
      <c r="N192" s="190"/>
      <c r="O192" s="64"/>
      <c r="P192" s="64"/>
      <c r="Q192" s="64"/>
      <c r="R192" s="64"/>
      <c r="S192" s="64"/>
      <c r="T192" s="65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129</v>
      </c>
      <c r="AU192" s="17" t="s">
        <v>82</v>
      </c>
    </row>
    <row r="193" spans="1:65" s="13" customFormat="1" ht="11.25">
      <c r="B193" s="193"/>
      <c r="C193" s="194"/>
      <c r="D193" s="186" t="s">
        <v>131</v>
      </c>
      <c r="E193" s="195" t="s">
        <v>19</v>
      </c>
      <c r="F193" s="196" t="s">
        <v>581</v>
      </c>
      <c r="G193" s="194"/>
      <c r="H193" s="197">
        <v>0.44</v>
      </c>
      <c r="I193" s="198"/>
      <c r="J193" s="194"/>
      <c r="K193" s="194"/>
      <c r="L193" s="199"/>
      <c r="M193" s="200"/>
      <c r="N193" s="201"/>
      <c r="O193" s="201"/>
      <c r="P193" s="201"/>
      <c r="Q193" s="201"/>
      <c r="R193" s="201"/>
      <c r="S193" s="201"/>
      <c r="T193" s="202"/>
      <c r="AT193" s="203" t="s">
        <v>131</v>
      </c>
      <c r="AU193" s="203" t="s">
        <v>82</v>
      </c>
      <c r="AV193" s="13" t="s">
        <v>82</v>
      </c>
      <c r="AW193" s="13" t="s">
        <v>33</v>
      </c>
      <c r="AX193" s="13" t="s">
        <v>79</v>
      </c>
      <c r="AY193" s="203" t="s">
        <v>118</v>
      </c>
    </row>
    <row r="194" spans="1:65" s="2" customFormat="1" ht="16.5" customHeight="1">
      <c r="A194" s="34"/>
      <c r="B194" s="35"/>
      <c r="C194" s="173" t="s">
        <v>294</v>
      </c>
      <c r="D194" s="173" t="s">
        <v>120</v>
      </c>
      <c r="E194" s="174" t="s">
        <v>582</v>
      </c>
      <c r="F194" s="175" t="s">
        <v>583</v>
      </c>
      <c r="G194" s="176" t="s">
        <v>297</v>
      </c>
      <c r="H194" s="177">
        <v>2.0699999999999998</v>
      </c>
      <c r="I194" s="178"/>
      <c r="J194" s="179">
        <f>ROUND(I194*H194,2)</f>
        <v>0</v>
      </c>
      <c r="K194" s="175" t="s">
        <v>124</v>
      </c>
      <c r="L194" s="39"/>
      <c r="M194" s="180" t="s">
        <v>19</v>
      </c>
      <c r="N194" s="181" t="s">
        <v>42</v>
      </c>
      <c r="O194" s="64"/>
      <c r="P194" s="182">
        <f>O194*H194</f>
        <v>0</v>
      </c>
      <c r="Q194" s="182">
        <v>2.64E-3</v>
      </c>
      <c r="R194" s="182">
        <f>Q194*H194</f>
        <v>5.4647999999999997E-3</v>
      </c>
      <c r="S194" s="182">
        <v>0</v>
      </c>
      <c r="T194" s="183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84" t="s">
        <v>125</v>
      </c>
      <c r="AT194" s="184" t="s">
        <v>120</v>
      </c>
      <c r="AU194" s="184" t="s">
        <v>82</v>
      </c>
      <c r="AY194" s="17" t="s">
        <v>118</v>
      </c>
      <c r="BE194" s="185">
        <f>IF(N194="základní",J194,0)</f>
        <v>0</v>
      </c>
      <c r="BF194" s="185">
        <f>IF(N194="snížená",J194,0)</f>
        <v>0</v>
      </c>
      <c r="BG194" s="185">
        <f>IF(N194="zákl. přenesená",J194,0)</f>
        <v>0</v>
      </c>
      <c r="BH194" s="185">
        <f>IF(N194="sníž. přenesená",J194,0)</f>
        <v>0</v>
      </c>
      <c r="BI194" s="185">
        <f>IF(N194="nulová",J194,0)</f>
        <v>0</v>
      </c>
      <c r="BJ194" s="17" t="s">
        <v>79</v>
      </c>
      <c r="BK194" s="185">
        <f>ROUND(I194*H194,2)</f>
        <v>0</v>
      </c>
      <c r="BL194" s="17" t="s">
        <v>125</v>
      </c>
      <c r="BM194" s="184" t="s">
        <v>584</v>
      </c>
    </row>
    <row r="195" spans="1:65" s="2" customFormat="1" ht="11.25">
      <c r="A195" s="34"/>
      <c r="B195" s="35"/>
      <c r="C195" s="36"/>
      <c r="D195" s="186" t="s">
        <v>127</v>
      </c>
      <c r="E195" s="36"/>
      <c r="F195" s="187" t="s">
        <v>585</v>
      </c>
      <c r="G195" s="36"/>
      <c r="H195" s="36"/>
      <c r="I195" s="188"/>
      <c r="J195" s="36"/>
      <c r="K195" s="36"/>
      <c r="L195" s="39"/>
      <c r="M195" s="189"/>
      <c r="N195" s="190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127</v>
      </c>
      <c r="AU195" s="17" t="s">
        <v>82</v>
      </c>
    </row>
    <row r="196" spans="1:65" s="2" customFormat="1" ht="11.25">
      <c r="A196" s="34"/>
      <c r="B196" s="35"/>
      <c r="C196" s="36"/>
      <c r="D196" s="191" t="s">
        <v>129</v>
      </c>
      <c r="E196" s="36"/>
      <c r="F196" s="192" t="s">
        <v>586</v>
      </c>
      <c r="G196" s="36"/>
      <c r="H196" s="36"/>
      <c r="I196" s="188"/>
      <c r="J196" s="36"/>
      <c r="K196" s="36"/>
      <c r="L196" s="39"/>
      <c r="M196" s="189"/>
      <c r="N196" s="190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129</v>
      </c>
      <c r="AU196" s="17" t="s">
        <v>82</v>
      </c>
    </row>
    <row r="197" spans="1:65" s="13" customFormat="1" ht="11.25">
      <c r="B197" s="193"/>
      <c r="C197" s="194"/>
      <c r="D197" s="186" t="s">
        <v>131</v>
      </c>
      <c r="E197" s="195" t="s">
        <v>19</v>
      </c>
      <c r="F197" s="196" t="s">
        <v>587</v>
      </c>
      <c r="G197" s="194"/>
      <c r="H197" s="197">
        <v>2.0699999999999998</v>
      </c>
      <c r="I197" s="198"/>
      <c r="J197" s="194"/>
      <c r="K197" s="194"/>
      <c r="L197" s="199"/>
      <c r="M197" s="200"/>
      <c r="N197" s="201"/>
      <c r="O197" s="201"/>
      <c r="P197" s="201"/>
      <c r="Q197" s="201"/>
      <c r="R197" s="201"/>
      <c r="S197" s="201"/>
      <c r="T197" s="202"/>
      <c r="AT197" s="203" t="s">
        <v>131</v>
      </c>
      <c r="AU197" s="203" t="s">
        <v>82</v>
      </c>
      <c r="AV197" s="13" t="s">
        <v>82</v>
      </c>
      <c r="AW197" s="13" t="s">
        <v>33</v>
      </c>
      <c r="AX197" s="13" t="s">
        <v>79</v>
      </c>
      <c r="AY197" s="203" t="s">
        <v>118</v>
      </c>
    </row>
    <row r="198" spans="1:65" s="2" customFormat="1" ht="16.5" customHeight="1">
      <c r="A198" s="34"/>
      <c r="B198" s="35"/>
      <c r="C198" s="173" t="s">
        <v>302</v>
      </c>
      <c r="D198" s="173" t="s">
        <v>120</v>
      </c>
      <c r="E198" s="174" t="s">
        <v>588</v>
      </c>
      <c r="F198" s="175" t="s">
        <v>589</v>
      </c>
      <c r="G198" s="176" t="s">
        <v>297</v>
      </c>
      <c r="H198" s="177">
        <v>2.0699999999999998</v>
      </c>
      <c r="I198" s="178"/>
      <c r="J198" s="179">
        <f>ROUND(I198*H198,2)</f>
        <v>0</v>
      </c>
      <c r="K198" s="175" t="s">
        <v>124</v>
      </c>
      <c r="L198" s="39"/>
      <c r="M198" s="180" t="s">
        <v>19</v>
      </c>
      <c r="N198" s="181" t="s">
        <v>42</v>
      </c>
      <c r="O198" s="64"/>
      <c r="P198" s="182">
        <f>O198*H198</f>
        <v>0</v>
      </c>
      <c r="Q198" s="182">
        <v>0</v>
      </c>
      <c r="R198" s="182">
        <f>Q198*H198</f>
        <v>0</v>
      </c>
      <c r="S198" s="182">
        <v>0</v>
      </c>
      <c r="T198" s="183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84" t="s">
        <v>125</v>
      </c>
      <c r="AT198" s="184" t="s">
        <v>120</v>
      </c>
      <c r="AU198" s="184" t="s">
        <v>82</v>
      </c>
      <c r="AY198" s="17" t="s">
        <v>118</v>
      </c>
      <c r="BE198" s="185">
        <f>IF(N198="základní",J198,0)</f>
        <v>0</v>
      </c>
      <c r="BF198" s="185">
        <f>IF(N198="snížená",J198,0)</f>
        <v>0</v>
      </c>
      <c r="BG198" s="185">
        <f>IF(N198="zákl. přenesená",J198,0)</f>
        <v>0</v>
      </c>
      <c r="BH198" s="185">
        <f>IF(N198="sníž. přenesená",J198,0)</f>
        <v>0</v>
      </c>
      <c r="BI198" s="185">
        <f>IF(N198="nulová",J198,0)</f>
        <v>0</v>
      </c>
      <c r="BJ198" s="17" t="s">
        <v>79</v>
      </c>
      <c r="BK198" s="185">
        <f>ROUND(I198*H198,2)</f>
        <v>0</v>
      </c>
      <c r="BL198" s="17" t="s">
        <v>125</v>
      </c>
      <c r="BM198" s="184" t="s">
        <v>590</v>
      </c>
    </row>
    <row r="199" spans="1:65" s="2" customFormat="1" ht="11.25">
      <c r="A199" s="34"/>
      <c r="B199" s="35"/>
      <c r="C199" s="36"/>
      <c r="D199" s="186" t="s">
        <v>127</v>
      </c>
      <c r="E199" s="36"/>
      <c r="F199" s="187" t="s">
        <v>591</v>
      </c>
      <c r="G199" s="36"/>
      <c r="H199" s="36"/>
      <c r="I199" s="188"/>
      <c r="J199" s="36"/>
      <c r="K199" s="36"/>
      <c r="L199" s="39"/>
      <c r="M199" s="189"/>
      <c r="N199" s="190"/>
      <c r="O199" s="64"/>
      <c r="P199" s="64"/>
      <c r="Q199" s="64"/>
      <c r="R199" s="64"/>
      <c r="S199" s="64"/>
      <c r="T199" s="65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127</v>
      </c>
      <c r="AU199" s="17" t="s">
        <v>82</v>
      </c>
    </row>
    <row r="200" spans="1:65" s="2" customFormat="1" ht="11.25">
      <c r="A200" s="34"/>
      <c r="B200" s="35"/>
      <c r="C200" s="36"/>
      <c r="D200" s="191" t="s">
        <v>129</v>
      </c>
      <c r="E200" s="36"/>
      <c r="F200" s="192" t="s">
        <v>592</v>
      </c>
      <c r="G200" s="36"/>
      <c r="H200" s="36"/>
      <c r="I200" s="188"/>
      <c r="J200" s="36"/>
      <c r="K200" s="36"/>
      <c r="L200" s="39"/>
      <c r="M200" s="189"/>
      <c r="N200" s="190"/>
      <c r="O200" s="64"/>
      <c r="P200" s="64"/>
      <c r="Q200" s="64"/>
      <c r="R200" s="64"/>
      <c r="S200" s="64"/>
      <c r="T200" s="65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129</v>
      </c>
      <c r="AU200" s="17" t="s">
        <v>82</v>
      </c>
    </row>
    <row r="201" spans="1:65" s="2" customFormat="1" ht="16.5" customHeight="1">
      <c r="A201" s="34"/>
      <c r="B201" s="35"/>
      <c r="C201" s="173" t="s">
        <v>309</v>
      </c>
      <c r="D201" s="173" t="s">
        <v>120</v>
      </c>
      <c r="E201" s="174" t="s">
        <v>593</v>
      </c>
      <c r="F201" s="175" t="s">
        <v>594</v>
      </c>
      <c r="G201" s="176" t="s">
        <v>270</v>
      </c>
      <c r="H201" s="177">
        <v>2.1000000000000001E-2</v>
      </c>
      <c r="I201" s="178"/>
      <c r="J201" s="179">
        <f>ROUND(I201*H201,2)</f>
        <v>0</v>
      </c>
      <c r="K201" s="175" t="s">
        <v>124</v>
      </c>
      <c r="L201" s="39"/>
      <c r="M201" s="180" t="s">
        <v>19</v>
      </c>
      <c r="N201" s="181" t="s">
        <v>42</v>
      </c>
      <c r="O201" s="64"/>
      <c r="P201" s="182">
        <f>O201*H201</f>
        <v>0</v>
      </c>
      <c r="Q201" s="182">
        <v>1.06277</v>
      </c>
      <c r="R201" s="182">
        <f>Q201*H201</f>
        <v>2.2318170000000002E-2</v>
      </c>
      <c r="S201" s="182">
        <v>0</v>
      </c>
      <c r="T201" s="183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84" t="s">
        <v>125</v>
      </c>
      <c r="AT201" s="184" t="s">
        <v>120</v>
      </c>
      <c r="AU201" s="184" t="s">
        <v>82</v>
      </c>
      <c r="AY201" s="17" t="s">
        <v>118</v>
      </c>
      <c r="BE201" s="185">
        <f>IF(N201="základní",J201,0)</f>
        <v>0</v>
      </c>
      <c r="BF201" s="185">
        <f>IF(N201="snížená",J201,0)</f>
        <v>0</v>
      </c>
      <c r="BG201" s="185">
        <f>IF(N201="zákl. přenesená",J201,0)</f>
        <v>0</v>
      </c>
      <c r="BH201" s="185">
        <f>IF(N201="sníž. přenesená",J201,0)</f>
        <v>0</v>
      </c>
      <c r="BI201" s="185">
        <f>IF(N201="nulová",J201,0)</f>
        <v>0</v>
      </c>
      <c r="BJ201" s="17" t="s">
        <v>79</v>
      </c>
      <c r="BK201" s="185">
        <f>ROUND(I201*H201,2)</f>
        <v>0</v>
      </c>
      <c r="BL201" s="17" t="s">
        <v>125</v>
      </c>
      <c r="BM201" s="184" t="s">
        <v>595</v>
      </c>
    </row>
    <row r="202" spans="1:65" s="2" customFormat="1" ht="11.25">
      <c r="A202" s="34"/>
      <c r="B202" s="35"/>
      <c r="C202" s="36"/>
      <c r="D202" s="186" t="s">
        <v>127</v>
      </c>
      <c r="E202" s="36"/>
      <c r="F202" s="187" t="s">
        <v>596</v>
      </c>
      <c r="G202" s="36"/>
      <c r="H202" s="36"/>
      <c r="I202" s="188"/>
      <c r="J202" s="36"/>
      <c r="K202" s="36"/>
      <c r="L202" s="39"/>
      <c r="M202" s="189"/>
      <c r="N202" s="190"/>
      <c r="O202" s="64"/>
      <c r="P202" s="64"/>
      <c r="Q202" s="64"/>
      <c r="R202" s="64"/>
      <c r="S202" s="64"/>
      <c r="T202" s="65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127</v>
      </c>
      <c r="AU202" s="17" t="s">
        <v>82</v>
      </c>
    </row>
    <row r="203" spans="1:65" s="2" customFormat="1" ht="11.25">
      <c r="A203" s="34"/>
      <c r="B203" s="35"/>
      <c r="C203" s="36"/>
      <c r="D203" s="191" t="s">
        <v>129</v>
      </c>
      <c r="E203" s="36"/>
      <c r="F203" s="192" t="s">
        <v>597</v>
      </c>
      <c r="G203" s="36"/>
      <c r="H203" s="36"/>
      <c r="I203" s="188"/>
      <c r="J203" s="36"/>
      <c r="K203" s="36"/>
      <c r="L203" s="39"/>
      <c r="M203" s="189"/>
      <c r="N203" s="190"/>
      <c r="O203" s="64"/>
      <c r="P203" s="64"/>
      <c r="Q203" s="64"/>
      <c r="R203" s="64"/>
      <c r="S203" s="64"/>
      <c r="T203" s="65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129</v>
      </c>
      <c r="AU203" s="17" t="s">
        <v>82</v>
      </c>
    </row>
    <row r="204" spans="1:65" s="13" customFormat="1" ht="11.25">
      <c r="B204" s="193"/>
      <c r="C204" s="194"/>
      <c r="D204" s="186" t="s">
        <v>131</v>
      </c>
      <c r="E204" s="195" t="s">
        <v>19</v>
      </c>
      <c r="F204" s="196" t="s">
        <v>598</v>
      </c>
      <c r="G204" s="194"/>
      <c r="H204" s="197">
        <v>2.1000000000000001E-2</v>
      </c>
      <c r="I204" s="198"/>
      <c r="J204" s="194"/>
      <c r="K204" s="194"/>
      <c r="L204" s="199"/>
      <c r="M204" s="200"/>
      <c r="N204" s="201"/>
      <c r="O204" s="201"/>
      <c r="P204" s="201"/>
      <c r="Q204" s="201"/>
      <c r="R204" s="201"/>
      <c r="S204" s="201"/>
      <c r="T204" s="202"/>
      <c r="AT204" s="203" t="s">
        <v>131</v>
      </c>
      <c r="AU204" s="203" t="s">
        <v>82</v>
      </c>
      <c r="AV204" s="13" t="s">
        <v>82</v>
      </c>
      <c r="AW204" s="13" t="s">
        <v>33</v>
      </c>
      <c r="AX204" s="13" t="s">
        <v>79</v>
      </c>
      <c r="AY204" s="203" t="s">
        <v>118</v>
      </c>
    </row>
    <row r="205" spans="1:65" s="12" customFormat="1" ht="22.9" customHeight="1">
      <c r="B205" s="157"/>
      <c r="C205" s="158"/>
      <c r="D205" s="159" t="s">
        <v>70</v>
      </c>
      <c r="E205" s="171" t="s">
        <v>138</v>
      </c>
      <c r="F205" s="171" t="s">
        <v>599</v>
      </c>
      <c r="G205" s="158"/>
      <c r="H205" s="158"/>
      <c r="I205" s="161"/>
      <c r="J205" s="172">
        <f>BK205</f>
        <v>0</v>
      </c>
      <c r="K205" s="158"/>
      <c r="L205" s="163"/>
      <c r="M205" s="164"/>
      <c r="N205" s="165"/>
      <c r="O205" s="165"/>
      <c r="P205" s="166">
        <f>SUM(P206:P209)</f>
        <v>0</v>
      </c>
      <c r="Q205" s="165"/>
      <c r="R205" s="166">
        <f>SUM(R206:R209)</f>
        <v>2.6423209599999997</v>
      </c>
      <c r="S205" s="165"/>
      <c r="T205" s="167">
        <f>SUM(T206:T209)</f>
        <v>0</v>
      </c>
      <c r="AR205" s="168" t="s">
        <v>79</v>
      </c>
      <c r="AT205" s="169" t="s">
        <v>70</v>
      </c>
      <c r="AU205" s="169" t="s">
        <v>79</v>
      </c>
      <c r="AY205" s="168" t="s">
        <v>118</v>
      </c>
      <c r="BK205" s="170">
        <f>SUM(BK206:BK209)</f>
        <v>0</v>
      </c>
    </row>
    <row r="206" spans="1:65" s="2" customFormat="1" ht="16.5" customHeight="1">
      <c r="A206" s="34"/>
      <c r="B206" s="35"/>
      <c r="C206" s="173" t="s">
        <v>316</v>
      </c>
      <c r="D206" s="173" t="s">
        <v>120</v>
      </c>
      <c r="E206" s="174" t="s">
        <v>600</v>
      </c>
      <c r="F206" s="175" t="s">
        <v>601</v>
      </c>
      <c r="G206" s="176" t="s">
        <v>146</v>
      </c>
      <c r="H206" s="177">
        <v>2.504</v>
      </c>
      <c r="I206" s="178"/>
      <c r="J206" s="179">
        <f>ROUND(I206*H206,2)</f>
        <v>0</v>
      </c>
      <c r="K206" s="175" t="s">
        <v>124</v>
      </c>
      <c r="L206" s="39"/>
      <c r="M206" s="180" t="s">
        <v>19</v>
      </c>
      <c r="N206" s="181" t="s">
        <v>42</v>
      </c>
      <c r="O206" s="64"/>
      <c r="P206" s="182">
        <f>O206*H206</f>
        <v>0</v>
      </c>
      <c r="Q206" s="182">
        <v>1.05524</v>
      </c>
      <c r="R206" s="182">
        <f>Q206*H206</f>
        <v>2.6423209599999997</v>
      </c>
      <c r="S206" s="182">
        <v>0</v>
      </c>
      <c r="T206" s="183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84" t="s">
        <v>125</v>
      </c>
      <c r="AT206" s="184" t="s">
        <v>120</v>
      </c>
      <c r="AU206" s="184" t="s">
        <v>82</v>
      </c>
      <c r="AY206" s="17" t="s">
        <v>118</v>
      </c>
      <c r="BE206" s="185">
        <f>IF(N206="základní",J206,0)</f>
        <v>0</v>
      </c>
      <c r="BF206" s="185">
        <f>IF(N206="snížená",J206,0)</f>
        <v>0</v>
      </c>
      <c r="BG206" s="185">
        <f>IF(N206="zákl. přenesená",J206,0)</f>
        <v>0</v>
      </c>
      <c r="BH206" s="185">
        <f>IF(N206="sníž. přenesená",J206,0)</f>
        <v>0</v>
      </c>
      <c r="BI206" s="185">
        <f>IF(N206="nulová",J206,0)</f>
        <v>0</v>
      </c>
      <c r="BJ206" s="17" t="s">
        <v>79</v>
      </c>
      <c r="BK206" s="185">
        <f>ROUND(I206*H206,2)</f>
        <v>0</v>
      </c>
      <c r="BL206" s="17" t="s">
        <v>125</v>
      </c>
      <c r="BM206" s="184" t="s">
        <v>602</v>
      </c>
    </row>
    <row r="207" spans="1:65" s="2" customFormat="1" ht="39">
      <c r="A207" s="34"/>
      <c r="B207" s="35"/>
      <c r="C207" s="36"/>
      <c r="D207" s="186" t="s">
        <v>127</v>
      </c>
      <c r="E207" s="36"/>
      <c r="F207" s="187" t="s">
        <v>603</v>
      </c>
      <c r="G207" s="36"/>
      <c r="H207" s="36"/>
      <c r="I207" s="188"/>
      <c r="J207" s="36"/>
      <c r="K207" s="36"/>
      <c r="L207" s="39"/>
      <c r="M207" s="189"/>
      <c r="N207" s="190"/>
      <c r="O207" s="64"/>
      <c r="P207" s="64"/>
      <c r="Q207" s="64"/>
      <c r="R207" s="64"/>
      <c r="S207" s="64"/>
      <c r="T207" s="65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127</v>
      </c>
      <c r="AU207" s="17" t="s">
        <v>82</v>
      </c>
    </row>
    <row r="208" spans="1:65" s="2" customFormat="1" ht="11.25">
      <c r="A208" s="34"/>
      <c r="B208" s="35"/>
      <c r="C208" s="36"/>
      <c r="D208" s="191" t="s">
        <v>129</v>
      </c>
      <c r="E208" s="36"/>
      <c r="F208" s="192" t="s">
        <v>604</v>
      </c>
      <c r="G208" s="36"/>
      <c r="H208" s="36"/>
      <c r="I208" s="188"/>
      <c r="J208" s="36"/>
      <c r="K208" s="36"/>
      <c r="L208" s="39"/>
      <c r="M208" s="189"/>
      <c r="N208" s="190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129</v>
      </c>
      <c r="AU208" s="17" t="s">
        <v>82</v>
      </c>
    </row>
    <row r="209" spans="1:65" s="13" customFormat="1" ht="11.25">
      <c r="B209" s="193"/>
      <c r="C209" s="194"/>
      <c r="D209" s="186" t="s">
        <v>131</v>
      </c>
      <c r="E209" s="195" t="s">
        <v>19</v>
      </c>
      <c r="F209" s="196" t="s">
        <v>492</v>
      </c>
      <c r="G209" s="194"/>
      <c r="H209" s="197">
        <v>2.504</v>
      </c>
      <c r="I209" s="198"/>
      <c r="J209" s="194"/>
      <c r="K209" s="194"/>
      <c r="L209" s="199"/>
      <c r="M209" s="200"/>
      <c r="N209" s="201"/>
      <c r="O209" s="201"/>
      <c r="P209" s="201"/>
      <c r="Q209" s="201"/>
      <c r="R209" s="201"/>
      <c r="S209" s="201"/>
      <c r="T209" s="202"/>
      <c r="AT209" s="203" t="s">
        <v>131</v>
      </c>
      <c r="AU209" s="203" t="s">
        <v>82</v>
      </c>
      <c r="AV209" s="13" t="s">
        <v>82</v>
      </c>
      <c r="AW209" s="13" t="s">
        <v>33</v>
      </c>
      <c r="AX209" s="13" t="s">
        <v>79</v>
      </c>
      <c r="AY209" s="203" t="s">
        <v>118</v>
      </c>
    </row>
    <row r="210" spans="1:65" s="12" customFormat="1" ht="22.9" customHeight="1">
      <c r="B210" s="157"/>
      <c r="C210" s="158"/>
      <c r="D210" s="159" t="s">
        <v>70</v>
      </c>
      <c r="E210" s="171" t="s">
        <v>125</v>
      </c>
      <c r="F210" s="171" t="s">
        <v>357</v>
      </c>
      <c r="G210" s="158"/>
      <c r="H210" s="158"/>
      <c r="I210" s="161"/>
      <c r="J210" s="172">
        <f>BK210</f>
        <v>0</v>
      </c>
      <c r="K210" s="158"/>
      <c r="L210" s="163"/>
      <c r="M210" s="164"/>
      <c r="N210" s="165"/>
      <c r="O210" s="165"/>
      <c r="P210" s="166">
        <f>SUM(P211:P221)</f>
        <v>0</v>
      </c>
      <c r="Q210" s="165"/>
      <c r="R210" s="166">
        <f>SUM(R211:R221)</f>
        <v>0.3675795</v>
      </c>
      <c r="S210" s="165"/>
      <c r="T210" s="167">
        <f>SUM(T211:T221)</f>
        <v>0</v>
      </c>
      <c r="AR210" s="168" t="s">
        <v>79</v>
      </c>
      <c r="AT210" s="169" t="s">
        <v>70</v>
      </c>
      <c r="AU210" s="169" t="s">
        <v>79</v>
      </c>
      <c r="AY210" s="168" t="s">
        <v>118</v>
      </c>
      <c r="BK210" s="170">
        <f>SUM(BK211:BK221)</f>
        <v>0</v>
      </c>
    </row>
    <row r="211" spans="1:65" s="2" customFormat="1" ht="16.5" customHeight="1">
      <c r="A211" s="34"/>
      <c r="B211" s="35"/>
      <c r="C211" s="173" t="s">
        <v>325</v>
      </c>
      <c r="D211" s="173" t="s">
        <v>120</v>
      </c>
      <c r="E211" s="174" t="s">
        <v>605</v>
      </c>
      <c r="F211" s="175" t="s">
        <v>606</v>
      </c>
      <c r="G211" s="176" t="s">
        <v>123</v>
      </c>
      <c r="H211" s="177">
        <v>4</v>
      </c>
      <c r="I211" s="178"/>
      <c r="J211" s="179">
        <f>ROUND(I211*H211,2)</f>
        <v>0</v>
      </c>
      <c r="K211" s="175" t="s">
        <v>124</v>
      </c>
      <c r="L211" s="39"/>
      <c r="M211" s="180" t="s">
        <v>19</v>
      </c>
      <c r="N211" s="181" t="s">
        <v>42</v>
      </c>
      <c r="O211" s="64"/>
      <c r="P211" s="182">
        <f>O211*H211</f>
        <v>0</v>
      </c>
      <c r="Q211" s="182">
        <v>4.5900000000000003E-3</v>
      </c>
      <c r="R211" s="182">
        <f>Q211*H211</f>
        <v>1.8360000000000001E-2</v>
      </c>
      <c r="S211" s="182">
        <v>0</v>
      </c>
      <c r="T211" s="183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84" t="s">
        <v>125</v>
      </c>
      <c r="AT211" s="184" t="s">
        <v>120</v>
      </c>
      <c r="AU211" s="184" t="s">
        <v>82</v>
      </c>
      <c r="AY211" s="17" t="s">
        <v>118</v>
      </c>
      <c r="BE211" s="185">
        <f>IF(N211="základní",J211,0)</f>
        <v>0</v>
      </c>
      <c r="BF211" s="185">
        <f>IF(N211="snížená",J211,0)</f>
        <v>0</v>
      </c>
      <c r="BG211" s="185">
        <f>IF(N211="zákl. přenesená",J211,0)</f>
        <v>0</v>
      </c>
      <c r="BH211" s="185">
        <f>IF(N211="sníž. přenesená",J211,0)</f>
        <v>0</v>
      </c>
      <c r="BI211" s="185">
        <f>IF(N211="nulová",J211,0)</f>
        <v>0</v>
      </c>
      <c r="BJ211" s="17" t="s">
        <v>79</v>
      </c>
      <c r="BK211" s="185">
        <f>ROUND(I211*H211,2)</f>
        <v>0</v>
      </c>
      <c r="BL211" s="17" t="s">
        <v>125</v>
      </c>
      <c r="BM211" s="184" t="s">
        <v>607</v>
      </c>
    </row>
    <row r="212" spans="1:65" s="2" customFormat="1" ht="19.5">
      <c r="A212" s="34"/>
      <c r="B212" s="35"/>
      <c r="C212" s="36"/>
      <c r="D212" s="186" t="s">
        <v>127</v>
      </c>
      <c r="E212" s="36"/>
      <c r="F212" s="187" t="s">
        <v>608</v>
      </c>
      <c r="G212" s="36"/>
      <c r="H212" s="36"/>
      <c r="I212" s="188"/>
      <c r="J212" s="36"/>
      <c r="K212" s="36"/>
      <c r="L212" s="39"/>
      <c r="M212" s="189"/>
      <c r="N212" s="190"/>
      <c r="O212" s="64"/>
      <c r="P212" s="64"/>
      <c r="Q212" s="64"/>
      <c r="R212" s="64"/>
      <c r="S212" s="64"/>
      <c r="T212" s="65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127</v>
      </c>
      <c r="AU212" s="17" t="s">
        <v>82</v>
      </c>
    </row>
    <row r="213" spans="1:65" s="2" customFormat="1" ht="11.25">
      <c r="A213" s="34"/>
      <c r="B213" s="35"/>
      <c r="C213" s="36"/>
      <c r="D213" s="191" t="s">
        <v>129</v>
      </c>
      <c r="E213" s="36"/>
      <c r="F213" s="192" t="s">
        <v>609</v>
      </c>
      <c r="G213" s="36"/>
      <c r="H213" s="36"/>
      <c r="I213" s="188"/>
      <c r="J213" s="36"/>
      <c r="K213" s="36"/>
      <c r="L213" s="39"/>
      <c r="M213" s="189"/>
      <c r="N213" s="190"/>
      <c r="O213" s="64"/>
      <c r="P213" s="64"/>
      <c r="Q213" s="64"/>
      <c r="R213" s="64"/>
      <c r="S213" s="64"/>
      <c r="T213" s="65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129</v>
      </c>
      <c r="AU213" s="17" t="s">
        <v>82</v>
      </c>
    </row>
    <row r="214" spans="1:65" s="13" customFormat="1" ht="11.25">
      <c r="B214" s="193"/>
      <c r="C214" s="194"/>
      <c r="D214" s="186" t="s">
        <v>131</v>
      </c>
      <c r="E214" s="195" t="s">
        <v>19</v>
      </c>
      <c r="F214" s="196" t="s">
        <v>610</v>
      </c>
      <c r="G214" s="194"/>
      <c r="H214" s="197">
        <v>4</v>
      </c>
      <c r="I214" s="198"/>
      <c r="J214" s="194"/>
      <c r="K214" s="194"/>
      <c r="L214" s="199"/>
      <c r="M214" s="200"/>
      <c r="N214" s="201"/>
      <c r="O214" s="201"/>
      <c r="P214" s="201"/>
      <c r="Q214" s="201"/>
      <c r="R214" s="201"/>
      <c r="S214" s="201"/>
      <c r="T214" s="202"/>
      <c r="AT214" s="203" t="s">
        <v>131</v>
      </c>
      <c r="AU214" s="203" t="s">
        <v>82</v>
      </c>
      <c r="AV214" s="13" t="s">
        <v>82</v>
      </c>
      <c r="AW214" s="13" t="s">
        <v>33</v>
      </c>
      <c r="AX214" s="13" t="s">
        <v>79</v>
      </c>
      <c r="AY214" s="203" t="s">
        <v>118</v>
      </c>
    </row>
    <row r="215" spans="1:65" s="2" customFormat="1" ht="16.5" customHeight="1">
      <c r="A215" s="34"/>
      <c r="B215" s="35"/>
      <c r="C215" s="205" t="s">
        <v>334</v>
      </c>
      <c r="D215" s="205" t="s">
        <v>303</v>
      </c>
      <c r="E215" s="206" t="s">
        <v>611</v>
      </c>
      <c r="F215" s="207" t="s">
        <v>612</v>
      </c>
      <c r="G215" s="208" t="s">
        <v>123</v>
      </c>
      <c r="H215" s="209">
        <v>4</v>
      </c>
      <c r="I215" s="210"/>
      <c r="J215" s="211">
        <f>ROUND(I215*H215,2)</f>
        <v>0</v>
      </c>
      <c r="K215" s="207" t="s">
        <v>124</v>
      </c>
      <c r="L215" s="212"/>
      <c r="M215" s="213" t="s">
        <v>19</v>
      </c>
      <c r="N215" s="214" t="s">
        <v>42</v>
      </c>
      <c r="O215" s="64"/>
      <c r="P215" s="182">
        <f>O215*H215</f>
        <v>0</v>
      </c>
      <c r="Q215" s="182">
        <v>7.8E-2</v>
      </c>
      <c r="R215" s="182">
        <f>Q215*H215</f>
        <v>0.312</v>
      </c>
      <c r="S215" s="182">
        <v>0</v>
      </c>
      <c r="T215" s="183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84" t="s">
        <v>170</v>
      </c>
      <c r="AT215" s="184" t="s">
        <v>303</v>
      </c>
      <c r="AU215" s="184" t="s">
        <v>82</v>
      </c>
      <c r="AY215" s="17" t="s">
        <v>118</v>
      </c>
      <c r="BE215" s="185">
        <f>IF(N215="základní",J215,0)</f>
        <v>0</v>
      </c>
      <c r="BF215" s="185">
        <f>IF(N215="snížená",J215,0)</f>
        <v>0</v>
      </c>
      <c r="BG215" s="185">
        <f>IF(N215="zákl. přenesená",J215,0)</f>
        <v>0</v>
      </c>
      <c r="BH215" s="185">
        <f>IF(N215="sníž. přenesená",J215,0)</f>
        <v>0</v>
      </c>
      <c r="BI215" s="185">
        <f>IF(N215="nulová",J215,0)</f>
        <v>0</v>
      </c>
      <c r="BJ215" s="17" t="s">
        <v>79</v>
      </c>
      <c r="BK215" s="185">
        <f>ROUND(I215*H215,2)</f>
        <v>0</v>
      </c>
      <c r="BL215" s="17" t="s">
        <v>125</v>
      </c>
      <c r="BM215" s="184" t="s">
        <v>613</v>
      </c>
    </row>
    <row r="216" spans="1:65" s="2" customFormat="1" ht="11.25">
      <c r="A216" s="34"/>
      <c r="B216" s="35"/>
      <c r="C216" s="36"/>
      <c r="D216" s="186" t="s">
        <v>127</v>
      </c>
      <c r="E216" s="36"/>
      <c r="F216" s="187" t="s">
        <v>612</v>
      </c>
      <c r="G216" s="36"/>
      <c r="H216" s="36"/>
      <c r="I216" s="188"/>
      <c r="J216" s="36"/>
      <c r="K216" s="36"/>
      <c r="L216" s="39"/>
      <c r="M216" s="189"/>
      <c r="N216" s="190"/>
      <c r="O216" s="64"/>
      <c r="P216" s="64"/>
      <c r="Q216" s="64"/>
      <c r="R216" s="64"/>
      <c r="S216" s="64"/>
      <c r="T216" s="65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127</v>
      </c>
      <c r="AU216" s="17" t="s">
        <v>82</v>
      </c>
    </row>
    <row r="217" spans="1:65" s="2" customFormat="1" ht="19.5">
      <c r="A217" s="34"/>
      <c r="B217" s="35"/>
      <c r="C217" s="36"/>
      <c r="D217" s="186" t="s">
        <v>181</v>
      </c>
      <c r="E217" s="36"/>
      <c r="F217" s="204" t="s">
        <v>614</v>
      </c>
      <c r="G217" s="36"/>
      <c r="H217" s="36"/>
      <c r="I217" s="188"/>
      <c r="J217" s="36"/>
      <c r="K217" s="36"/>
      <c r="L217" s="39"/>
      <c r="M217" s="189"/>
      <c r="N217" s="190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181</v>
      </c>
      <c r="AU217" s="17" t="s">
        <v>82</v>
      </c>
    </row>
    <row r="218" spans="1:65" s="2" customFormat="1" ht="16.5" customHeight="1">
      <c r="A218" s="34"/>
      <c r="B218" s="35"/>
      <c r="C218" s="173" t="s">
        <v>340</v>
      </c>
      <c r="D218" s="173" t="s">
        <v>120</v>
      </c>
      <c r="E218" s="174" t="s">
        <v>615</v>
      </c>
      <c r="F218" s="175" t="s">
        <v>616</v>
      </c>
      <c r="G218" s="176" t="s">
        <v>146</v>
      </c>
      <c r="H218" s="177">
        <v>4.4999999999999998E-2</v>
      </c>
      <c r="I218" s="178"/>
      <c r="J218" s="179">
        <f>ROUND(I218*H218,2)</f>
        <v>0</v>
      </c>
      <c r="K218" s="175" t="s">
        <v>124</v>
      </c>
      <c r="L218" s="39"/>
      <c r="M218" s="180" t="s">
        <v>19</v>
      </c>
      <c r="N218" s="181" t="s">
        <v>42</v>
      </c>
      <c r="O218" s="64"/>
      <c r="P218" s="182">
        <f>O218*H218</f>
        <v>0</v>
      </c>
      <c r="Q218" s="182">
        <v>0.82709999999999995</v>
      </c>
      <c r="R218" s="182">
        <f>Q218*H218</f>
        <v>3.7219499999999996E-2</v>
      </c>
      <c r="S218" s="182">
        <v>0</v>
      </c>
      <c r="T218" s="183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84" t="s">
        <v>125</v>
      </c>
      <c r="AT218" s="184" t="s">
        <v>120</v>
      </c>
      <c r="AU218" s="184" t="s">
        <v>82</v>
      </c>
      <c r="AY218" s="17" t="s">
        <v>118</v>
      </c>
      <c r="BE218" s="185">
        <f>IF(N218="základní",J218,0)</f>
        <v>0</v>
      </c>
      <c r="BF218" s="185">
        <f>IF(N218="snížená",J218,0)</f>
        <v>0</v>
      </c>
      <c r="BG218" s="185">
        <f>IF(N218="zákl. přenesená",J218,0)</f>
        <v>0</v>
      </c>
      <c r="BH218" s="185">
        <f>IF(N218="sníž. přenesená",J218,0)</f>
        <v>0</v>
      </c>
      <c r="BI218" s="185">
        <f>IF(N218="nulová",J218,0)</f>
        <v>0</v>
      </c>
      <c r="BJ218" s="17" t="s">
        <v>79</v>
      </c>
      <c r="BK218" s="185">
        <f>ROUND(I218*H218,2)</f>
        <v>0</v>
      </c>
      <c r="BL218" s="17" t="s">
        <v>125</v>
      </c>
      <c r="BM218" s="184" t="s">
        <v>617</v>
      </c>
    </row>
    <row r="219" spans="1:65" s="2" customFormat="1" ht="11.25">
      <c r="A219" s="34"/>
      <c r="B219" s="35"/>
      <c r="C219" s="36"/>
      <c r="D219" s="186" t="s">
        <v>127</v>
      </c>
      <c r="E219" s="36"/>
      <c r="F219" s="187" t="s">
        <v>618</v>
      </c>
      <c r="G219" s="36"/>
      <c r="H219" s="36"/>
      <c r="I219" s="188"/>
      <c r="J219" s="36"/>
      <c r="K219" s="36"/>
      <c r="L219" s="39"/>
      <c r="M219" s="189"/>
      <c r="N219" s="190"/>
      <c r="O219" s="64"/>
      <c r="P219" s="64"/>
      <c r="Q219" s="64"/>
      <c r="R219" s="64"/>
      <c r="S219" s="64"/>
      <c r="T219" s="65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127</v>
      </c>
      <c r="AU219" s="17" t="s">
        <v>82</v>
      </c>
    </row>
    <row r="220" spans="1:65" s="2" customFormat="1" ht="11.25">
      <c r="A220" s="34"/>
      <c r="B220" s="35"/>
      <c r="C220" s="36"/>
      <c r="D220" s="191" t="s">
        <v>129</v>
      </c>
      <c r="E220" s="36"/>
      <c r="F220" s="192" t="s">
        <v>619</v>
      </c>
      <c r="G220" s="36"/>
      <c r="H220" s="36"/>
      <c r="I220" s="188"/>
      <c r="J220" s="36"/>
      <c r="K220" s="36"/>
      <c r="L220" s="39"/>
      <c r="M220" s="189"/>
      <c r="N220" s="190"/>
      <c r="O220" s="64"/>
      <c r="P220" s="64"/>
      <c r="Q220" s="64"/>
      <c r="R220" s="64"/>
      <c r="S220" s="64"/>
      <c r="T220" s="65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129</v>
      </c>
      <c r="AU220" s="17" t="s">
        <v>82</v>
      </c>
    </row>
    <row r="221" spans="1:65" s="13" customFormat="1" ht="11.25">
      <c r="B221" s="193"/>
      <c r="C221" s="194"/>
      <c r="D221" s="186" t="s">
        <v>131</v>
      </c>
      <c r="E221" s="195" t="s">
        <v>19</v>
      </c>
      <c r="F221" s="196" t="s">
        <v>620</v>
      </c>
      <c r="G221" s="194"/>
      <c r="H221" s="197">
        <v>4.4999999999999998E-2</v>
      </c>
      <c r="I221" s="198"/>
      <c r="J221" s="194"/>
      <c r="K221" s="194"/>
      <c r="L221" s="199"/>
      <c r="M221" s="200"/>
      <c r="N221" s="201"/>
      <c r="O221" s="201"/>
      <c r="P221" s="201"/>
      <c r="Q221" s="201"/>
      <c r="R221" s="201"/>
      <c r="S221" s="201"/>
      <c r="T221" s="202"/>
      <c r="AT221" s="203" t="s">
        <v>131</v>
      </c>
      <c r="AU221" s="203" t="s">
        <v>82</v>
      </c>
      <c r="AV221" s="13" t="s">
        <v>82</v>
      </c>
      <c r="AW221" s="13" t="s">
        <v>33</v>
      </c>
      <c r="AX221" s="13" t="s">
        <v>79</v>
      </c>
      <c r="AY221" s="203" t="s">
        <v>118</v>
      </c>
    </row>
    <row r="222" spans="1:65" s="12" customFormat="1" ht="22.9" customHeight="1">
      <c r="B222" s="157"/>
      <c r="C222" s="158"/>
      <c r="D222" s="159" t="s">
        <v>70</v>
      </c>
      <c r="E222" s="171" t="s">
        <v>158</v>
      </c>
      <c r="F222" s="171" t="s">
        <v>621</v>
      </c>
      <c r="G222" s="158"/>
      <c r="H222" s="158"/>
      <c r="I222" s="161"/>
      <c r="J222" s="172">
        <f>BK222</f>
        <v>0</v>
      </c>
      <c r="K222" s="158"/>
      <c r="L222" s="163"/>
      <c r="M222" s="164"/>
      <c r="N222" s="165"/>
      <c r="O222" s="165"/>
      <c r="P222" s="166">
        <f>SUM(P223:P228)</f>
        <v>0</v>
      </c>
      <c r="Q222" s="165"/>
      <c r="R222" s="166">
        <f>SUM(R223:R228)</f>
        <v>0</v>
      </c>
      <c r="S222" s="165"/>
      <c r="T222" s="167">
        <f>SUM(T223:T228)</f>
        <v>0</v>
      </c>
      <c r="AR222" s="168" t="s">
        <v>79</v>
      </c>
      <c r="AT222" s="169" t="s">
        <v>70</v>
      </c>
      <c r="AU222" s="169" t="s">
        <v>79</v>
      </c>
      <c r="AY222" s="168" t="s">
        <v>118</v>
      </c>
      <c r="BK222" s="170">
        <f>SUM(BK223:BK228)</f>
        <v>0</v>
      </c>
    </row>
    <row r="223" spans="1:65" s="2" customFormat="1" ht="16.5" customHeight="1">
      <c r="A223" s="34"/>
      <c r="B223" s="35"/>
      <c r="C223" s="173" t="s">
        <v>348</v>
      </c>
      <c r="D223" s="173" t="s">
        <v>120</v>
      </c>
      <c r="E223" s="174" t="s">
        <v>622</v>
      </c>
      <c r="F223" s="175" t="s">
        <v>623</v>
      </c>
      <c r="G223" s="176" t="s">
        <v>297</v>
      </c>
      <c r="H223" s="177">
        <v>5.85</v>
      </c>
      <c r="I223" s="178"/>
      <c r="J223" s="179">
        <f>ROUND(I223*H223,2)</f>
        <v>0</v>
      </c>
      <c r="K223" s="175" t="s">
        <v>124</v>
      </c>
      <c r="L223" s="39"/>
      <c r="M223" s="180" t="s">
        <v>19</v>
      </c>
      <c r="N223" s="181" t="s">
        <v>42</v>
      </c>
      <c r="O223" s="64"/>
      <c r="P223" s="182">
        <f>O223*H223</f>
        <v>0</v>
      </c>
      <c r="Q223" s="182">
        <v>0</v>
      </c>
      <c r="R223" s="182">
        <f>Q223*H223</f>
        <v>0</v>
      </c>
      <c r="S223" s="182">
        <v>0</v>
      </c>
      <c r="T223" s="183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84" t="s">
        <v>125</v>
      </c>
      <c r="AT223" s="184" t="s">
        <v>120</v>
      </c>
      <c r="AU223" s="184" t="s">
        <v>82</v>
      </c>
      <c r="AY223" s="17" t="s">
        <v>118</v>
      </c>
      <c r="BE223" s="185">
        <f>IF(N223="základní",J223,0)</f>
        <v>0</v>
      </c>
      <c r="BF223" s="185">
        <f>IF(N223="snížená",J223,0)</f>
        <v>0</v>
      </c>
      <c r="BG223" s="185">
        <f>IF(N223="zákl. přenesená",J223,0)</f>
        <v>0</v>
      </c>
      <c r="BH223" s="185">
        <f>IF(N223="sníž. přenesená",J223,0)</f>
        <v>0</v>
      </c>
      <c r="BI223" s="185">
        <f>IF(N223="nulová",J223,0)</f>
        <v>0</v>
      </c>
      <c r="BJ223" s="17" t="s">
        <v>79</v>
      </c>
      <c r="BK223" s="185">
        <f>ROUND(I223*H223,2)</f>
        <v>0</v>
      </c>
      <c r="BL223" s="17" t="s">
        <v>125</v>
      </c>
      <c r="BM223" s="184" t="s">
        <v>624</v>
      </c>
    </row>
    <row r="224" spans="1:65" s="2" customFormat="1" ht="11.25">
      <c r="A224" s="34"/>
      <c r="B224" s="35"/>
      <c r="C224" s="36"/>
      <c r="D224" s="186" t="s">
        <v>127</v>
      </c>
      <c r="E224" s="36"/>
      <c r="F224" s="187" t="s">
        <v>625</v>
      </c>
      <c r="G224" s="36"/>
      <c r="H224" s="36"/>
      <c r="I224" s="188"/>
      <c r="J224" s="36"/>
      <c r="K224" s="36"/>
      <c r="L224" s="39"/>
      <c r="M224" s="189"/>
      <c r="N224" s="190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127</v>
      </c>
      <c r="AU224" s="17" t="s">
        <v>82</v>
      </c>
    </row>
    <row r="225" spans="1:65" s="2" customFormat="1" ht="11.25">
      <c r="A225" s="34"/>
      <c r="B225" s="35"/>
      <c r="C225" s="36"/>
      <c r="D225" s="191" t="s">
        <v>129</v>
      </c>
      <c r="E225" s="36"/>
      <c r="F225" s="192" t="s">
        <v>626</v>
      </c>
      <c r="G225" s="36"/>
      <c r="H225" s="36"/>
      <c r="I225" s="188"/>
      <c r="J225" s="36"/>
      <c r="K225" s="36"/>
      <c r="L225" s="39"/>
      <c r="M225" s="189"/>
      <c r="N225" s="190"/>
      <c r="O225" s="64"/>
      <c r="P225" s="64"/>
      <c r="Q225" s="64"/>
      <c r="R225" s="64"/>
      <c r="S225" s="64"/>
      <c r="T225" s="65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129</v>
      </c>
      <c r="AU225" s="17" t="s">
        <v>82</v>
      </c>
    </row>
    <row r="226" spans="1:65" s="13" customFormat="1" ht="11.25">
      <c r="B226" s="193"/>
      <c r="C226" s="194"/>
      <c r="D226" s="186" t="s">
        <v>131</v>
      </c>
      <c r="E226" s="195" t="s">
        <v>19</v>
      </c>
      <c r="F226" s="196" t="s">
        <v>627</v>
      </c>
      <c r="G226" s="194"/>
      <c r="H226" s="197">
        <v>2.5</v>
      </c>
      <c r="I226" s="198"/>
      <c r="J226" s="194"/>
      <c r="K226" s="194"/>
      <c r="L226" s="199"/>
      <c r="M226" s="200"/>
      <c r="N226" s="201"/>
      <c r="O226" s="201"/>
      <c r="P226" s="201"/>
      <c r="Q226" s="201"/>
      <c r="R226" s="201"/>
      <c r="S226" s="201"/>
      <c r="T226" s="202"/>
      <c r="AT226" s="203" t="s">
        <v>131</v>
      </c>
      <c r="AU226" s="203" t="s">
        <v>82</v>
      </c>
      <c r="AV226" s="13" t="s">
        <v>82</v>
      </c>
      <c r="AW226" s="13" t="s">
        <v>33</v>
      </c>
      <c r="AX226" s="13" t="s">
        <v>71</v>
      </c>
      <c r="AY226" s="203" t="s">
        <v>118</v>
      </c>
    </row>
    <row r="227" spans="1:65" s="13" customFormat="1" ht="11.25">
      <c r="B227" s="193"/>
      <c r="C227" s="194"/>
      <c r="D227" s="186" t="s">
        <v>131</v>
      </c>
      <c r="E227" s="195" t="s">
        <v>19</v>
      </c>
      <c r="F227" s="196" t="s">
        <v>628</v>
      </c>
      <c r="G227" s="194"/>
      <c r="H227" s="197">
        <v>1.25</v>
      </c>
      <c r="I227" s="198"/>
      <c r="J227" s="194"/>
      <c r="K227" s="194"/>
      <c r="L227" s="199"/>
      <c r="M227" s="200"/>
      <c r="N227" s="201"/>
      <c r="O227" s="201"/>
      <c r="P227" s="201"/>
      <c r="Q227" s="201"/>
      <c r="R227" s="201"/>
      <c r="S227" s="201"/>
      <c r="T227" s="202"/>
      <c r="AT227" s="203" t="s">
        <v>131</v>
      </c>
      <c r="AU227" s="203" t="s">
        <v>82</v>
      </c>
      <c r="AV227" s="13" t="s">
        <v>82</v>
      </c>
      <c r="AW227" s="13" t="s">
        <v>33</v>
      </c>
      <c r="AX227" s="13" t="s">
        <v>71</v>
      </c>
      <c r="AY227" s="203" t="s">
        <v>118</v>
      </c>
    </row>
    <row r="228" spans="1:65" s="13" customFormat="1" ht="11.25">
      <c r="B228" s="193"/>
      <c r="C228" s="194"/>
      <c r="D228" s="186" t="s">
        <v>131</v>
      </c>
      <c r="E228" s="195" t="s">
        <v>19</v>
      </c>
      <c r="F228" s="196" t="s">
        <v>629</v>
      </c>
      <c r="G228" s="194"/>
      <c r="H228" s="197">
        <v>2.1</v>
      </c>
      <c r="I228" s="198"/>
      <c r="J228" s="194"/>
      <c r="K228" s="194"/>
      <c r="L228" s="199"/>
      <c r="M228" s="200"/>
      <c r="N228" s="201"/>
      <c r="O228" s="201"/>
      <c r="P228" s="201"/>
      <c r="Q228" s="201"/>
      <c r="R228" s="201"/>
      <c r="S228" s="201"/>
      <c r="T228" s="202"/>
      <c r="AT228" s="203" t="s">
        <v>131</v>
      </c>
      <c r="AU228" s="203" t="s">
        <v>82</v>
      </c>
      <c r="AV228" s="13" t="s">
        <v>82</v>
      </c>
      <c r="AW228" s="13" t="s">
        <v>33</v>
      </c>
      <c r="AX228" s="13" t="s">
        <v>71</v>
      </c>
      <c r="AY228" s="203" t="s">
        <v>118</v>
      </c>
    </row>
    <row r="229" spans="1:65" s="12" customFormat="1" ht="22.9" customHeight="1">
      <c r="B229" s="157"/>
      <c r="C229" s="158"/>
      <c r="D229" s="159" t="s">
        <v>70</v>
      </c>
      <c r="E229" s="171" t="s">
        <v>170</v>
      </c>
      <c r="F229" s="171" t="s">
        <v>630</v>
      </c>
      <c r="G229" s="158"/>
      <c r="H229" s="158"/>
      <c r="I229" s="161"/>
      <c r="J229" s="172">
        <f>BK229</f>
        <v>0</v>
      </c>
      <c r="K229" s="158"/>
      <c r="L229" s="163"/>
      <c r="M229" s="164"/>
      <c r="N229" s="165"/>
      <c r="O229" s="165"/>
      <c r="P229" s="166">
        <f>SUM(P230:P248)</f>
        <v>0</v>
      </c>
      <c r="Q229" s="165"/>
      <c r="R229" s="166">
        <f>SUM(R230:R248)</f>
        <v>0.97250354999999988</v>
      </c>
      <c r="S229" s="165"/>
      <c r="T229" s="167">
        <f>SUM(T230:T248)</f>
        <v>0.72</v>
      </c>
      <c r="AR229" s="168" t="s">
        <v>79</v>
      </c>
      <c r="AT229" s="169" t="s">
        <v>70</v>
      </c>
      <c r="AU229" s="169" t="s">
        <v>79</v>
      </c>
      <c r="AY229" s="168" t="s">
        <v>118</v>
      </c>
      <c r="BK229" s="170">
        <f>SUM(BK230:BK248)</f>
        <v>0</v>
      </c>
    </row>
    <row r="230" spans="1:65" s="2" customFormat="1" ht="16.5" customHeight="1">
      <c r="A230" s="34"/>
      <c r="B230" s="35"/>
      <c r="C230" s="173" t="s">
        <v>358</v>
      </c>
      <c r="D230" s="173" t="s">
        <v>120</v>
      </c>
      <c r="E230" s="174" t="s">
        <v>631</v>
      </c>
      <c r="F230" s="175" t="s">
        <v>632</v>
      </c>
      <c r="G230" s="176" t="s">
        <v>146</v>
      </c>
      <c r="H230" s="177">
        <v>0.375</v>
      </c>
      <c r="I230" s="178"/>
      <c r="J230" s="179">
        <f>ROUND(I230*H230,2)</f>
        <v>0</v>
      </c>
      <c r="K230" s="175" t="s">
        <v>124</v>
      </c>
      <c r="L230" s="39"/>
      <c r="M230" s="180" t="s">
        <v>19</v>
      </c>
      <c r="N230" s="181" t="s">
        <v>42</v>
      </c>
      <c r="O230" s="64"/>
      <c r="P230" s="182">
        <f>O230*H230</f>
        <v>0</v>
      </c>
      <c r="Q230" s="182">
        <v>0</v>
      </c>
      <c r="R230" s="182">
        <f>Q230*H230</f>
        <v>0</v>
      </c>
      <c r="S230" s="182">
        <v>1.92</v>
      </c>
      <c r="T230" s="183">
        <f>S230*H230</f>
        <v>0.72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84" t="s">
        <v>125</v>
      </c>
      <c r="AT230" s="184" t="s">
        <v>120</v>
      </c>
      <c r="AU230" s="184" t="s">
        <v>82</v>
      </c>
      <c r="AY230" s="17" t="s">
        <v>118</v>
      </c>
      <c r="BE230" s="185">
        <f>IF(N230="základní",J230,0)</f>
        <v>0</v>
      </c>
      <c r="BF230" s="185">
        <f>IF(N230="snížená",J230,0)</f>
        <v>0</v>
      </c>
      <c r="BG230" s="185">
        <f>IF(N230="zákl. přenesená",J230,0)</f>
        <v>0</v>
      </c>
      <c r="BH230" s="185">
        <f>IF(N230="sníž. přenesená",J230,0)</f>
        <v>0</v>
      </c>
      <c r="BI230" s="185">
        <f>IF(N230="nulová",J230,0)</f>
        <v>0</v>
      </c>
      <c r="BJ230" s="17" t="s">
        <v>79</v>
      </c>
      <c r="BK230" s="185">
        <f>ROUND(I230*H230,2)</f>
        <v>0</v>
      </c>
      <c r="BL230" s="17" t="s">
        <v>125</v>
      </c>
      <c r="BM230" s="184" t="s">
        <v>633</v>
      </c>
    </row>
    <row r="231" spans="1:65" s="2" customFormat="1" ht="11.25">
      <c r="A231" s="34"/>
      <c r="B231" s="35"/>
      <c r="C231" s="36"/>
      <c r="D231" s="186" t="s">
        <v>127</v>
      </c>
      <c r="E231" s="36"/>
      <c r="F231" s="187" t="s">
        <v>634</v>
      </c>
      <c r="G231" s="36"/>
      <c r="H231" s="36"/>
      <c r="I231" s="188"/>
      <c r="J231" s="36"/>
      <c r="K231" s="36"/>
      <c r="L231" s="39"/>
      <c r="M231" s="189"/>
      <c r="N231" s="190"/>
      <c r="O231" s="64"/>
      <c r="P231" s="64"/>
      <c r="Q231" s="64"/>
      <c r="R231" s="64"/>
      <c r="S231" s="64"/>
      <c r="T231" s="65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127</v>
      </c>
      <c r="AU231" s="17" t="s">
        <v>82</v>
      </c>
    </row>
    <row r="232" spans="1:65" s="2" customFormat="1" ht="11.25">
      <c r="A232" s="34"/>
      <c r="B232" s="35"/>
      <c r="C232" s="36"/>
      <c r="D232" s="191" t="s">
        <v>129</v>
      </c>
      <c r="E232" s="36"/>
      <c r="F232" s="192" t="s">
        <v>635</v>
      </c>
      <c r="G232" s="36"/>
      <c r="H232" s="36"/>
      <c r="I232" s="188"/>
      <c r="J232" s="36"/>
      <c r="K232" s="36"/>
      <c r="L232" s="39"/>
      <c r="M232" s="189"/>
      <c r="N232" s="190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129</v>
      </c>
      <c r="AU232" s="17" t="s">
        <v>82</v>
      </c>
    </row>
    <row r="233" spans="1:65" s="13" customFormat="1" ht="11.25">
      <c r="B233" s="193"/>
      <c r="C233" s="194"/>
      <c r="D233" s="186" t="s">
        <v>131</v>
      </c>
      <c r="E233" s="195" t="s">
        <v>19</v>
      </c>
      <c r="F233" s="196" t="s">
        <v>636</v>
      </c>
      <c r="G233" s="194"/>
      <c r="H233" s="197">
        <v>0.375</v>
      </c>
      <c r="I233" s="198"/>
      <c r="J233" s="194"/>
      <c r="K233" s="194"/>
      <c r="L233" s="199"/>
      <c r="M233" s="200"/>
      <c r="N233" s="201"/>
      <c r="O233" s="201"/>
      <c r="P233" s="201"/>
      <c r="Q233" s="201"/>
      <c r="R233" s="201"/>
      <c r="S233" s="201"/>
      <c r="T233" s="202"/>
      <c r="AT233" s="203" t="s">
        <v>131</v>
      </c>
      <c r="AU233" s="203" t="s">
        <v>82</v>
      </c>
      <c r="AV233" s="13" t="s">
        <v>82</v>
      </c>
      <c r="AW233" s="13" t="s">
        <v>33</v>
      </c>
      <c r="AX233" s="13" t="s">
        <v>79</v>
      </c>
      <c r="AY233" s="203" t="s">
        <v>118</v>
      </c>
    </row>
    <row r="234" spans="1:65" s="2" customFormat="1" ht="16.5" customHeight="1">
      <c r="A234" s="34"/>
      <c r="B234" s="35"/>
      <c r="C234" s="173" t="s">
        <v>365</v>
      </c>
      <c r="D234" s="173" t="s">
        <v>120</v>
      </c>
      <c r="E234" s="174" t="s">
        <v>637</v>
      </c>
      <c r="F234" s="175" t="s">
        <v>638</v>
      </c>
      <c r="G234" s="176" t="s">
        <v>146</v>
      </c>
      <c r="H234" s="177">
        <v>0.375</v>
      </c>
      <c r="I234" s="178"/>
      <c r="J234" s="179">
        <f>ROUND(I234*H234,2)</f>
        <v>0</v>
      </c>
      <c r="K234" s="175" t="s">
        <v>124</v>
      </c>
      <c r="L234" s="39"/>
      <c r="M234" s="180" t="s">
        <v>19</v>
      </c>
      <c r="N234" s="181" t="s">
        <v>42</v>
      </c>
      <c r="O234" s="64"/>
      <c r="P234" s="182">
        <f>O234*H234</f>
        <v>0</v>
      </c>
      <c r="Q234" s="182">
        <v>2.5018699999999998</v>
      </c>
      <c r="R234" s="182">
        <f>Q234*H234</f>
        <v>0.93820124999999988</v>
      </c>
      <c r="S234" s="182">
        <v>0</v>
      </c>
      <c r="T234" s="183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84" t="s">
        <v>125</v>
      </c>
      <c r="AT234" s="184" t="s">
        <v>120</v>
      </c>
      <c r="AU234" s="184" t="s">
        <v>82</v>
      </c>
      <c r="AY234" s="17" t="s">
        <v>118</v>
      </c>
      <c r="BE234" s="185">
        <f>IF(N234="základní",J234,0)</f>
        <v>0</v>
      </c>
      <c r="BF234" s="185">
        <f>IF(N234="snížená",J234,0)</f>
        <v>0</v>
      </c>
      <c r="BG234" s="185">
        <f>IF(N234="zákl. přenesená",J234,0)</f>
        <v>0</v>
      </c>
      <c r="BH234" s="185">
        <f>IF(N234="sníž. přenesená",J234,0)</f>
        <v>0</v>
      </c>
      <c r="BI234" s="185">
        <f>IF(N234="nulová",J234,0)</f>
        <v>0</v>
      </c>
      <c r="BJ234" s="17" t="s">
        <v>79</v>
      </c>
      <c r="BK234" s="185">
        <f>ROUND(I234*H234,2)</f>
        <v>0</v>
      </c>
      <c r="BL234" s="17" t="s">
        <v>125</v>
      </c>
      <c r="BM234" s="184" t="s">
        <v>639</v>
      </c>
    </row>
    <row r="235" spans="1:65" s="2" customFormat="1" ht="19.5">
      <c r="A235" s="34"/>
      <c r="B235" s="35"/>
      <c r="C235" s="36"/>
      <c r="D235" s="186" t="s">
        <v>127</v>
      </c>
      <c r="E235" s="36"/>
      <c r="F235" s="187" t="s">
        <v>640</v>
      </c>
      <c r="G235" s="36"/>
      <c r="H235" s="36"/>
      <c r="I235" s="188"/>
      <c r="J235" s="36"/>
      <c r="K235" s="36"/>
      <c r="L235" s="39"/>
      <c r="M235" s="189"/>
      <c r="N235" s="190"/>
      <c r="O235" s="64"/>
      <c r="P235" s="64"/>
      <c r="Q235" s="64"/>
      <c r="R235" s="64"/>
      <c r="S235" s="64"/>
      <c r="T235" s="65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127</v>
      </c>
      <c r="AU235" s="17" t="s">
        <v>82</v>
      </c>
    </row>
    <row r="236" spans="1:65" s="2" customFormat="1" ht="11.25">
      <c r="A236" s="34"/>
      <c r="B236" s="35"/>
      <c r="C236" s="36"/>
      <c r="D236" s="191" t="s">
        <v>129</v>
      </c>
      <c r="E236" s="36"/>
      <c r="F236" s="192" t="s">
        <v>641</v>
      </c>
      <c r="G236" s="36"/>
      <c r="H236" s="36"/>
      <c r="I236" s="188"/>
      <c r="J236" s="36"/>
      <c r="K236" s="36"/>
      <c r="L236" s="39"/>
      <c r="M236" s="189"/>
      <c r="N236" s="190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129</v>
      </c>
      <c r="AU236" s="17" t="s">
        <v>82</v>
      </c>
    </row>
    <row r="237" spans="1:65" s="13" customFormat="1" ht="11.25">
      <c r="B237" s="193"/>
      <c r="C237" s="194"/>
      <c r="D237" s="186" t="s">
        <v>131</v>
      </c>
      <c r="E237" s="195" t="s">
        <v>19</v>
      </c>
      <c r="F237" s="196" t="s">
        <v>636</v>
      </c>
      <c r="G237" s="194"/>
      <c r="H237" s="197">
        <v>0.375</v>
      </c>
      <c r="I237" s="198"/>
      <c r="J237" s="194"/>
      <c r="K237" s="194"/>
      <c r="L237" s="199"/>
      <c r="M237" s="200"/>
      <c r="N237" s="201"/>
      <c r="O237" s="201"/>
      <c r="P237" s="201"/>
      <c r="Q237" s="201"/>
      <c r="R237" s="201"/>
      <c r="S237" s="201"/>
      <c r="T237" s="202"/>
      <c r="AT237" s="203" t="s">
        <v>131</v>
      </c>
      <c r="AU237" s="203" t="s">
        <v>82</v>
      </c>
      <c r="AV237" s="13" t="s">
        <v>82</v>
      </c>
      <c r="AW237" s="13" t="s">
        <v>33</v>
      </c>
      <c r="AX237" s="13" t="s">
        <v>79</v>
      </c>
      <c r="AY237" s="203" t="s">
        <v>118</v>
      </c>
    </row>
    <row r="238" spans="1:65" s="2" customFormat="1" ht="16.5" customHeight="1">
      <c r="A238" s="34"/>
      <c r="B238" s="35"/>
      <c r="C238" s="173" t="s">
        <v>372</v>
      </c>
      <c r="D238" s="173" t="s">
        <v>120</v>
      </c>
      <c r="E238" s="174" t="s">
        <v>642</v>
      </c>
      <c r="F238" s="175" t="s">
        <v>643</v>
      </c>
      <c r="G238" s="176" t="s">
        <v>297</v>
      </c>
      <c r="H238" s="177">
        <v>3</v>
      </c>
      <c r="I238" s="178"/>
      <c r="J238" s="179">
        <f>ROUND(I238*H238,2)</f>
        <v>0</v>
      </c>
      <c r="K238" s="175" t="s">
        <v>124</v>
      </c>
      <c r="L238" s="39"/>
      <c r="M238" s="180" t="s">
        <v>19</v>
      </c>
      <c r="N238" s="181" t="s">
        <v>42</v>
      </c>
      <c r="O238" s="64"/>
      <c r="P238" s="182">
        <f>O238*H238</f>
        <v>0</v>
      </c>
      <c r="Q238" s="182">
        <v>5.45E-3</v>
      </c>
      <c r="R238" s="182">
        <f>Q238*H238</f>
        <v>1.635E-2</v>
      </c>
      <c r="S238" s="182">
        <v>0</v>
      </c>
      <c r="T238" s="183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84" t="s">
        <v>125</v>
      </c>
      <c r="AT238" s="184" t="s">
        <v>120</v>
      </c>
      <c r="AU238" s="184" t="s">
        <v>82</v>
      </c>
      <c r="AY238" s="17" t="s">
        <v>118</v>
      </c>
      <c r="BE238" s="185">
        <f>IF(N238="základní",J238,0)</f>
        <v>0</v>
      </c>
      <c r="BF238" s="185">
        <f>IF(N238="snížená",J238,0)</f>
        <v>0</v>
      </c>
      <c r="BG238" s="185">
        <f>IF(N238="zákl. přenesená",J238,0)</f>
        <v>0</v>
      </c>
      <c r="BH238" s="185">
        <f>IF(N238="sníž. přenesená",J238,0)</f>
        <v>0</v>
      </c>
      <c r="BI238" s="185">
        <f>IF(N238="nulová",J238,0)</f>
        <v>0</v>
      </c>
      <c r="BJ238" s="17" t="s">
        <v>79</v>
      </c>
      <c r="BK238" s="185">
        <f>ROUND(I238*H238,2)</f>
        <v>0</v>
      </c>
      <c r="BL238" s="17" t="s">
        <v>125</v>
      </c>
      <c r="BM238" s="184" t="s">
        <v>644</v>
      </c>
    </row>
    <row r="239" spans="1:65" s="2" customFormat="1" ht="11.25">
      <c r="A239" s="34"/>
      <c r="B239" s="35"/>
      <c r="C239" s="36"/>
      <c r="D239" s="186" t="s">
        <v>127</v>
      </c>
      <c r="E239" s="36"/>
      <c r="F239" s="187" t="s">
        <v>645</v>
      </c>
      <c r="G239" s="36"/>
      <c r="H239" s="36"/>
      <c r="I239" s="188"/>
      <c r="J239" s="36"/>
      <c r="K239" s="36"/>
      <c r="L239" s="39"/>
      <c r="M239" s="189"/>
      <c r="N239" s="190"/>
      <c r="O239" s="64"/>
      <c r="P239" s="64"/>
      <c r="Q239" s="64"/>
      <c r="R239" s="64"/>
      <c r="S239" s="64"/>
      <c r="T239" s="65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127</v>
      </c>
      <c r="AU239" s="17" t="s">
        <v>82</v>
      </c>
    </row>
    <row r="240" spans="1:65" s="2" customFormat="1" ht="11.25">
      <c r="A240" s="34"/>
      <c r="B240" s="35"/>
      <c r="C240" s="36"/>
      <c r="D240" s="191" t="s">
        <v>129</v>
      </c>
      <c r="E240" s="36"/>
      <c r="F240" s="192" t="s">
        <v>646</v>
      </c>
      <c r="G240" s="36"/>
      <c r="H240" s="36"/>
      <c r="I240" s="188"/>
      <c r="J240" s="36"/>
      <c r="K240" s="36"/>
      <c r="L240" s="39"/>
      <c r="M240" s="189"/>
      <c r="N240" s="190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129</v>
      </c>
      <c r="AU240" s="17" t="s">
        <v>82</v>
      </c>
    </row>
    <row r="241" spans="1:65" s="13" customFormat="1" ht="11.25">
      <c r="B241" s="193"/>
      <c r="C241" s="194"/>
      <c r="D241" s="186" t="s">
        <v>131</v>
      </c>
      <c r="E241" s="195" t="s">
        <v>19</v>
      </c>
      <c r="F241" s="196" t="s">
        <v>647</v>
      </c>
      <c r="G241" s="194"/>
      <c r="H241" s="197">
        <v>3</v>
      </c>
      <c r="I241" s="198"/>
      <c r="J241" s="194"/>
      <c r="K241" s="194"/>
      <c r="L241" s="199"/>
      <c r="M241" s="200"/>
      <c r="N241" s="201"/>
      <c r="O241" s="201"/>
      <c r="P241" s="201"/>
      <c r="Q241" s="201"/>
      <c r="R241" s="201"/>
      <c r="S241" s="201"/>
      <c r="T241" s="202"/>
      <c r="AT241" s="203" t="s">
        <v>131</v>
      </c>
      <c r="AU241" s="203" t="s">
        <v>82</v>
      </c>
      <c r="AV241" s="13" t="s">
        <v>82</v>
      </c>
      <c r="AW241" s="13" t="s">
        <v>33</v>
      </c>
      <c r="AX241" s="13" t="s">
        <v>79</v>
      </c>
      <c r="AY241" s="203" t="s">
        <v>118</v>
      </c>
    </row>
    <row r="242" spans="1:65" s="2" customFormat="1" ht="16.5" customHeight="1">
      <c r="A242" s="34"/>
      <c r="B242" s="35"/>
      <c r="C242" s="173" t="s">
        <v>382</v>
      </c>
      <c r="D242" s="173" t="s">
        <v>120</v>
      </c>
      <c r="E242" s="174" t="s">
        <v>648</v>
      </c>
      <c r="F242" s="175" t="s">
        <v>649</v>
      </c>
      <c r="G242" s="176" t="s">
        <v>297</v>
      </c>
      <c r="H242" s="177">
        <v>3</v>
      </c>
      <c r="I242" s="178"/>
      <c r="J242" s="179">
        <f>ROUND(I242*H242,2)</f>
        <v>0</v>
      </c>
      <c r="K242" s="175" t="s">
        <v>124</v>
      </c>
      <c r="L242" s="39"/>
      <c r="M242" s="180" t="s">
        <v>19</v>
      </c>
      <c r="N242" s="181" t="s">
        <v>42</v>
      </c>
      <c r="O242" s="64"/>
      <c r="P242" s="182">
        <f>O242*H242</f>
        <v>0</v>
      </c>
      <c r="Q242" s="182">
        <v>0</v>
      </c>
      <c r="R242" s="182">
        <f>Q242*H242</f>
        <v>0</v>
      </c>
      <c r="S242" s="182">
        <v>0</v>
      </c>
      <c r="T242" s="183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84" t="s">
        <v>125</v>
      </c>
      <c r="AT242" s="184" t="s">
        <v>120</v>
      </c>
      <c r="AU242" s="184" t="s">
        <v>82</v>
      </c>
      <c r="AY242" s="17" t="s">
        <v>118</v>
      </c>
      <c r="BE242" s="185">
        <f>IF(N242="základní",J242,0)</f>
        <v>0</v>
      </c>
      <c r="BF242" s="185">
        <f>IF(N242="snížená",J242,0)</f>
        <v>0</v>
      </c>
      <c r="BG242" s="185">
        <f>IF(N242="zákl. přenesená",J242,0)</f>
        <v>0</v>
      </c>
      <c r="BH242" s="185">
        <f>IF(N242="sníž. přenesená",J242,0)</f>
        <v>0</v>
      </c>
      <c r="BI242" s="185">
        <f>IF(N242="nulová",J242,0)</f>
        <v>0</v>
      </c>
      <c r="BJ242" s="17" t="s">
        <v>79</v>
      </c>
      <c r="BK242" s="185">
        <f>ROUND(I242*H242,2)</f>
        <v>0</v>
      </c>
      <c r="BL242" s="17" t="s">
        <v>125</v>
      </c>
      <c r="BM242" s="184" t="s">
        <v>650</v>
      </c>
    </row>
    <row r="243" spans="1:65" s="2" customFormat="1" ht="11.25">
      <c r="A243" s="34"/>
      <c r="B243" s="35"/>
      <c r="C243" s="36"/>
      <c r="D243" s="186" t="s">
        <v>127</v>
      </c>
      <c r="E243" s="36"/>
      <c r="F243" s="187" t="s">
        <v>651</v>
      </c>
      <c r="G243" s="36"/>
      <c r="H243" s="36"/>
      <c r="I243" s="188"/>
      <c r="J243" s="36"/>
      <c r="K243" s="36"/>
      <c r="L243" s="39"/>
      <c r="M243" s="189"/>
      <c r="N243" s="190"/>
      <c r="O243" s="64"/>
      <c r="P243" s="64"/>
      <c r="Q243" s="64"/>
      <c r="R243" s="64"/>
      <c r="S243" s="64"/>
      <c r="T243" s="65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127</v>
      </c>
      <c r="AU243" s="17" t="s">
        <v>82</v>
      </c>
    </row>
    <row r="244" spans="1:65" s="2" customFormat="1" ht="11.25">
      <c r="A244" s="34"/>
      <c r="B244" s="35"/>
      <c r="C244" s="36"/>
      <c r="D244" s="191" t="s">
        <v>129</v>
      </c>
      <c r="E244" s="36"/>
      <c r="F244" s="192" t="s">
        <v>652</v>
      </c>
      <c r="G244" s="36"/>
      <c r="H244" s="36"/>
      <c r="I244" s="188"/>
      <c r="J244" s="36"/>
      <c r="K244" s="36"/>
      <c r="L244" s="39"/>
      <c r="M244" s="189"/>
      <c r="N244" s="190"/>
      <c r="O244" s="64"/>
      <c r="P244" s="64"/>
      <c r="Q244" s="64"/>
      <c r="R244" s="64"/>
      <c r="S244" s="64"/>
      <c r="T244" s="65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129</v>
      </c>
      <c r="AU244" s="17" t="s">
        <v>82</v>
      </c>
    </row>
    <row r="245" spans="1:65" s="2" customFormat="1" ht="16.5" customHeight="1">
      <c r="A245" s="34"/>
      <c r="B245" s="35"/>
      <c r="C245" s="173" t="s">
        <v>388</v>
      </c>
      <c r="D245" s="173" t="s">
        <v>120</v>
      </c>
      <c r="E245" s="174" t="s">
        <v>653</v>
      </c>
      <c r="F245" s="175" t="s">
        <v>654</v>
      </c>
      <c r="G245" s="176" t="s">
        <v>270</v>
      </c>
      <c r="H245" s="177">
        <v>1.7999999999999999E-2</v>
      </c>
      <c r="I245" s="178"/>
      <c r="J245" s="179">
        <f>ROUND(I245*H245,2)</f>
        <v>0</v>
      </c>
      <c r="K245" s="175" t="s">
        <v>124</v>
      </c>
      <c r="L245" s="39"/>
      <c r="M245" s="180" t="s">
        <v>19</v>
      </c>
      <c r="N245" s="181" t="s">
        <v>42</v>
      </c>
      <c r="O245" s="64"/>
      <c r="P245" s="182">
        <f>O245*H245</f>
        <v>0</v>
      </c>
      <c r="Q245" s="182">
        <v>0.99734999999999996</v>
      </c>
      <c r="R245" s="182">
        <f>Q245*H245</f>
        <v>1.7952299999999997E-2</v>
      </c>
      <c r="S245" s="182">
        <v>0</v>
      </c>
      <c r="T245" s="183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84" t="s">
        <v>125</v>
      </c>
      <c r="AT245" s="184" t="s">
        <v>120</v>
      </c>
      <c r="AU245" s="184" t="s">
        <v>82</v>
      </c>
      <c r="AY245" s="17" t="s">
        <v>118</v>
      </c>
      <c r="BE245" s="185">
        <f>IF(N245="základní",J245,0)</f>
        <v>0</v>
      </c>
      <c r="BF245" s="185">
        <f>IF(N245="snížená",J245,0)</f>
        <v>0</v>
      </c>
      <c r="BG245" s="185">
        <f>IF(N245="zákl. přenesená",J245,0)</f>
        <v>0</v>
      </c>
      <c r="BH245" s="185">
        <f>IF(N245="sníž. přenesená",J245,0)</f>
        <v>0</v>
      </c>
      <c r="BI245" s="185">
        <f>IF(N245="nulová",J245,0)</f>
        <v>0</v>
      </c>
      <c r="BJ245" s="17" t="s">
        <v>79</v>
      </c>
      <c r="BK245" s="185">
        <f>ROUND(I245*H245,2)</f>
        <v>0</v>
      </c>
      <c r="BL245" s="17" t="s">
        <v>125</v>
      </c>
      <c r="BM245" s="184" t="s">
        <v>655</v>
      </c>
    </row>
    <row r="246" spans="1:65" s="2" customFormat="1" ht="11.25">
      <c r="A246" s="34"/>
      <c r="B246" s="35"/>
      <c r="C246" s="36"/>
      <c r="D246" s="186" t="s">
        <v>127</v>
      </c>
      <c r="E246" s="36"/>
      <c r="F246" s="187" t="s">
        <v>654</v>
      </c>
      <c r="G246" s="36"/>
      <c r="H246" s="36"/>
      <c r="I246" s="188"/>
      <c r="J246" s="36"/>
      <c r="K246" s="36"/>
      <c r="L246" s="39"/>
      <c r="M246" s="189"/>
      <c r="N246" s="190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127</v>
      </c>
      <c r="AU246" s="17" t="s">
        <v>82</v>
      </c>
    </row>
    <row r="247" spans="1:65" s="2" customFormat="1" ht="11.25">
      <c r="A247" s="34"/>
      <c r="B247" s="35"/>
      <c r="C247" s="36"/>
      <c r="D247" s="191" t="s">
        <v>129</v>
      </c>
      <c r="E247" s="36"/>
      <c r="F247" s="192" t="s">
        <v>656</v>
      </c>
      <c r="G247" s="36"/>
      <c r="H247" s="36"/>
      <c r="I247" s="188"/>
      <c r="J247" s="36"/>
      <c r="K247" s="36"/>
      <c r="L247" s="39"/>
      <c r="M247" s="189"/>
      <c r="N247" s="190"/>
      <c r="O247" s="64"/>
      <c r="P247" s="64"/>
      <c r="Q247" s="64"/>
      <c r="R247" s="64"/>
      <c r="S247" s="64"/>
      <c r="T247" s="65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129</v>
      </c>
      <c r="AU247" s="17" t="s">
        <v>82</v>
      </c>
    </row>
    <row r="248" spans="1:65" s="13" customFormat="1" ht="11.25">
      <c r="B248" s="193"/>
      <c r="C248" s="194"/>
      <c r="D248" s="186" t="s">
        <v>131</v>
      </c>
      <c r="E248" s="195" t="s">
        <v>19</v>
      </c>
      <c r="F248" s="196" t="s">
        <v>657</v>
      </c>
      <c r="G248" s="194"/>
      <c r="H248" s="197">
        <v>1.7999999999999999E-2</v>
      </c>
      <c r="I248" s="198"/>
      <c r="J248" s="194"/>
      <c r="K248" s="194"/>
      <c r="L248" s="199"/>
      <c r="M248" s="200"/>
      <c r="N248" s="201"/>
      <c r="O248" s="201"/>
      <c r="P248" s="201"/>
      <c r="Q248" s="201"/>
      <c r="R248" s="201"/>
      <c r="S248" s="201"/>
      <c r="T248" s="202"/>
      <c r="AT248" s="203" t="s">
        <v>131</v>
      </c>
      <c r="AU248" s="203" t="s">
        <v>82</v>
      </c>
      <c r="AV248" s="13" t="s">
        <v>82</v>
      </c>
      <c r="AW248" s="13" t="s">
        <v>33</v>
      </c>
      <c r="AX248" s="13" t="s">
        <v>79</v>
      </c>
      <c r="AY248" s="203" t="s">
        <v>118</v>
      </c>
    </row>
    <row r="249" spans="1:65" s="12" customFormat="1" ht="22.9" customHeight="1">
      <c r="B249" s="157"/>
      <c r="C249" s="158"/>
      <c r="D249" s="159" t="s">
        <v>70</v>
      </c>
      <c r="E249" s="171" t="s">
        <v>176</v>
      </c>
      <c r="F249" s="171" t="s">
        <v>408</v>
      </c>
      <c r="G249" s="158"/>
      <c r="H249" s="158"/>
      <c r="I249" s="161"/>
      <c r="J249" s="172">
        <f>BK249</f>
        <v>0</v>
      </c>
      <c r="K249" s="158"/>
      <c r="L249" s="163"/>
      <c r="M249" s="164"/>
      <c r="N249" s="165"/>
      <c r="O249" s="165"/>
      <c r="P249" s="166">
        <f>SUM(P250:P295)</f>
        <v>0</v>
      </c>
      <c r="Q249" s="165"/>
      <c r="R249" s="166">
        <f>SUM(R250:R295)</f>
        <v>2.5428879999999991</v>
      </c>
      <c r="S249" s="165"/>
      <c r="T249" s="167">
        <f>SUM(T250:T295)</f>
        <v>12.983219999999996</v>
      </c>
      <c r="AR249" s="168" t="s">
        <v>79</v>
      </c>
      <c r="AT249" s="169" t="s">
        <v>70</v>
      </c>
      <c r="AU249" s="169" t="s">
        <v>79</v>
      </c>
      <c r="AY249" s="168" t="s">
        <v>118</v>
      </c>
      <c r="BK249" s="170">
        <f>SUM(BK250:BK295)</f>
        <v>0</v>
      </c>
    </row>
    <row r="250" spans="1:65" s="2" customFormat="1" ht="16.5" customHeight="1">
      <c r="A250" s="34"/>
      <c r="B250" s="35"/>
      <c r="C250" s="173" t="s">
        <v>395</v>
      </c>
      <c r="D250" s="173" t="s">
        <v>120</v>
      </c>
      <c r="E250" s="174" t="s">
        <v>658</v>
      </c>
      <c r="F250" s="175" t="s">
        <v>659</v>
      </c>
      <c r="G250" s="176" t="s">
        <v>146</v>
      </c>
      <c r="H250" s="177">
        <v>1</v>
      </c>
      <c r="I250" s="178"/>
      <c r="J250" s="179">
        <f>ROUND(I250*H250,2)</f>
        <v>0</v>
      </c>
      <c r="K250" s="175" t="s">
        <v>124</v>
      </c>
      <c r="L250" s="39"/>
      <c r="M250" s="180" t="s">
        <v>19</v>
      </c>
      <c r="N250" s="181" t="s">
        <v>42</v>
      </c>
      <c r="O250" s="64"/>
      <c r="P250" s="182">
        <f>O250*H250</f>
        <v>0</v>
      </c>
      <c r="Q250" s="182">
        <v>2.5018699999999998</v>
      </c>
      <c r="R250" s="182">
        <f>Q250*H250</f>
        <v>2.5018699999999998</v>
      </c>
      <c r="S250" s="182">
        <v>0</v>
      </c>
      <c r="T250" s="183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84" t="s">
        <v>125</v>
      </c>
      <c r="AT250" s="184" t="s">
        <v>120</v>
      </c>
      <c r="AU250" s="184" t="s">
        <v>82</v>
      </c>
      <c r="AY250" s="17" t="s">
        <v>118</v>
      </c>
      <c r="BE250" s="185">
        <f>IF(N250="základní",J250,0)</f>
        <v>0</v>
      </c>
      <c r="BF250" s="185">
        <f>IF(N250="snížená",J250,0)</f>
        <v>0</v>
      </c>
      <c r="BG250" s="185">
        <f>IF(N250="zákl. přenesená",J250,0)</f>
        <v>0</v>
      </c>
      <c r="BH250" s="185">
        <f>IF(N250="sníž. přenesená",J250,0)</f>
        <v>0</v>
      </c>
      <c r="BI250" s="185">
        <f>IF(N250="nulová",J250,0)</f>
        <v>0</v>
      </c>
      <c r="BJ250" s="17" t="s">
        <v>79</v>
      </c>
      <c r="BK250" s="185">
        <f>ROUND(I250*H250,2)</f>
        <v>0</v>
      </c>
      <c r="BL250" s="17" t="s">
        <v>125</v>
      </c>
      <c r="BM250" s="184" t="s">
        <v>660</v>
      </c>
    </row>
    <row r="251" spans="1:65" s="2" customFormat="1" ht="19.5">
      <c r="A251" s="34"/>
      <c r="B251" s="35"/>
      <c r="C251" s="36"/>
      <c r="D251" s="186" t="s">
        <v>127</v>
      </c>
      <c r="E251" s="36"/>
      <c r="F251" s="187" t="s">
        <v>661</v>
      </c>
      <c r="G251" s="36"/>
      <c r="H251" s="36"/>
      <c r="I251" s="188"/>
      <c r="J251" s="36"/>
      <c r="K251" s="36"/>
      <c r="L251" s="39"/>
      <c r="M251" s="189"/>
      <c r="N251" s="190"/>
      <c r="O251" s="64"/>
      <c r="P251" s="64"/>
      <c r="Q251" s="64"/>
      <c r="R251" s="64"/>
      <c r="S251" s="64"/>
      <c r="T251" s="65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127</v>
      </c>
      <c r="AU251" s="17" t="s">
        <v>82</v>
      </c>
    </row>
    <row r="252" spans="1:65" s="2" customFormat="1" ht="11.25">
      <c r="A252" s="34"/>
      <c r="B252" s="35"/>
      <c r="C252" s="36"/>
      <c r="D252" s="191" t="s">
        <v>129</v>
      </c>
      <c r="E252" s="36"/>
      <c r="F252" s="192" t="s">
        <v>662</v>
      </c>
      <c r="G252" s="36"/>
      <c r="H252" s="36"/>
      <c r="I252" s="188"/>
      <c r="J252" s="36"/>
      <c r="K252" s="36"/>
      <c r="L252" s="39"/>
      <c r="M252" s="189"/>
      <c r="N252" s="190"/>
      <c r="O252" s="64"/>
      <c r="P252" s="64"/>
      <c r="Q252" s="64"/>
      <c r="R252" s="64"/>
      <c r="S252" s="64"/>
      <c r="T252" s="65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129</v>
      </c>
      <c r="AU252" s="17" t="s">
        <v>82</v>
      </c>
    </row>
    <row r="253" spans="1:65" s="13" customFormat="1" ht="11.25">
      <c r="B253" s="193"/>
      <c r="C253" s="194"/>
      <c r="D253" s="186" t="s">
        <v>131</v>
      </c>
      <c r="E253" s="195" t="s">
        <v>19</v>
      </c>
      <c r="F253" s="196" t="s">
        <v>663</v>
      </c>
      <c r="G253" s="194"/>
      <c r="H253" s="197">
        <v>1</v>
      </c>
      <c r="I253" s="198"/>
      <c r="J253" s="194"/>
      <c r="K253" s="194"/>
      <c r="L253" s="199"/>
      <c r="M253" s="200"/>
      <c r="N253" s="201"/>
      <c r="O253" s="201"/>
      <c r="P253" s="201"/>
      <c r="Q253" s="201"/>
      <c r="R253" s="201"/>
      <c r="S253" s="201"/>
      <c r="T253" s="202"/>
      <c r="AT253" s="203" t="s">
        <v>131</v>
      </c>
      <c r="AU253" s="203" t="s">
        <v>82</v>
      </c>
      <c r="AV253" s="13" t="s">
        <v>82</v>
      </c>
      <c r="AW253" s="13" t="s">
        <v>33</v>
      </c>
      <c r="AX253" s="13" t="s">
        <v>79</v>
      </c>
      <c r="AY253" s="203" t="s">
        <v>118</v>
      </c>
    </row>
    <row r="254" spans="1:65" s="2" customFormat="1" ht="16.5" customHeight="1">
      <c r="A254" s="34"/>
      <c r="B254" s="35"/>
      <c r="C254" s="173" t="s">
        <v>402</v>
      </c>
      <c r="D254" s="173" t="s">
        <v>120</v>
      </c>
      <c r="E254" s="174" t="s">
        <v>425</v>
      </c>
      <c r="F254" s="175" t="s">
        <v>426</v>
      </c>
      <c r="G254" s="176" t="s">
        <v>179</v>
      </c>
      <c r="H254" s="177">
        <v>1</v>
      </c>
      <c r="I254" s="178"/>
      <c r="J254" s="179">
        <f>ROUND(I254*H254,2)</f>
        <v>0</v>
      </c>
      <c r="K254" s="175" t="s">
        <v>19</v>
      </c>
      <c r="L254" s="39"/>
      <c r="M254" s="180" t="s">
        <v>19</v>
      </c>
      <c r="N254" s="181" t="s">
        <v>42</v>
      </c>
      <c r="O254" s="64"/>
      <c r="P254" s="182">
        <f>O254*H254</f>
        <v>0</v>
      </c>
      <c r="Q254" s="182">
        <v>0</v>
      </c>
      <c r="R254" s="182">
        <f>Q254*H254</f>
        <v>0</v>
      </c>
      <c r="S254" s="182">
        <v>0</v>
      </c>
      <c r="T254" s="183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84" t="s">
        <v>125</v>
      </c>
      <c r="AT254" s="184" t="s">
        <v>120</v>
      </c>
      <c r="AU254" s="184" t="s">
        <v>82</v>
      </c>
      <c r="AY254" s="17" t="s">
        <v>118</v>
      </c>
      <c r="BE254" s="185">
        <f>IF(N254="základní",J254,0)</f>
        <v>0</v>
      </c>
      <c r="BF254" s="185">
        <f>IF(N254="snížená",J254,0)</f>
        <v>0</v>
      </c>
      <c r="BG254" s="185">
        <f>IF(N254="zákl. přenesená",J254,0)</f>
        <v>0</v>
      </c>
      <c r="BH254" s="185">
        <f>IF(N254="sníž. přenesená",J254,0)</f>
        <v>0</v>
      </c>
      <c r="BI254" s="185">
        <f>IF(N254="nulová",J254,0)</f>
        <v>0</v>
      </c>
      <c r="BJ254" s="17" t="s">
        <v>79</v>
      </c>
      <c r="BK254" s="185">
        <f>ROUND(I254*H254,2)</f>
        <v>0</v>
      </c>
      <c r="BL254" s="17" t="s">
        <v>125</v>
      </c>
      <c r="BM254" s="184" t="s">
        <v>664</v>
      </c>
    </row>
    <row r="255" spans="1:65" s="2" customFormat="1" ht="11.25">
      <c r="A255" s="34"/>
      <c r="B255" s="35"/>
      <c r="C255" s="36"/>
      <c r="D255" s="186" t="s">
        <v>127</v>
      </c>
      <c r="E255" s="36"/>
      <c r="F255" s="187" t="s">
        <v>426</v>
      </c>
      <c r="G255" s="36"/>
      <c r="H255" s="36"/>
      <c r="I255" s="188"/>
      <c r="J255" s="36"/>
      <c r="K255" s="36"/>
      <c r="L255" s="39"/>
      <c r="M255" s="189"/>
      <c r="N255" s="190"/>
      <c r="O255" s="64"/>
      <c r="P255" s="64"/>
      <c r="Q255" s="64"/>
      <c r="R255" s="64"/>
      <c r="S255" s="64"/>
      <c r="T255" s="65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127</v>
      </c>
      <c r="AU255" s="17" t="s">
        <v>82</v>
      </c>
    </row>
    <row r="256" spans="1:65" s="2" customFormat="1" ht="29.25">
      <c r="A256" s="34"/>
      <c r="B256" s="35"/>
      <c r="C256" s="36"/>
      <c r="D256" s="186" t="s">
        <v>181</v>
      </c>
      <c r="E256" s="36"/>
      <c r="F256" s="204" t="s">
        <v>428</v>
      </c>
      <c r="G256" s="36"/>
      <c r="H256" s="36"/>
      <c r="I256" s="188"/>
      <c r="J256" s="36"/>
      <c r="K256" s="36"/>
      <c r="L256" s="39"/>
      <c r="M256" s="189"/>
      <c r="N256" s="190"/>
      <c r="O256" s="64"/>
      <c r="P256" s="64"/>
      <c r="Q256" s="64"/>
      <c r="R256" s="64"/>
      <c r="S256" s="64"/>
      <c r="T256" s="65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181</v>
      </c>
      <c r="AU256" s="17" t="s">
        <v>82</v>
      </c>
    </row>
    <row r="257" spans="1:65" s="2" customFormat="1" ht="16.5" customHeight="1">
      <c r="A257" s="34"/>
      <c r="B257" s="35"/>
      <c r="C257" s="173" t="s">
        <v>409</v>
      </c>
      <c r="D257" s="173" t="s">
        <v>120</v>
      </c>
      <c r="E257" s="174" t="s">
        <v>430</v>
      </c>
      <c r="F257" s="175" t="s">
        <v>431</v>
      </c>
      <c r="G257" s="176" t="s">
        <v>297</v>
      </c>
      <c r="H257" s="177">
        <v>3.7</v>
      </c>
      <c r="I257" s="178"/>
      <c r="J257" s="179">
        <f>ROUND(I257*H257,2)</f>
        <v>0</v>
      </c>
      <c r="K257" s="175" t="s">
        <v>124</v>
      </c>
      <c r="L257" s="39"/>
      <c r="M257" s="180" t="s">
        <v>19</v>
      </c>
      <c r="N257" s="181" t="s">
        <v>42</v>
      </c>
      <c r="O257" s="64"/>
      <c r="P257" s="182">
        <f>O257*H257</f>
        <v>0</v>
      </c>
      <c r="Q257" s="182">
        <v>1.7899999999999999E-3</v>
      </c>
      <c r="R257" s="182">
        <f>Q257*H257</f>
        <v>6.6230000000000004E-3</v>
      </c>
      <c r="S257" s="182">
        <v>0</v>
      </c>
      <c r="T257" s="183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84" t="s">
        <v>125</v>
      </c>
      <c r="AT257" s="184" t="s">
        <v>120</v>
      </c>
      <c r="AU257" s="184" t="s">
        <v>82</v>
      </c>
      <c r="AY257" s="17" t="s">
        <v>118</v>
      </c>
      <c r="BE257" s="185">
        <f>IF(N257="základní",J257,0)</f>
        <v>0</v>
      </c>
      <c r="BF257" s="185">
        <f>IF(N257="snížená",J257,0)</f>
        <v>0</v>
      </c>
      <c r="BG257" s="185">
        <f>IF(N257="zákl. přenesená",J257,0)</f>
        <v>0</v>
      </c>
      <c r="BH257" s="185">
        <f>IF(N257="sníž. přenesená",J257,0)</f>
        <v>0</v>
      </c>
      <c r="BI257" s="185">
        <f>IF(N257="nulová",J257,0)</f>
        <v>0</v>
      </c>
      <c r="BJ257" s="17" t="s">
        <v>79</v>
      </c>
      <c r="BK257" s="185">
        <f>ROUND(I257*H257,2)</f>
        <v>0</v>
      </c>
      <c r="BL257" s="17" t="s">
        <v>125</v>
      </c>
      <c r="BM257" s="184" t="s">
        <v>665</v>
      </c>
    </row>
    <row r="258" spans="1:65" s="2" customFormat="1" ht="11.25">
      <c r="A258" s="34"/>
      <c r="B258" s="35"/>
      <c r="C258" s="36"/>
      <c r="D258" s="186" t="s">
        <v>127</v>
      </c>
      <c r="E258" s="36"/>
      <c r="F258" s="187" t="s">
        <v>433</v>
      </c>
      <c r="G258" s="36"/>
      <c r="H258" s="36"/>
      <c r="I258" s="188"/>
      <c r="J258" s="36"/>
      <c r="K258" s="36"/>
      <c r="L258" s="39"/>
      <c r="M258" s="189"/>
      <c r="N258" s="190"/>
      <c r="O258" s="64"/>
      <c r="P258" s="64"/>
      <c r="Q258" s="64"/>
      <c r="R258" s="64"/>
      <c r="S258" s="64"/>
      <c r="T258" s="65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127</v>
      </c>
      <c r="AU258" s="17" t="s">
        <v>82</v>
      </c>
    </row>
    <row r="259" spans="1:65" s="2" customFormat="1" ht="11.25">
      <c r="A259" s="34"/>
      <c r="B259" s="35"/>
      <c r="C259" s="36"/>
      <c r="D259" s="191" t="s">
        <v>129</v>
      </c>
      <c r="E259" s="36"/>
      <c r="F259" s="192" t="s">
        <v>434</v>
      </c>
      <c r="G259" s="36"/>
      <c r="H259" s="36"/>
      <c r="I259" s="188"/>
      <c r="J259" s="36"/>
      <c r="K259" s="36"/>
      <c r="L259" s="39"/>
      <c r="M259" s="189"/>
      <c r="N259" s="190"/>
      <c r="O259" s="64"/>
      <c r="P259" s="64"/>
      <c r="Q259" s="64"/>
      <c r="R259" s="64"/>
      <c r="S259" s="64"/>
      <c r="T259" s="65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129</v>
      </c>
      <c r="AU259" s="17" t="s">
        <v>82</v>
      </c>
    </row>
    <row r="260" spans="1:65" s="13" customFormat="1" ht="11.25">
      <c r="B260" s="193"/>
      <c r="C260" s="194"/>
      <c r="D260" s="186" t="s">
        <v>131</v>
      </c>
      <c r="E260" s="195" t="s">
        <v>19</v>
      </c>
      <c r="F260" s="196" t="s">
        <v>666</v>
      </c>
      <c r="G260" s="194"/>
      <c r="H260" s="197">
        <v>3.7</v>
      </c>
      <c r="I260" s="198"/>
      <c r="J260" s="194"/>
      <c r="K260" s="194"/>
      <c r="L260" s="199"/>
      <c r="M260" s="200"/>
      <c r="N260" s="201"/>
      <c r="O260" s="201"/>
      <c r="P260" s="201"/>
      <c r="Q260" s="201"/>
      <c r="R260" s="201"/>
      <c r="S260" s="201"/>
      <c r="T260" s="202"/>
      <c r="AT260" s="203" t="s">
        <v>131</v>
      </c>
      <c r="AU260" s="203" t="s">
        <v>82</v>
      </c>
      <c r="AV260" s="13" t="s">
        <v>82</v>
      </c>
      <c r="AW260" s="13" t="s">
        <v>33</v>
      </c>
      <c r="AX260" s="13" t="s">
        <v>79</v>
      </c>
      <c r="AY260" s="203" t="s">
        <v>118</v>
      </c>
    </row>
    <row r="261" spans="1:65" s="2" customFormat="1" ht="16.5" customHeight="1">
      <c r="A261" s="34"/>
      <c r="B261" s="35"/>
      <c r="C261" s="173" t="s">
        <v>416</v>
      </c>
      <c r="D261" s="173" t="s">
        <v>120</v>
      </c>
      <c r="E261" s="174" t="s">
        <v>437</v>
      </c>
      <c r="F261" s="175" t="s">
        <v>438</v>
      </c>
      <c r="G261" s="176" t="s">
        <v>146</v>
      </c>
      <c r="H261" s="177">
        <v>2.2509999999999999</v>
      </c>
      <c r="I261" s="178"/>
      <c r="J261" s="179">
        <f>ROUND(I261*H261,2)</f>
        <v>0</v>
      </c>
      <c r="K261" s="175" t="s">
        <v>124</v>
      </c>
      <c r="L261" s="39"/>
      <c r="M261" s="180" t="s">
        <v>19</v>
      </c>
      <c r="N261" s="181" t="s">
        <v>42</v>
      </c>
      <c r="O261" s="64"/>
      <c r="P261" s="182">
        <f>O261*H261</f>
        <v>0</v>
      </c>
      <c r="Q261" s="182">
        <v>0</v>
      </c>
      <c r="R261" s="182">
        <f>Q261*H261</f>
        <v>0</v>
      </c>
      <c r="S261" s="182">
        <v>2.4</v>
      </c>
      <c r="T261" s="183">
        <f>S261*H261</f>
        <v>5.4023999999999992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84" t="s">
        <v>125</v>
      </c>
      <c r="AT261" s="184" t="s">
        <v>120</v>
      </c>
      <c r="AU261" s="184" t="s">
        <v>82</v>
      </c>
      <c r="AY261" s="17" t="s">
        <v>118</v>
      </c>
      <c r="BE261" s="185">
        <f>IF(N261="základní",J261,0)</f>
        <v>0</v>
      </c>
      <c r="BF261" s="185">
        <f>IF(N261="snížená",J261,0)</f>
        <v>0</v>
      </c>
      <c r="BG261" s="185">
        <f>IF(N261="zákl. přenesená",J261,0)</f>
        <v>0</v>
      </c>
      <c r="BH261" s="185">
        <f>IF(N261="sníž. přenesená",J261,0)</f>
        <v>0</v>
      </c>
      <c r="BI261" s="185">
        <f>IF(N261="nulová",J261,0)</f>
        <v>0</v>
      </c>
      <c r="BJ261" s="17" t="s">
        <v>79</v>
      </c>
      <c r="BK261" s="185">
        <f>ROUND(I261*H261,2)</f>
        <v>0</v>
      </c>
      <c r="BL261" s="17" t="s">
        <v>125</v>
      </c>
      <c r="BM261" s="184" t="s">
        <v>667</v>
      </c>
    </row>
    <row r="262" spans="1:65" s="2" customFormat="1" ht="11.25">
      <c r="A262" s="34"/>
      <c r="B262" s="35"/>
      <c r="C262" s="36"/>
      <c r="D262" s="186" t="s">
        <v>127</v>
      </c>
      <c r="E262" s="36"/>
      <c r="F262" s="187" t="s">
        <v>440</v>
      </c>
      <c r="G262" s="36"/>
      <c r="H262" s="36"/>
      <c r="I262" s="188"/>
      <c r="J262" s="36"/>
      <c r="K262" s="36"/>
      <c r="L262" s="39"/>
      <c r="M262" s="189"/>
      <c r="N262" s="190"/>
      <c r="O262" s="64"/>
      <c r="P262" s="64"/>
      <c r="Q262" s="64"/>
      <c r="R262" s="64"/>
      <c r="S262" s="64"/>
      <c r="T262" s="65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127</v>
      </c>
      <c r="AU262" s="17" t="s">
        <v>82</v>
      </c>
    </row>
    <row r="263" spans="1:65" s="2" customFormat="1" ht="11.25">
      <c r="A263" s="34"/>
      <c r="B263" s="35"/>
      <c r="C263" s="36"/>
      <c r="D263" s="191" t="s">
        <v>129</v>
      </c>
      <c r="E263" s="36"/>
      <c r="F263" s="192" t="s">
        <v>441</v>
      </c>
      <c r="G263" s="36"/>
      <c r="H263" s="36"/>
      <c r="I263" s="188"/>
      <c r="J263" s="36"/>
      <c r="K263" s="36"/>
      <c r="L263" s="39"/>
      <c r="M263" s="189"/>
      <c r="N263" s="190"/>
      <c r="O263" s="64"/>
      <c r="P263" s="64"/>
      <c r="Q263" s="64"/>
      <c r="R263" s="64"/>
      <c r="S263" s="64"/>
      <c r="T263" s="65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129</v>
      </c>
      <c r="AU263" s="17" t="s">
        <v>82</v>
      </c>
    </row>
    <row r="264" spans="1:65" s="13" customFormat="1" ht="11.25">
      <c r="B264" s="193"/>
      <c r="C264" s="194"/>
      <c r="D264" s="186" t="s">
        <v>131</v>
      </c>
      <c r="E264" s="195" t="s">
        <v>19</v>
      </c>
      <c r="F264" s="196" t="s">
        <v>668</v>
      </c>
      <c r="G264" s="194"/>
      <c r="H264" s="197">
        <v>2.2509999999999999</v>
      </c>
      <c r="I264" s="198"/>
      <c r="J264" s="194"/>
      <c r="K264" s="194"/>
      <c r="L264" s="199"/>
      <c r="M264" s="200"/>
      <c r="N264" s="201"/>
      <c r="O264" s="201"/>
      <c r="P264" s="201"/>
      <c r="Q264" s="201"/>
      <c r="R264" s="201"/>
      <c r="S264" s="201"/>
      <c r="T264" s="202"/>
      <c r="AT264" s="203" t="s">
        <v>131</v>
      </c>
      <c r="AU264" s="203" t="s">
        <v>82</v>
      </c>
      <c r="AV264" s="13" t="s">
        <v>82</v>
      </c>
      <c r="AW264" s="13" t="s">
        <v>33</v>
      </c>
      <c r="AX264" s="13" t="s">
        <v>79</v>
      </c>
      <c r="AY264" s="203" t="s">
        <v>118</v>
      </c>
    </row>
    <row r="265" spans="1:65" s="2" customFormat="1" ht="16.5" customHeight="1">
      <c r="A265" s="34"/>
      <c r="B265" s="35"/>
      <c r="C265" s="173" t="s">
        <v>424</v>
      </c>
      <c r="D265" s="173" t="s">
        <v>120</v>
      </c>
      <c r="E265" s="174" t="s">
        <v>669</v>
      </c>
      <c r="F265" s="175" t="s">
        <v>670</v>
      </c>
      <c r="G265" s="176" t="s">
        <v>146</v>
      </c>
      <c r="H265" s="177">
        <v>2.504</v>
      </c>
      <c r="I265" s="178"/>
      <c r="J265" s="179">
        <f>ROUND(I265*H265,2)</f>
        <v>0</v>
      </c>
      <c r="K265" s="175" t="s">
        <v>124</v>
      </c>
      <c r="L265" s="39"/>
      <c r="M265" s="180" t="s">
        <v>19</v>
      </c>
      <c r="N265" s="181" t="s">
        <v>42</v>
      </c>
      <c r="O265" s="64"/>
      <c r="P265" s="182">
        <f>O265*H265</f>
        <v>0</v>
      </c>
      <c r="Q265" s="182">
        <v>0</v>
      </c>
      <c r="R265" s="182">
        <f>Q265*H265</f>
        <v>0</v>
      </c>
      <c r="S265" s="182">
        <v>2.5</v>
      </c>
      <c r="T265" s="183">
        <f>S265*H265</f>
        <v>6.26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84" t="s">
        <v>125</v>
      </c>
      <c r="AT265" s="184" t="s">
        <v>120</v>
      </c>
      <c r="AU265" s="184" t="s">
        <v>82</v>
      </c>
      <c r="AY265" s="17" t="s">
        <v>118</v>
      </c>
      <c r="BE265" s="185">
        <f>IF(N265="základní",J265,0)</f>
        <v>0</v>
      </c>
      <c r="BF265" s="185">
        <f>IF(N265="snížená",J265,0)</f>
        <v>0</v>
      </c>
      <c r="BG265" s="185">
        <f>IF(N265="zákl. přenesená",J265,0)</f>
        <v>0</v>
      </c>
      <c r="BH265" s="185">
        <f>IF(N265="sníž. přenesená",J265,0)</f>
        <v>0</v>
      </c>
      <c r="BI265" s="185">
        <f>IF(N265="nulová",J265,0)</f>
        <v>0</v>
      </c>
      <c r="BJ265" s="17" t="s">
        <v>79</v>
      </c>
      <c r="BK265" s="185">
        <f>ROUND(I265*H265,2)</f>
        <v>0</v>
      </c>
      <c r="BL265" s="17" t="s">
        <v>125</v>
      </c>
      <c r="BM265" s="184" t="s">
        <v>671</v>
      </c>
    </row>
    <row r="266" spans="1:65" s="2" customFormat="1" ht="11.25">
      <c r="A266" s="34"/>
      <c r="B266" s="35"/>
      <c r="C266" s="36"/>
      <c r="D266" s="186" t="s">
        <v>127</v>
      </c>
      <c r="E266" s="36"/>
      <c r="F266" s="187" t="s">
        <v>672</v>
      </c>
      <c r="G266" s="36"/>
      <c r="H266" s="36"/>
      <c r="I266" s="188"/>
      <c r="J266" s="36"/>
      <c r="K266" s="36"/>
      <c r="L266" s="39"/>
      <c r="M266" s="189"/>
      <c r="N266" s="190"/>
      <c r="O266" s="64"/>
      <c r="P266" s="64"/>
      <c r="Q266" s="64"/>
      <c r="R266" s="64"/>
      <c r="S266" s="64"/>
      <c r="T266" s="65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127</v>
      </c>
      <c r="AU266" s="17" t="s">
        <v>82</v>
      </c>
    </row>
    <row r="267" spans="1:65" s="2" customFormat="1" ht="11.25">
      <c r="A267" s="34"/>
      <c r="B267" s="35"/>
      <c r="C267" s="36"/>
      <c r="D267" s="191" t="s">
        <v>129</v>
      </c>
      <c r="E267" s="36"/>
      <c r="F267" s="192" t="s">
        <v>673</v>
      </c>
      <c r="G267" s="36"/>
      <c r="H267" s="36"/>
      <c r="I267" s="188"/>
      <c r="J267" s="36"/>
      <c r="K267" s="36"/>
      <c r="L267" s="39"/>
      <c r="M267" s="189"/>
      <c r="N267" s="190"/>
      <c r="O267" s="64"/>
      <c r="P267" s="64"/>
      <c r="Q267" s="64"/>
      <c r="R267" s="64"/>
      <c r="S267" s="64"/>
      <c r="T267" s="65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129</v>
      </c>
      <c r="AU267" s="17" t="s">
        <v>82</v>
      </c>
    </row>
    <row r="268" spans="1:65" s="13" customFormat="1" ht="11.25">
      <c r="B268" s="193"/>
      <c r="C268" s="194"/>
      <c r="D268" s="186" t="s">
        <v>131</v>
      </c>
      <c r="E268" s="195" t="s">
        <v>19</v>
      </c>
      <c r="F268" s="196" t="s">
        <v>674</v>
      </c>
      <c r="G268" s="194"/>
      <c r="H268" s="197">
        <v>2.504</v>
      </c>
      <c r="I268" s="198"/>
      <c r="J268" s="194"/>
      <c r="K268" s="194"/>
      <c r="L268" s="199"/>
      <c r="M268" s="200"/>
      <c r="N268" s="201"/>
      <c r="O268" s="201"/>
      <c r="P268" s="201"/>
      <c r="Q268" s="201"/>
      <c r="R268" s="201"/>
      <c r="S268" s="201"/>
      <c r="T268" s="202"/>
      <c r="AT268" s="203" t="s">
        <v>131</v>
      </c>
      <c r="AU268" s="203" t="s">
        <v>82</v>
      </c>
      <c r="AV268" s="13" t="s">
        <v>82</v>
      </c>
      <c r="AW268" s="13" t="s">
        <v>33</v>
      </c>
      <c r="AX268" s="13" t="s">
        <v>79</v>
      </c>
      <c r="AY268" s="203" t="s">
        <v>118</v>
      </c>
    </row>
    <row r="269" spans="1:65" s="2" customFormat="1" ht="16.5" customHeight="1">
      <c r="A269" s="34"/>
      <c r="B269" s="35"/>
      <c r="C269" s="173" t="s">
        <v>429</v>
      </c>
      <c r="D269" s="173" t="s">
        <v>120</v>
      </c>
      <c r="E269" s="174" t="s">
        <v>675</v>
      </c>
      <c r="F269" s="175" t="s">
        <v>676</v>
      </c>
      <c r="G269" s="176" t="s">
        <v>146</v>
      </c>
      <c r="H269" s="177">
        <v>0.121</v>
      </c>
      <c r="I269" s="178"/>
      <c r="J269" s="179">
        <f>ROUND(I269*H269,2)</f>
        <v>0</v>
      </c>
      <c r="K269" s="175" t="s">
        <v>124</v>
      </c>
      <c r="L269" s="39"/>
      <c r="M269" s="180" t="s">
        <v>19</v>
      </c>
      <c r="N269" s="181" t="s">
        <v>42</v>
      </c>
      <c r="O269" s="64"/>
      <c r="P269" s="182">
        <f>O269*H269</f>
        <v>0</v>
      </c>
      <c r="Q269" s="182">
        <v>0</v>
      </c>
      <c r="R269" s="182">
        <f>Q269*H269</f>
        <v>0</v>
      </c>
      <c r="S269" s="182">
        <v>2.1</v>
      </c>
      <c r="T269" s="183">
        <f>S269*H269</f>
        <v>0.25409999999999999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84" t="s">
        <v>125</v>
      </c>
      <c r="AT269" s="184" t="s">
        <v>120</v>
      </c>
      <c r="AU269" s="184" t="s">
        <v>82</v>
      </c>
      <c r="AY269" s="17" t="s">
        <v>118</v>
      </c>
      <c r="BE269" s="185">
        <f>IF(N269="základní",J269,0)</f>
        <v>0</v>
      </c>
      <c r="BF269" s="185">
        <f>IF(N269="snížená",J269,0)</f>
        <v>0</v>
      </c>
      <c r="BG269" s="185">
        <f>IF(N269="zákl. přenesená",J269,0)</f>
        <v>0</v>
      </c>
      <c r="BH269" s="185">
        <f>IF(N269="sníž. přenesená",J269,0)</f>
        <v>0</v>
      </c>
      <c r="BI269" s="185">
        <f>IF(N269="nulová",J269,0)</f>
        <v>0</v>
      </c>
      <c r="BJ269" s="17" t="s">
        <v>79</v>
      </c>
      <c r="BK269" s="185">
        <f>ROUND(I269*H269,2)</f>
        <v>0</v>
      </c>
      <c r="BL269" s="17" t="s">
        <v>125</v>
      </c>
      <c r="BM269" s="184" t="s">
        <v>677</v>
      </c>
    </row>
    <row r="270" spans="1:65" s="2" customFormat="1" ht="11.25">
      <c r="A270" s="34"/>
      <c r="B270" s="35"/>
      <c r="C270" s="36"/>
      <c r="D270" s="186" t="s">
        <v>127</v>
      </c>
      <c r="E270" s="36"/>
      <c r="F270" s="187" t="s">
        <v>678</v>
      </c>
      <c r="G270" s="36"/>
      <c r="H270" s="36"/>
      <c r="I270" s="188"/>
      <c r="J270" s="36"/>
      <c r="K270" s="36"/>
      <c r="L270" s="39"/>
      <c r="M270" s="189"/>
      <c r="N270" s="190"/>
      <c r="O270" s="64"/>
      <c r="P270" s="64"/>
      <c r="Q270" s="64"/>
      <c r="R270" s="64"/>
      <c r="S270" s="64"/>
      <c r="T270" s="65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127</v>
      </c>
      <c r="AU270" s="17" t="s">
        <v>82</v>
      </c>
    </row>
    <row r="271" spans="1:65" s="2" customFormat="1" ht="11.25">
      <c r="A271" s="34"/>
      <c r="B271" s="35"/>
      <c r="C271" s="36"/>
      <c r="D271" s="191" t="s">
        <v>129</v>
      </c>
      <c r="E271" s="36"/>
      <c r="F271" s="192" t="s">
        <v>679</v>
      </c>
      <c r="G271" s="36"/>
      <c r="H271" s="36"/>
      <c r="I271" s="188"/>
      <c r="J271" s="36"/>
      <c r="K271" s="36"/>
      <c r="L271" s="39"/>
      <c r="M271" s="189"/>
      <c r="N271" s="190"/>
      <c r="O271" s="64"/>
      <c r="P271" s="64"/>
      <c r="Q271" s="64"/>
      <c r="R271" s="64"/>
      <c r="S271" s="64"/>
      <c r="T271" s="65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129</v>
      </c>
      <c r="AU271" s="17" t="s">
        <v>82</v>
      </c>
    </row>
    <row r="272" spans="1:65" s="13" customFormat="1" ht="11.25">
      <c r="B272" s="193"/>
      <c r="C272" s="194"/>
      <c r="D272" s="186" t="s">
        <v>131</v>
      </c>
      <c r="E272" s="195" t="s">
        <v>19</v>
      </c>
      <c r="F272" s="196" t="s">
        <v>680</v>
      </c>
      <c r="G272" s="194"/>
      <c r="H272" s="197">
        <v>0.121</v>
      </c>
      <c r="I272" s="198"/>
      <c r="J272" s="194"/>
      <c r="K272" s="194"/>
      <c r="L272" s="199"/>
      <c r="M272" s="200"/>
      <c r="N272" s="201"/>
      <c r="O272" s="201"/>
      <c r="P272" s="201"/>
      <c r="Q272" s="201"/>
      <c r="R272" s="201"/>
      <c r="S272" s="201"/>
      <c r="T272" s="202"/>
      <c r="AT272" s="203" t="s">
        <v>131</v>
      </c>
      <c r="AU272" s="203" t="s">
        <v>82</v>
      </c>
      <c r="AV272" s="13" t="s">
        <v>82</v>
      </c>
      <c r="AW272" s="13" t="s">
        <v>33</v>
      </c>
      <c r="AX272" s="13" t="s">
        <v>79</v>
      </c>
      <c r="AY272" s="203" t="s">
        <v>118</v>
      </c>
    </row>
    <row r="273" spans="1:65" s="2" customFormat="1" ht="16.5" customHeight="1">
      <c r="A273" s="34"/>
      <c r="B273" s="35"/>
      <c r="C273" s="173" t="s">
        <v>436</v>
      </c>
      <c r="D273" s="173" t="s">
        <v>120</v>
      </c>
      <c r="E273" s="174" t="s">
        <v>681</v>
      </c>
      <c r="F273" s="175" t="s">
        <v>682</v>
      </c>
      <c r="G273" s="176" t="s">
        <v>146</v>
      </c>
      <c r="H273" s="177">
        <v>4.4999999999999998E-2</v>
      </c>
      <c r="I273" s="178"/>
      <c r="J273" s="179">
        <f>ROUND(I273*H273,2)</f>
        <v>0</v>
      </c>
      <c r="K273" s="175" t="s">
        <v>124</v>
      </c>
      <c r="L273" s="39"/>
      <c r="M273" s="180" t="s">
        <v>19</v>
      </c>
      <c r="N273" s="181" t="s">
        <v>42</v>
      </c>
      <c r="O273" s="64"/>
      <c r="P273" s="182">
        <f>O273*H273</f>
        <v>0</v>
      </c>
      <c r="Q273" s="182">
        <v>0</v>
      </c>
      <c r="R273" s="182">
        <f>Q273*H273</f>
        <v>0</v>
      </c>
      <c r="S273" s="182">
        <v>0.55100000000000005</v>
      </c>
      <c r="T273" s="183">
        <f>S273*H273</f>
        <v>2.4795000000000001E-2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84" t="s">
        <v>125</v>
      </c>
      <c r="AT273" s="184" t="s">
        <v>120</v>
      </c>
      <c r="AU273" s="184" t="s">
        <v>82</v>
      </c>
      <c r="AY273" s="17" t="s">
        <v>118</v>
      </c>
      <c r="BE273" s="185">
        <f>IF(N273="základní",J273,0)</f>
        <v>0</v>
      </c>
      <c r="BF273" s="185">
        <f>IF(N273="snížená",J273,0)</f>
        <v>0</v>
      </c>
      <c r="BG273" s="185">
        <f>IF(N273="zákl. přenesená",J273,0)</f>
        <v>0</v>
      </c>
      <c r="BH273" s="185">
        <f>IF(N273="sníž. přenesená",J273,0)</f>
        <v>0</v>
      </c>
      <c r="BI273" s="185">
        <f>IF(N273="nulová",J273,0)</f>
        <v>0</v>
      </c>
      <c r="BJ273" s="17" t="s">
        <v>79</v>
      </c>
      <c r="BK273" s="185">
        <f>ROUND(I273*H273,2)</f>
        <v>0</v>
      </c>
      <c r="BL273" s="17" t="s">
        <v>125</v>
      </c>
      <c r="BM273" s="184" t="s">
        <v>683</v>
      </c>
    </row>
    <row r="274" spans="1:65" s="2" customFormat="1" ht="11.25">
      <c r="A274" s="34"/>
      <c r="B274" s="35"/>
      <c r="C274" s="36"/>
      <c r="D274" s="186" t="s">
        <v>127</v>
      </c>
      <c r="E274" s="36"/>
      <c r="F274" s="187" t="s">
        <v>684</v>
      </c>
      <c r="G274" s="36"/>
      <c r="H274" s="36"/>
      <c r="I274" s="188"/>
      <c r="J274" s="36"/>
      <c r="K274" s="36"/>
      <c r="L274" s="39"/>
      <c r="M274" s="189"/>
      <c r="N274" s="190"/>
      <c r="O274" s="64"/>
      <c r="P274" s="64"/>
      <c r="Q274" s="64"/>
      <c r="R274" s="64"/>
      <c r="S274" s="64"/>
      <c r="T274" s="65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127</v>
      </c>
      <c r="AU274" s="17" t="s">
        <v>82</v>
      </c>
    </row>
    <row r="275" spans="1:65" s="2" customFormat="1" ht="11.25">
      <c r="A275" s="34"/>
      <c r="B275" s="35"/>
      <c r="C275" s="36"/>
      <c r="D275" s="191" t="s">
        <v>129</v>
      </c>
      <c r="E275" s="36"/>
      <c r="F275" s="192" t="s">
        <v>685</v>
      </c>
      <c r="G275" s="36"/>
      <c r="H275" s="36"/>
      <c r="I275" s="188"/>
      <c r="J275" s="36"/>
      <c r="K275" s="36"/>
      <c r="L275" s="39"/>
      <c r="M275" s="189"/>
      <c r="N275" s="190"/>
      <c r="O275" s="64"/>
      <c r="P275" s="64"/>
      <c r="Q275" s="64"/>
      <c r="R275" s="64"/>
      <c r="S275" s="64"/>
      <c r="T275" s="65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129</v>
      </c>
      <c r="AU275" s="17" t="s">
        <v>82</v>
      </c>
    </row>
    <row r="276" spans="1:65" s="13" customFormat="1" ht="11.25">
      <c r="B276" s="193"/>
      <c r="C276" s="194"/>
      <c r="D276" s="186" t="s">
        <v>131</v>
      </c>
      <c r="E276" s="195" t="s">
        <v>19</v>
      </c>
      <c r="F276" s="196" t="s">
        <v>620</v>
      </c>
      <c r="G276" s="194"/>
      <c r="H276" s="197">
        <v>4.4999999999999998E-2</v>
      </c>
      <c r="I276" s="198"/>
      <c r="J276" s="194"/>
      <c r="K276" s="194"/>
      <c r="L276" s="199"/>
      <c r="M276" s="200"/>
      <c r="N276" s="201"/>
      <c r="O276" s="201"/>
      <c r="P276" s="201"/>
      <c r="Q276" s="201"/>
      <c r="R276" s="201"/>
      <c r="S276" s="201"/>
      <c r="T276" s="202"/>
      <c r="AT276" s="203" t="s">
        <v>131</v>
      </c>
      <c r="AU276" s="203" t="s">
        <v>82</v>
      </c>
      <c r="AV276" s="13" t="s">
        <v>82</v>
      </c>
      <c r="AW276" s="13" t="s">
        <v>33</v>
      </c>
      <c r="AX276" s="13" t="s">
        <v>79</v>
      </c>
      <c r="AY276" s="203" t="s">
        <v>118</v>
      </c>
    </row>
    <row r="277" spans="1:65" s="2" customFormat="1" ht="16.5" customHeight="1">
      <c r="A277" s="34"/>
      <c r="B277" s="35"/>
      <c r="C277" s="173" t="s">
        <v>443</v>
      </c>
      <c r="D277" s="173" t="s">
        <v>120</v>
      </c>
      <c r="E277" s="174" t="s">
        <v>686</v>
      </c>
      <c r="F277" s="175" t="s">
        <v>687</v>
      </c>
      <c r="G277" s="176" t="s">
        <v>297</v>
      </c>
      <c r="H277" s="177">
        <v>2.9350000000000001</v>
      </c>
      <c r="I277" s="178"/>
      <c r="J277" s="179">
        <f>ROUND(I277*H277,2)</f>
        <v>0</v>
      </c>
      <c r="K277" s="175" t="s">
        <v>124</v>
      </c>
      <c r="L277" s="39"/>
      <c r="M277" s="180" t="s">
        <v>19</v>
      </c>
      <c r="N277" s="181" t="s">
        <v>42</v>
      </c>
      <c r="O277" s="64"/>
      <c r="P277" s="182">
        <f>O277*H277</f>
        <v>0</v>
      </c>
      <c r="Q277" s="182">
        <v>0</v>
      </c>
      <c r="R277" s="182">
        <f>Q277*H277</f>
        <v>0</v>
      </c>
      <c r="S277" s="182">
        <v>0.35499999999999998</v>
      </c>
      <c r="T277" s="183">
        <f>S277*H277</f>
        <v>1.041925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84" t="s">
        <v>125</v>
      </c>
      <c r="AT277" s="184" t="s">
        <v>120</v>
      </c>
      <c r="AU277" s="184" t="s">
        <v>82</v>
      </c>
      <c r="AY277" s="17" t="s">
        <v>118</v>
      </c>
      <c r="BE277" s="185">
        <f>IF(N277="základní",J277,0)</f>
        <v>0</v>
      </c>
      <c r="BF277" s="185">
        <f>IF(N277="snížená",J277,0)</f>
        <v>0</v>
      </c>
      <c r="BG277" s="185">
        <f>IF(N277="zákl. přenesená",J277,0)</f>
        <v>0</v>
      </c>
      <c r="BH277" s="185">
        <f>IF(N277="sníž. přenesená",J277,0)</f>
        <v>0</v>
      </c>
      <c r="BI277" s="185">
        <f>IF(N277="nulová",J277,0)</f>
        <v>0</v>
      </c>
      <c r="BJ277" s="17" t="s">
        <v>79</v>
      </c>
      <c r="BK277" s="185">
        <f>ROUND(I277*H277,2)</f>
        <v>0</v>
      </c>
      <c r="BL277" s="17" t="s">
        <v>125</v>
      </c>
      <c r="BM277" s="184" t="s">
        <v>688</v>
      </c>
    </row>
    <row r="278" spans="1:65" s="2" customFormat="1" ht="11.25">
      <c r="A278" s="34"/>
      <c r="B278" s="35"/>
      <c r="C278" s="36"/>
      <c r="D278" s="186" t="s">
        <v>127</v>
      </c>
      <c r="E278" s="36"/>
      <c r="F278" s="187" t="s">
        <v>689</v>
      </c>
      <c r="G278" s="36"/>
      <c r="H278" s="36"/>
      <c r="I278" s="188"/>
      <c r="J278" s="36"/>
      <c r="K278" s="36"/>
      <c r="L278" s="39"/>
      <c r="M278" s="189"/>
      <c r="N278" s="190"/>
      <c r="O278" s="64"/>
      <c r="P278" s="64"/>
      <c r="Q278" s="64"/>
      <c r="R278" s="64"/>
      <c r="S278" s="64"/>
      <c r="T278" s="65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127</v>
      </c>
      <c r="AU278" s="17" t="s">
        <v>82</v>
      </c>
    </row>
    <row r="279" spans="1:65" s="2" customFormat="1" ht="11.25">
      <c r="A279" s="34"/>
      <c r="B279" s="35"/>
      <c r="C279" s="36"/>
      <c r="D279" s="191" t="s">
        <v>129</v>
      </c>
      <c r="E279" s="36"/>
      <c r="F279" s="192" t="s">
        <v>690</v>
      </c>
      <c r="G279" s="36"/>
      <c r="H279" s="36"/>
      <c r="I279" s="188"/>
      <c r="J279" s="36"/>
      <c r="K279" s="36"/>
      <c r="L279" s="39"/>
      <c r="M279" s="189"/>
      <c r="N279" s="190"/>
      <c r="O279" s="64"/>
      <c r="P279" s="64"/>
      <c r="Q279" s="64"/>
      <c r="R279" s="64"/>
      <c r="S279" s="64"/>
      <c r="T279" s="65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129</v>
      </c>
      <c r="AU279" s="17" t="s">
        <v>82</v>
      </c>
    </row>
    <row r="280" spans="1:65" s="13" customFormat="1" ht="11.25">
      <c r="B280" s="193"/>
      <c r="C280" s="194"/>
      <c r="D280" s="186" t="s">
        <v>131</v>
      </c>
      <c r="E280" s="195" t="s">
        <v>19</v>
      </c>
      <c r="F280" s="196" t="s">
        <v>691</v>
      </c>
      <c r="G280" s="194"/>
      <c r="H280" s="197">
        <v>2.9350000000000001</v>
      </c>
      <c r="I280" s="198"/>
      <c r="J280" s="194"/>
      <c r="K280" s="194"/>
      <c r="L280" s="199"/>
      <c r="M280" s="200"/>
      <c r="N280" s="201"/>
      <c r="O280" s="201"/>
      <c r="P280" s="201"/>
      <c r="Q280" s="201"/>
      <c r="R280" s="201"/>
      <c r="S280" s="201"/>
      <c r="T280" s="202"/>
      <c r="AT280" s="203" t="s">
        <v>131</v>
      </c>
      <c r="AU280" s="203" t="s">
        <v>82</v>
      </c>
      <c r="AV280" s="13" t="s">
        <v>82</v>
      </c>
      <c r="AW280" s="13" t="s">
        <v>33</v>
      </c>
      <c r="AX280" s="13" t="s">
        <v>79</v>
      </c>
      <c r="AY280" s="203" t="s">
        <v>118</v>
      </c>
    </row>
    <row r="281" spans="1:65" s="2" customFormat="1" ht="16.5" customHeight="1">
      <c r="A281" s="34"/>
      <c r="B281" s="35"/>
      <c r="C281" s="173" t="s">
        <v>452</v>
      </c>
      <c r="D281" s="173" t="s">
        <v>120</v>
      </c>
      <c r="E281" s="174" t="s">
        <v>692</v>
      </c>
      <c r="F281" s="175" t="s">
        <v>693</v>
      </c>
      <c r="G281" s="176" t="s">
        <v>297</v>
      </c>
      <c r="H281" s="177">
        <v>3.75</v>
      </c>
      <c r="I281" s="178"/>
      <c r="J281" s="179">
        <f>ROUND(I281*H281,2)</f>
        <v>0</v>
      </c>
      <c r="K281" s="175" t="s">
        <v>124</v>
      </c>
      <c r="L281" s="39"/>
      <c r="M281" s="180" t="s">
        <v>19</v>
      </c>
      <c r="N281" s="181" t="s">
        <v>42</v>
      </c>
      <c r="O281" s="64"/>
      <c r="P281" s="182">
        <f>O281*H281</f>
        <v>0</v>
      </c>
      <c r="Q281" s="182">
        <v>2.0999999999999999E-3</v>
      </c>
      <c r="R281" s="182">
        <f>Q281*H281</f>
        <v>7.8750000000000001E-3</v>
      </c>
      <c r="S281" s="182">
        <v>0</v>
      </c>
      <c r="T281" s="183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84" t="s">
        <v>125</v>
      </c>
      <c r="AT281" s="184" t="s">
        <v>120</v>
      </c>
      <c r="AU281" s="184" t="s">
        <v>82</v>
      </c>
      <c r="AY281" s="17" t="s">
        <v>118</v>
      </c>
      <c r="BE281" s="185">
        <f>IF(N281="základní",J281,0)</f>
        <v>0</v>
      </c>
      <c r="BF281" s="185">
        <f>IF(N281="snížená",J281,0)</f>
        <v>0</v>
      </c>
      <c r="BG281" s="185">
        <f>IF(N281="zákl. přenesená",J281,0)</f>
        <v>0</v>
      </c>
      <c r="BH281" s="185">
        <f>IF(N281="sníž. přenesená",J281,0)</f>
        <v>0</v>
      </c>
      <c r="BI281" s="185">
        <f>IF(N281="nulová",J281,0)</f>
        <v>0</v>
      </c>
      <c r="BJ281" s="17" t="s">
        <v>79</v>
      </c>
      <c r="BK281" s="185">
        <f>ROUND(I281*H281,2)</f>
        <v>0</v>
      </c>
      <c r="BL281" s="17" t="s">
        <v>125</v>
      </c>
      <c r="BM281" s="184" t="s">
        <v>694</v>
      </c>
    </row>
    <row r="282" spans="1:65" s="2" customFormat="1" ht="11.25">
      <c r="A282" s="34"/>
      <c r="B282" s="35"/>
      <c r="C282" s="36"/>
      <c r="D282" s="186" t="s">
        <v>127</v>
      </c>
      <c r="E282" s="36"/>
      <c r="F282" s="187" t="s">
        <v>695</v>
      </c>
      <c r="G282" s="36"/>
      <c r="H282" s="36"/>
      <c r="I282" s="188"/>
      <c r="J282" s="36"/>
      <c r="K282" s="36"/>
      <c r="L282" s="39"/>
      <c r="M282" s="189"/>
      <c r="N282" s="190"/>
      <c r="O282" s="64"/>
      <c r="P282" s="64"/>
      <c r="Q282" s="64"/>
      <c r="R282" s="64"/>
      <c r="S282" s="64"/>
      <c r="T282" s="65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127</v>
      </c>
      <c r="AU282" s="17" t="s">
        <v>82</v>
      </c>
    </row>
    <row r="283" spans="1:65" s="2" customFormat="1" ht="11.25">
      <c r="A283" s="34"/>
      <c r="B283" s="35"/>
      <c r="C283" s="36"/>
      <c r="D283" s="191" t="s">
        <v>129</v>
      </c>
      <c r="E283" s="36"/>
      <c r="F283" s="192" t="s">
        <v>696</v>
      </c>
      <c r="G283" s="36"/>
      <c r="H283" s="36"/>
      <c r="I283" s="188"/>
      <c r="J283" s="36"/>
      <c r="K283" s="36"/>
      <c r="L283" s="39"/>
      <c r="M283" s="189"/>
      <c r="N283" s="190"/>
      <c r="O283" s="64"/>
      <c r="P283" s="64"/>
      <c r="Q283" s="64"/>
      <c r="R283" s="64"/>
      <c r="S283" s="64"/>
      <c r="T283" s="65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129</v>
      </c>
      <c r="AU283" s="17" t="s">
        <v>82</v>
      </c>
    </row>
    <row r="284" spans="1:65" s="13" customFormat="1" ht="11.25">
      <c r="B284" s="193"/>
      <c r="C284" s="194"/>
      <c r="D284" s="186" t="s">
        <v>131</v>
      </c>
      <c r="E284" s="195" t="s">
        <v>19</v>
      </c>
      <c r="F284" s="196" t="s">
        <v>627</v>
      </c>
      <c r="G284" s="194"/>
      <c r="H284" s="197">
        <v>2.5</v>
      </c>
      <c r="I284" s="198"/>
      <c r="J284" s="194"/>
      <c r="K284" s="194"/>
      <c r="L284" s="199"/>
      <c r="M284" s="200"/>
      <c r="N284" s="201"/>
      <c r="O284" s="201"/>
      <c r="P284" s="201"/>
      <c r="Q284" s="201"/>
      <c r="R284" s="201"/>
      <c r="S284" s="201"/>
      <c r="T284" s="202"/>
      <c r="AT284" s="203" t="s">
        <v>131</v>
      </c>
      <c r="AU284" s="203" t="s">
        <v>82</v>
      </c>
      <c r="AV284" s="13" t="s">
        <v>82</v>
      </c>
      <c r="AW284" s="13" t="s">
        <v>33</v>
      </c>
      <c r="AX284" s="13" t="s">
        <v>71</v>
      </c>
      <c r="AY284" s="203" t="s">
        <v>118</v>
      </c>
    </row>
    <row r="285" spans="1:65" s="13" customFormat="1" ht="11.25">
      <c r="B285" s="193"/>
      <c r="C285" s="194"/>
      <c r="D285" s="186" t="s">
        <v>131</v>
      </c>
      <c r="E285" s="195" t="s">
        <v>19</v>
      </c>
      <c r="F285" s="196" t="s">
        <v>628</v>
      </c>
      <c r="G285" s="194"/>
      <c r="H285" s="197">
        <v>1.25</v>
      </c>
      <c r="I285" s="198"/>
      <c r="J285" s="194"/>
      <c r="K285" s="194"/>
      <c r="L285" s="199"/>
      <c r="M285" s="200"/>
      <c r="N285" s="201"/>
      <c r="O285" s="201"/>
      <c r="P285" s="201"/>
      <c r="Q285" s="201"/>
      <c r="R285" s="201"/>
      <c r="S285" s="201"/>
      <c r="T285" s="202"/>
      <c r="AT285" s="203" t="s">
        <v>131</v>
      </c>
      <c r="AU285" s="203" t="s">
        <v>82</v>
      </c>
      <c r="AV285" s="13" t="s">
        <v>82</v>
      </c>
      <c r="AW285" s="13" t="s">
        <v>33</v>
      </c>
      <c r="AX285" s="13" t="s">
        <v>71</v>
      </c>
      <c r="AY285" s="203" t="s">
        <v>118</v>
      </c>
    </row>
    <row r="286" spans="1:65" s="2" customFormat="1" ht="21.75" customHeight="1">
      <c r="A286" s="34"/>
      <c r="B286" s="35"/>
      <c r="C286" s="173" t="s">
        <v>460</v>
      </c>
      <c r="D286" s="173" t="s">
        <v>120</v>
      </c>
      <c r="E286" s="174" t="s">
        <v>697</v>
      </c>
      <c r="F286" s="175" t="s">
        <v>698</v>
      </c>
      <c r="G286" s="176" t="s">
        <v>123</v>
      </c>
      <c r="H286" s="177">
        <v>1</v>
      </c>
      <c r="I286" s="178"/>
      <c r="J286" s="179">
        <f>ROUND(I286*H286,2)</f>
        <v>0</v>
      </c>
      <c r="K286" s="175" t="s">
        <v>124</v>
      </c>
      <c r="L286" s="39"/>
      <c r="M286" s="180" t="s">
        <v>19</v>
      </c>
      <c r="N286" s="181" t="s">
        <v>42</v>
      </c>
      <c r="O286" s="64"/>
      <c r="P286" s="182">
        <f>O286*H286</f>
        <v>0</v>
      </c>
      <c r="Q286" s="182">
        <v>7.7999999999999999E-4</v>
      </c>
      <c r="R286" s="182">
        <f>Q286*H286</f>
        <v>7.7999999999999999E-4</v>
      </c>
      <c r="S286" s="182">
        <v>0</v>
      </c>
      <c r="T286" s="183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84" t="s">
        <v>125</v>
      </c>
      <c r="AT286" s="184" t="s">
        <v>120</v>
      </c>
      <c r="AU286" s="184" t="s">
        <v>82</v>
      </c>
      <c r="AY286" s="17" t="s">
        <v>118</v>
      </c>
      <c r="BE286" s="185">
        <f>IF(N286="základní",J286,0)</f>
        <v>0</v>
      </c>
      <c r="BF286" s="185">
        <f>IF(N286="snížená",J286,0)</f>
        <v>0</v>
      </c>
      <c r="BG286" s="185">
        <f>IF(N286="zákl. přenesená",J286,0)</f>
        <v>0</v>
      </c>
      <c r="BH286" s="185">
        <f>IF(N286="sníž. přenesená",J286,0)</f>
        <v>0</v>
      </c>
      <c r="BI286" s="185">
        <f>IF(N286="nulová",J286,0)</f>
        <v>0</v>
      </c>
      <c r="BJ286" s="17" t="s">
        <v>79</v>
      </c>
      <c r="BK286" s="185">
        <f>ROUND(I286*H286,2)</f>
        <v>0</v>
      </c>
      <c r="BL286" s="17" t="s">
        <v>125</v>
      </c>
      <c r="BM286" s="184" t="s">
        <v>699</v>
      </c>
    </row>
    <row r="287" spans="1:65" s="2" customFormat="1" ht="11.25">
      <c r="A287" s="34"/>
      <c r="B287" s="35"/>
      <c r="C287" s="36"/>
      <c r="D287" s="186" t="s">
        <v>127</v>
      </c>
      <c r="E287" s="36"/>
      <c r="F287" s="187" t="s">
        <v>700</v>
      </c>
      <c r="G287" s="36"/>
      <c r="H287" s="36"/>
      <c r="I287" s="188"/>
      <c r="J287" s="36"/>
      <c r="K287" s="36"/>
      <c r="L287" s="39"/>
      <c r="M287" s="189"/>
      <c r="N287" s="190"/>
      <c r="O287" s="64"/>
      <c r="P287" s="64"/>
      <c r="Q287" s="64"/>
      <c r="R287" s="64"/>
      <c r="S287" s="64"/>
      <c r="T287" s="65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127</v>
      </c>
      <c r="AU287" s="17" t="s">
        <v>82</v>
      </c>
    </row>
    <row r="288" spans="1:65" s="2" customFormat="1" ht="11.25">
      <c r="A288" s="34"/>
      <c r="B288" s="35"/>
      <c r="C288" s="36"/>
      <c r="D288" s="191" t="s">
        <v>129</v>
      </c>
      <c r="E288" s="36"/>
      <c r="F288" s="192" t="s">
        <v>701</v>
      </c>
      <c r="G288" s="36"/>
      <c r="H288" s="36"/>
      <c r="I288" s="188"/>
      <c r="J288" s="36"/>
      <c r="K288" s="36"/>
      <c r="L288" s="39"/>
      <c r="M288" s="189"/>
      <c r="N288" s="190"/>
      <c r="O288" s="64"/>
      <c r="P288" s="64"/>
      <c r="Q288" s="64"/>
      <c r="R288" s="64"/>
      <c r="S288" s="64"/>
      <c r="T288" s="65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129</v>
      </c>
      <c r="AU288" s="17" t="s">
        <v>82</v>
      </c>
    </row>
    <row r="289" spans="1:65" s="13" customFormat="1" ht="11.25">
      <c r="B289" s="193"/>
      <c r="C289" s="194"/>
      <c r="D289" s="186" t="s">
        <v>131</v>
      </c>
      <c r="E289" s="195" t="s">
        <v>19</v>
      </c>
      <c r="F289" s="196" t="s">
        <v>702</v>
      </c>
      <c r="G289" s="194"/>
      <c r="H289" s="197">
        <v>1</v>
      </c>
      <c r="I289" s="198"/>
      <c r="J289" s="194"/>
      <c r="K289" s="194"/>
      <c r="L289" s="199"/>
      <c r="M289" s="200"/>
      <c r="N289" s="201"/>
      <c r="O289" s="201"/>
      <c r="P289" s="201"/>
      <c r="Q289" s="201"/>
      <c r="R289" s="201"/>
      <c r="S289" s="201"/>
      <c r="T289" s="202"/>
      <c r="AT289" s="203" t="s">
        <v>131</v>
      </c>
      <c r="AU289" s="203" t="s">
        <v>82</v>
      </c>
      <c r="AV289" s="13" t="s">
        <v>82</v>
      </c>
      <c r="AW289" s="13" t="s">
        <v>33</v>
      </c>
      <c r="AX289" s="13" t="s">
        <v>79</v>
      </c>
      <c r="AY289" s="203" t="s">
        <v>118</v>
      </c>
    </row>
    <row r="290" spans="1:65" s="2" customFormat="1" ht="21.75" customHeight="1">
      <c r="A290" s="34"/>
      <c r="B290" s="35"/>
      <c r="C290" s="173" t="s">
        <v>467</v>
      </c>
      <c r="D290" s="173" t="s">
        <v>120</v>
      </c>
      <c r="E290" s="174" t="s">
        <v>703</v>
      </c>
      <c r="F290" s="175" t="s">
        <v>704</v>
      </c>
      <c r="G290" s="176" t="s">
        <v>123</v>
      </c>
      <c r="H290" s="177">
        <v>26</v>
      </c>
      <c r="I290" s="178"/>
      <c r="J290" s="179">
        <f>ROUND(I290*H290,2)</f>
        <v>0</v>
      </c>
      <c r="K290" s="175" t="s">
        <v>124</v>
      </c>
      <c r="L290" s="39"/>
      <c r="M290" s="180" t="s">
        <v>19</v>
      </c>
      <c r="N290" s="181" t="s">
        <v>42</v>
      </c>
      <c r="O290" s="64"/>
      <c r="P290" s="182">
        <f>O290*H290</f>
        <v>0</v>
      </c>
      <c r="Q290" s="182">
        <v>9.8999999999999999E-4</v>
      </c>
      <c r="R290" s="182">
        <f>Q290*H290</f>
        <v>2.5739999999999999E-2</v>
      </c>
      <c r="S290" s="182">
        <v>0</v>
      </c>
      <c r="T290" s="183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84" t="s">
        <v>125</v>
      </c>
      <c r="AT290" s="184" t="s">
        <v>120</v>
      </c>
      <c r="AU290" s="184" t="s">
        <v>82</v>
      </c>
      <c r="AY290" s="17" t="s">
        <v>118</v>
      </c>
      <c r="BE290" s="185">
        <f>IF(N290="základní",J290,0)</f>
        <v>0</v>
      </c>
      <c r="BF290" s="185">
        <f>IF(N290="snížená",J290,0)</f>
        <v>0</v>
      </c>
      <c r="BG290" s="185">
        <f>IF(N290="zákl. přenesená",J290,0)</f>
        <v>0</v>
      </c>
      <c r="BH290" s="185">
        <f>IF(N290="sníž. přenesená",J290,0)</f>
        <v>0</v>
      </c>
      <c r="BI290" s="185">
        <f>IF(N290="nulová",J290,0)</f>
        <v>0</v>
      </c>
      <c r="BJ290" s="17" t="s">
        <v>79</v>
      </c>
      <c r="BK290" s="185">
        <f>ROUND(I290*H290,2)</f>
        <v>0</v>
      </c>
      <c r="BL290" s="17" t="s">
        <v>125</v>
      </c>
      <c r="BM290" s="184" t="s">
        <v>705</v>
      </c>
    </row>
    <row r="291" spans="1:65" s="2" customFormat="1" ht="11.25">
      <c r="A291" s="34"/>
      <c r="B291" s="35"/>
      <c r="C291" s="36"/>
      <c r="D291" s="186" t="s">
        <v>127</v>
      </c>
      <c r="E291" s="36"/>
      <c r="F291" s="187" t="s">
        <v>706</v>
      </c>
      <c r="G291" s="36"/>
      <c r="H291" s="36"/>
      <c r="I291" s="188"/>
      <c r="J291" s="36"/>
      <c r="K291" s="36"/>
      <c r="L291" s="39"/>
      <c r="M291" s="189"/>
      <c r="N291" s="190"/>
      <c r="O291" s="64"/>
      <c r="P291" s="64"/>
      <c r="Q291" s="64"/>
      <c r="R291" s="64"/>
      <c r="S291" s="64"/>
      <c r="T291" s="65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127</v>
      </c>
      <c r="AU291" s="17" t="s">
        <v>82</v>
      </c>
    </row>
    <row r="292" spans="1:65" s="2" customFormat="1" ht="11.25">
      <c r="A292" s="34"/>
      <c r="B292" s="35"/>
      <c r="C292" s="36"/>
      <c r="D292" s="191" t="s">
        <v>129</v>
      </c>
      <c r="E292" s="36"/>
      <c r="F292" s="192" t="s">
        <v>707</v>
      </c>
      <c r="G292" s="36"/>
      <c r="H292" s="36"/>
      <c r="I292" s="188"/>
      <c r="J292" s="36"/>
      <c r="K292" s="36"/>
      <c r="L292" s="39"/>
      <c r="M292" s="189"/>
      <c r="N292" s="190"/>
      <c r="O292" s="64"/>
      <c r="P292" s="64"/>
      <c r="Q292" s="64"/>
      <c r="R292" s="64"/>
      <c r="S292" s="64"/>
      <c r="T292" s="65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129</v>
      </c>
      <c r="AU292" s="17" t="s">
        <v>82</v>
      </c>
    </row>
    <row r="293" spans="1:65" s="2" customFormat="1" ht="19.5">
      <c r="A293" s="34"/>
      <c r="B293" s="35"/>
      <c r="C293" s="36"/>
      <c r="D293" s="186" t="s">
        <v>181</v>
      </c>
      <c r="E293" s="36"/>
      <c r="F293" s="204" t="s">
        <v>708</v>
      </c>
      <c r="G293" s="36"/>
      <c r="H293" s="36"/>
      <c r="I293" s="188"/>
      <c r="J293" s="36"/>
      <c r="K293" s="36"/>
      <c r="L293" s="39"/>
      <c r="M293" s="189"/>
      <c r="N293" s="190"/>
      <c r="O293" s="64"/>
      <c r="P293" s="64"/>
      <c r="Q293" s="64"/>
      <c r="R293" s="64"/>
      <c r="S293" s="64"/>
      <c r="T293" s="65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7" t="s">
        <v>181</v>
      </c>
      <c r="AU293" s="17" t="s">
        <v>82</v>
      </c>
    </row>
    <row r="294" spans="1:65" s="13" customFormat="1" ht="11.25">
      <c r="B294" s="193"/>
      <c r="C294" s="194"/>
      <c r="D294" s="186" t="s">
        <v>131</v>
      </c>
      <c r="E294" s="195" t="s">
        <v>19</v>
      </c>
      <c r="F294" s="196" t="s">
        <v>709</v>
      </c>
      <c r="G294" s="194"/>
      <c r="H294" s="197">
        <v>14</v>
      </c>
      <c r="I294" s="198"/>
      <c r="J294" s="194"/>
      <c r="K294" s="194"/>
      <c r="L294" s="199"/>
      <c r="M294" s="200"/>
      <c r="N294" s="201"/>
      <c r="O294" s="201"/>
      <c r="P294" s="201"/>
      <c r="Q294" s="201"/>
      <c r="R294" s="201"/>
      <c r="S294" s="201"/>
      <c r="T294" s="202"/>
      <c r="AT294" s="203" t="s">
        <v>131</v>
      </c>
      <c r="AU294" s="203" t="s">
        <v>82</v>
      </c>
      <c r="AV294" s="13" t="s">
        <v>82</v>
      </c>
      <c r="AW294" s="13" t="s">
        <v>33</v>
      </c>
      <c r="AX294" s="13" t="s">
        <v>71</v>
      </c>
      <c r="AY294" s="203" t="s">
        <v>118</v>
      </c>
    </row>
    <row r="295" spans="1:65" s="13" customFormat="1" ht="11.25">
      <c r="B295" s="193"/>
      <c r="C295" s="194"/>
      <c r="D295" s="186" t="s">
        <v>131</v>
      </c>
      <c r="E295" s="195" t="s">
        <v>19</v>
      </c>
      <c r="F295" s="196" t="s">
        <v>710</v>
      </c>
      <c r="G295" s="194"/>
      <c r="H295" s="197">
        <v>12</v>
      </c>
      <c r="I295" s="198"/>
      <c r="J295" s="194"/>
      <c r="K295" s="194"/>
      <c r="L295" s="199"/>
      <c r="M295" s="200"/>
      <c r="N295" s="201"/>
      <c r="O295" s="201"/>
      <c r="P295" s="201"/>
      <c r="Q295" s="201"/>
      <c r="R295" s="201"/>
      <c r="S295" s="201"/>
      <c r="T295" s="202"/>
      <c r="AT295" s="203" t="s">
        <v>131</v>
      </c>
      <c r="AU295" s="203" t="s">
        <v>82</v>
      </c>
      <c r="AV295" s="13" t="s">
        <v>82</v>
      </c>
      <c r="AW295" s="13" t="s">
        <v>33</v>
      </c>
      <c r="AX295" s="13" t="s">
        <v>71</v>
      </c>
      <c r="AY295" s="203" t="s">
        <v>118</v>
      </c>
    </row>
    <row r="296" spans="1:65" s="12" customFormat="1" ht="22.9" customHeight="1">
      <c r="B296" s="157"/>
      <c r="C296" s="158"/>
      <c r="D296" s="159" t="s">
        <v>70</v>
      </c>
      <c r="E296" s="171" t="s">
        <v>450</v>
      </c>
      <c r="F296" s="171" t="s">
        <v>451</v>
      </c>
      <c r="G296" s="158"/>
      <c r="H296" s="158"/>
      <c r="I296" s="161"/>
      <c r="J296" s="172">
        <f>BK296</f>
        <v>0</v>
      </c>
      <c r="K296" s="158"/>
      <c r="L296" s="163"/>
      <c r="M296" s="164"/>
      <c r="N296" s="165"/>
      <c r="O296" s="165"/>
      <c r="P296" s="166">
        <f>SUM(P297:P319)</f>
        <v>0</v>
      </c>
      <c r="Q296" s="165"/>
      <c r="R296" s="166">
        <f>SUM(R297:R319)</f>
        <v>0</v>
      </c>
      <c r="S296" s="165"/>
      <c r="T296" s="167">
        <f>SUM(T297:T319)</f>
        <v>0</v>
      </c>
      <c r="AR296" s="168" t="s">
        <v>79</v>
      </c>
      <c r="AT296" s="169" t="s">
        <v>70</v>
      </c>
      <c r="AU296" s="169" t="s">
        <v>79</v>
      </c>
      <c r="AY296" s="168" t="s">
        <v>118</v>
      </c>
      <c r="BK296" s="170">
        <f>SUM(BK297:BK319)</f>
        <v>0</v>
      </c>
    </row>
    <row r="297" spans="1:65" s="2" customFormat="1" ht="16.5" customHeight="1">
      <c r="A297" s="34"/>
      <c r="B297" s="35"/>
      <c r="C297" s="173" t="s">
        <v>473</v>
      </c>
      <c r="D297" s="173" t="s">
        <v>120</v>
      </c>
      <c r="E297" s="174" t="s">
        <v>711</v>
      </c>
      <c r="F297" s="175" t="s">
        <v>712</v>
      </c>
      <c r="G297" s="176" t="s">
        <v>270</v>
      </c>
      <c r="H297" s="177">
        <v>7.4429999999999996</v>
      </c>
      <c r="I297" s="178"/>
      <c r="J297" s="179">
        <f>ROUND(I297*H297,2)</f>
        <v>0</v>
      </c>
      <c r="K297" s="175" t="s">
        <v>124</v>
      </c>
      <c r="L297" s="39"/>
      <c r="M297" s="180" t="s">
        <v>19</v>
      </c>
      <c r="N297" s="181" t="s">
        <v>42</v>
      </c>
      <c r="O297" s="64"/>
      <c r="P297" s="182">
        <f>O297*H297</f>
        <v>0</v>
      </c>
      <c r="Q297" s="182">
        <v>0</v>
      </c>
      <c r="R297" s="182">
        <f>Q297*H297</f>
        <v>0</v>
      </c>
      <c r="S297" s="182">
        <v>0</v>
      </c>
      <c r="T297" s="183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84" t="s">
        <v>125</v>
      </c>
      <c r="AT297" s="184" t="s">
        <v>120</v>
      </c>
      <c r="AU297" s="184" t="s">
        <v>82</v>
      </c>
      <c r="AY297" s="17" t="s">
        <v>118</v>
      </c>
      <c r="BE297" s="185">
        <f>IF(N297="základní",J297,0)</f>
        <v>0</v>
      </c>
      <c r="BF297" s="185">
        <f>IF(N297="snížená",J297,0)</f>
        <v>0</v>
      </c>
      <c r="BG297" s="185">
        <f>IF(N297="zákl. přenesená",J297,0)</f>
        <v>0</v>
      </c>
      <c r="BH297" s="185">
        <f>IF(N297="sníž. přenesená",J297,0)</f>
        <v>0</v>
      </c>
      <c r="BI297" s="185">
        <f>IF(N297="nulová",J297,0)</f>
        <v>0</v>
      </c>
      <c r="BJ297" s="17" t="s">
        <v>79</v>
      </c>
      <c r="BK297" s="185">
        <f>ROUND(I297*H297,2)</f>
        <v>0</v>
      </c>
      <c r="BL297" s="17" t="s">
        <v>125</v>
      </c>
      <c r="BM297" s="184" t="s">
        <v>713</v>
      </c>
    </row>
    <row r="298" spans="1:65" s="2" customFormat="1" ht="11.25">
      <c r="A298" s="34"/>
      <c r="B298" s="35"/>
      <c r="C298" s="36"/>
      <c r="D298" s="186" t="s">
        <v>127</v>
      </c>
      <c r="E298" s="36"/>
      <c r="F298" s="187" t="s">
        <v>714</v>
      </c>
      <c r="G298" s="36"/>
      <c r="H298" s="36"/>
      <c r="I298" s="188"/>
      <c r="J298" s="36"/>
      <c r="K298" s="36"/>
      <c r="L298" s="39"/>
      <c r="M298" s="189"/>
      <c r="N298" s="190"/>
      <c r="O298" s="64"/>
      <c r="P298" s="64"/>
      <c r="Q298" s="64"/>
      <c r="R298" s="64"/>
      <c r="S298" s="64"/>
      <c r="T298" s="65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7" t="s">
        <v>127</v>
      </c>
      <c r="AU298" s="17" t="s">
        <v>82</v>
      </c>
    </row>
    <row r="299" spans="1:65" s="2" customFormat="1" ht="11.25">
      <c r="A299" s="34"/>
      <c r="B299" s="35"/>
      <c r="C299" s="36"/>
      <c r="D299" s="191" t="s">
        <v>129</v>
      </c>
      <c r="E299" s="36"/>
      <c r="F299" s="192" t="s">
        <v>715</v>
      </c>
      <c r="G299" s="36"/>
      <c r="H299" s="36"/>
      <c r="I299" s="188"/>
      <c r="J299" s="36"/>
      <c r="K299" s="36"/>
      <c r="L299" s="39"/>
      <c r="M299" s="189"/>
      <c r="N299" s="190"/>
      <c r="O299" s="64"/>
      <c r="P299" s="64"/>
      <c r="Q299" s="64"/>
      <c r="R299" s="64"/>
      <c r="S299" s="64"/>
      <c r="T299" s="65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129</v>
      </c>
      <c r="AU299" s="17" t="s">
        <v>82</v>
      </c>
    </row>
    <row r="300" spans="1:65" s="13" customFormat="1" ht="11.25">
      <c r="B300" s="193"/>
      <c r="C300" s="194"/>
      <c r="D300" s="186" t="s">
        <v>131</v>
      </c>
      <c r="E300" s="195" t="s">
        <v>19</v>
      </c>
      <c r="F300" s="196" t="s">
        <v>716</v>
      </c>
      <c r="G300" s="194"/>
      <c r="H300" s="197">
        <v>1.042</v>
      </c>
      <c r="I300" s="198"/>
      <c r="J300" s="194"/>
      <c r="K300" s="194"/>
      <c r="L300" s="199"/>
      <c r="M300" s="200"/>
      <c r="N300" s="201"/>
      <c r="O300" s="201"/>
      <c r="P300" s="201"/>
      <c r="Q300" s="201"/>
      <c r="R300" s="201"/>
      <c r="S300" s="201"/>
      <c r="T300" s="202"/>
      <c r="AT300" s="203" t="s">
        <v>131</v>
      </c>
      <c r="AU300" s="203" t="s">
        <v>82</v>
      </c>
      <c r="AV300" s="13" t="s">
        <v>82</v>
      </c>
      <c r="AW300" s="13" t="s">
        <v>33</v>
      </c>
      <c r="AX300" s="13" t="s">
        <v>71</v>
      </c>
      <c r="AY300" s="203" t="s">
        <v>118</v>
      </c>
    </row>
    <row r="301" spans="1:65" s="13" customFormat="1" ht="11.25">
      <c r="B301" s="193"/>
      <c r="C301" s="194"/>
      <c r="D301" s="186" t="s">
        <v>131</v>
      </c>
      <c r="E301" s="195" t="s">
        <v>19</v>
      </c>
      <c r="F301" s="196" t="s">
        <v>717</v>
      </c>
      <c r="G301" s="194"/>
      <c r="H301" s="197">
        <v>0.72</v>
      </c>
      <c r="I301" s="198"/>
      <c r="J301" s="194"/>
      <c r="K301" s="194"/>
      <c r="L301" s="199"/>
      <c r="M301" s="200"/>
      <c r="N301" s="201"/>
      <c r="O301" s="201"/>
      <c r="P301" s="201"/>
      <c r="Q301" s="201"/>
      <c r="R301" s="201"/>
      <c r="S301" s="201"/>
      <c r="T301" s="202"/>
      <c r="AT301" s="203" t="s">
        <v>131</v>
      </c>
      <c r="AU301" s="203" t="s">
        <v>82</v>
      </c>
      <c r="AV301" s="13" t="s">
        <v>82</v>
      </c>
      <c r="AW301" s="13" t="s">
        <v>33</v>
      </c>
      <c r="AX301" s="13" t="s">
        <v>71</v>
      </c>
      <c r="AY301" s="203" t="s">
        <v>118</v>
      </c>
    </row>
    <row r="302" spans="1:65" s="13" customFormat="1" ht="11.25">
      <c r="B302" s="193"/>
      <c r="C302" s="194"/>
      <c r="D302" s="186" t="s">
        <v>131</v>
      </c>
      <c r="E302" s="195" t="s">
        <v>19</v>
      </c>
      <c r="F302" s="196" t="s">
        <v>718</v>
      </c>
      <c r="G302" s="194"/>
      <c r="H302" s="197">
        <v>2.5000000000000001E-2</v>
      </c>
      <c r="I302" s="198"/>
      <c r="J302" s="194"/>
      <c r="K302" s="194"/>
      <c r="L302" s="199"/>
      <c r="M302" s="200"/>
      <c r="N302" s="201"/>
      <c r="O302" s="201"/>
      <c r="P302" s="201"/>
      <c r="Q302" s="201"/>
      <c r="R302" s="201"/>
      <c r="S302" s="201"/>
      <c r="T302" s="202"/>
      <c r="AT302" s="203" t="s">
        <v>131</v>
      </c>
      <c r="AU302" s="203" t="s">
        <v>82</v>
      </c>
      <c r="AV302" s="13" t="s">
        <v>82</v>
      </c>
      <c r="AW302" s="13" t="s">
        <v>33</v>
      </c>
      <c r="AX302" s="13" t="s">
        <v>71</v>
      </c>
      <c r="AY302" s="203" t="s">
        <v>118</v>
      </c>
    </row>
    <row r="303" spans="1:65" s="13" customFormat="1" ht="11.25">
      <c r="B303" s="193"/>
      <c r="C303" s="194"/>
      <c r="D303" s="186" t="s">
        <v>131</v>
      </c>
      <c r="E303" s="195" t="s">
        <v>19</v>
      </c>
      <c r="F303" s="196" t="s">
        <v>719</v>
      </c>
      <c r="G303" s="194"/>
      <c r="H303" s="197">
        <v>0.254</v>
      </c>
      <c r="I303" s="198"/>
      <c r="J303" s="194"/>
      <c r="K303" s="194"/>
      <c r="L303" s="199"/>
      <c r="M303" s="200"/>
      <c r="N303" s="201"/>
      <c r="O303" s="201"/>
      <c r="P303" s="201"/>
      <c r="Q303" s="201"/>
      <c r="R303" s="201"/>
      <c r="S303" s="201"/>
      <c r="T303" s="202"/>
      <c r="AT303" s="203" t="s">
        <v>131</v>
      </c>
      <c r="AU303" s="203" t="s">
        <v>82</v>
      </c>
      <c r="AV303" s="13" t="s">
        <v>82</v>
      </c>
      <c r="AW303" s="13" t="s">
        <v>33</v>
      </c>
      <c r="AX303" s="13" t="s">
        <v>71</v>
      </c>
      <c r="AY303" s="203" t="s">
        <v>118</v>
      </c>
    </row>
    <row r="304" spans="1:65" s="13" customFormat="1" ht="11.25">
      <c r="B304" s="193"/>
      <c r="C304" s="194"/>
      <c r="D304" s="186" t="s">
        <v>131</v>
      </c>
      <c r="E304" s="195" t="s">
        <v>19</v>
      </c>
      <c r="F304" s="196" t="s">
        <v>720</v>
      </c>
      <c r="G304" s="194"/>
      <c r="H304" s="197">
        <v>5.4020000000000001</v>
      </c>
      <c r="I304" s="198"/>
      <c r="J304" s="194"/>
      <c r="K304" s="194"/>
      <c r="L304" s="199"/>
      <c r="M304" s="200"/>
      <c r="N304" s="201"/>
      <c r="O304" s="201"/>
      <c r="P304" s="201"/>
      <c r="Q304" s="201"/>
      <c r="R304" s="201"/>
      <c r="S304" s="201"/>
      <c r="T304" s="202"/>
      <c r="AT304" s="203" t="s">
        <v>131</v>
      </c>
      <c r="AU304" s="203" t="s">
        <v>82</v>
      </c>
      <c r="AV304" s="13" t="s">
        <v>82</v>
      </c>
      <c r="AW304" s="13" t="s">
        <v>33</v>
      </c>
      <c r="AX304" s="13" t="s">
        <v>71</v>
      </c>
      <c r="AY304" s="203" t="s">
        <v>118</v>
      </c>
    </row>
    <row r="305" spans="1:65" s="2" customFormat="1" ht="16.5" customHeight="1">
      <c r="A305" s="34"/>
      <c r="B305" s="35"/>
      <c r="C305" s="173" t="s">
        <v>481</v>
      </c>
      <c r="D305" s="173" t="s">
        <v>120</v>
      </c>
      <c r="E305" s="174" t="s">
        <v>721</v>
      </c>
      <c r="F305" s="175" t="s">
        <v>722</v>
      </c>
      <c r="G305" s="176" t="s">
        <v>270</v>
      </c>
      <c r="H305" s="177">
        <v>156.303</v>
      </c>
      <c r="I305" s="178"/>
      <c r="J305" s="179">
        <f>ROUND(I305*H305,2)</f>
        <v>0</v>
      </c>
      <c r="K305" s="175" t="s">
        <v>124</v>
      </c>
      <c r="L305" s="39"/>
      <c r="M305" s="180" t="s">
        <v>19</v>
      </c>
      <c r="N305" s="181" t="s">
        <v>42</v>
      </c>
      <c r="O305" s="64"/>
      <c r="P305" s="182">
        <f>O305*H305</f>
        <v>0</v>
      </c>
      <c r="Q305" s="182">
        <v>0</v>
      </c>
      <c r="R305" s="182">
        <f>Q305*H305</f>
        <v>0</v>
      </c>
      <c r="S305" s="182">
        <v>0</v>
      </c>
      <c r="T305" s="183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84" t="s">
        <v>125</v>
      </c>
      <c r="AT305" s="184" t="s">
        <v>120</v>
      </c>
      <c r="AU305" s="184" t="s">
        <v>82</v>
      </c>
      <c r="AY305" s="17" t="s">
        <v>118</v>
      </c>
      <c r="BE305" s="185">
        <f>IF(N305="základní",J305,0)</f>
        <v>0</v>
      </c>
      <c r="BF305" s="185">
        <f>IF(N305="snížená",J305,0)</f>
        <v>0</v>
      </c>
      <c r="BG305" s="185">
        <f>IF(N305="zákl. přenesená",J305,0)</f>
        <v>0</v>
      </c>
      <c r="BH305" s="185">
        <f>IF(N305="sníž. přenesená",J305,0)</f>
        <v>0</v>
      </c>
      <c r="BI305" s="185">
        <f>IF(N305="nulová",J305,0)</f>
        <v>0</v>
      </c>
      <c r="BJ305" s="17" t="s">
        <v>79</v>
      </c>
      <c r="BK305" s="185">
        <f>ROUND(I305*H305,2)</f>
        <v>0</v>
      </c>
      <c r="BL305" s="17" t="s">
        <v>125</v>
      </c>
      <c r="BM305" s="184" t="s">
        <v>723</v>
      </c>
    </row>
    <row r="306" spans="1:65" s="2" customFormat="1" ht="19.5">
      <c r="A306" s="34"/>
      <c r="B306" s="35"/>
      <c r="C306" s="36"/>
      <c r="D306" s="186" t="s">
        <v>127</v>
      </c>
      <c r="E306" s="36"/>
      <c r="F306" s="187" t="s">
        <v>724</v>
      </c>
      <c r="G306" s="36"/>
      <c r="H306" s="36"/>
      <c r="I306" s="188"/>
      <c r="J306" s="36"/>
      <c r="K306" s="36"/>
      <c r="L306" s="39"/>
      <c r="M306" s="189"/>
      <c r="N306" s="190"/>
      <c r="O306" s="64"/>
      <c r="P306" s="64"/>
      <c r="Q306" s="64"/>
      <c r="R306" s="64"/>
      <c r="S306" s="64"/>
      <c r="T306" s="65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127</v>
      </c>
      <c r="AU306" s="17" t="s">
        <v>82</v>
      </c>
    </row>
    <row r="307" spans="1:65" s="2" customFormat="1" ht="11.25">
      <c r="A307" s="34"/>
      <c r="B307" s="35"/>
      <c r="C307" s="36"/>
      <c r="D307" s="191" t="s">
        <v>129</v>
      </c>
      <c r="E307" s="36"/>
      <c r="F307" s="192" t="s">
        <v>725</v>
      </c>
      <c r="G307" s="36"/>
      <c r="H307" s="36"/>
      <c r="I307" s="188"/>
      <c r="J307" s="36"/>
      <c r="K307" s="36"/>
      <c r="L307" s="39"/>
      <c r="M307" s="189"/>
      <c r="N307" s="190"/>
      <c r="O307" s="64"/>
      <c r="P307" s="64"/>
      <c r="Q307" s="64"/>
      <c r="R307" s="64"/>
      <c r="S307" s="64"/>
      <c r="T307" s="65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129</v>
      </c>
      <c r="AU307" s="17" t="s">
        <v>82</v>
      </c>
    </row>
    <row r="308" spans="1:65" s="13" customFormat="1" ht="11.25">
      <c r="B308" s="193"/>
      <c r="C308" s="194"/>
      <c r="D308" s="186" t="s">
        <v>131</v>
      </c>
      <c r="E308" s="195" t="s">
        <v>19</v>
      </c>
      <c r="F308" s="196" t="s">
        <v>726</v>
      </c>
      <c r="G308" s="194"/>
      <c r="H308" s="197">
        <v>156.303</v>
      </c>
      <c r="I308" s="198"/>
      <c r="J308" s="194"/>
      <c r="K308" s="194"/>
      <c r="L308" s="199"/>
      <c r="M308" s="200"/>
      <c r="N308" s="201"/>
      <c r="O308" s="201"/>
      <c r="P308" s="201"/>
      <c r="Q308" s="201"/>
      <c r="R308" s="201"/>
      <c r="S308" s="201"/>
      <c r="T308" s="202"/>
      <c r="AT308" s="203" t="s">
        <v>131</v>
      </c>
      <c r="AU308" s="203" t="s">
        <v>82</v>
      </c>
      <c r="AV308" s="13" t="s">
        <v>82</v>
      </c>
      <c r="AW308" s="13" t="s">
        <v>33</v>
      </c>
      <c r="AX308" s="13" t="s">
        <v>79</v>
      </c>
      <c r="AY308" s="203" t="s">
        <v>118</v>
      </c>
    </row>
    <row r="309" spans="1:65" s="2" customFormat="1" ht="21.75" customHeight="1">
      <c r="A309" s="34"/>
      <c r="B309" s="35"/>
      <c r="C309" s="173" t="s">
        <v>727</v>
      </c>
      <c r="D309" s="173" t="s">
        <v>120</v>
      </c>
      <c r="E309" s="174" t="s">
        <v>474</v>
      </c>
      <c r="F309" s="175" t="s">
        <v>475</v>
      </c>
      <c r="G309" s="176" t="s">
        <v>270</v>
      </c>
      <c r="H309" s="177">
        <v>7.4180000000000001</v>
      </c>
      <c r="I309" s="178"/>
      <c r="J309" s="179">
        <f>ROUND(I309*H309,2)</f>
        <v>0</v>
      </c>
      <c r="K309" s="175" t="s">
        <v>124</v>
      </c>
      <c r="L309" s="39"/>
      <c r="M309" s="180" t="s">
        <v>19</v>
      </c>
      <c r="N309" s="181" t="s">
        <v>42</v>
      </c>
      <c r="O309" s="64"/>
      <c r="P309" s="182">
        <f>O309*H309</f>
        <v>0</v>
      </c>
      <c r="Q309" s="182">
        <v>0</v>
      </c>
      <c r="R309" s="182">
        <f>Q309*H309</f>
        <v>0</v>
      </c>
      <c r="S309" s="182">
        <v>0</v>
      </c>
      <c r="T309" s="183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84" t="s">
        <v>125</v>
      </c>
      <c r="AT309" s="184" t="s">
        <v>120</v>
      </c>
      <c r="AU309" s="184" t="s">
        <v>82</v>
      </c>
      <c r="AY309" s="17" t="s">
        <v>118</v>
      </c>
      <c r="BE309" s="185">
        <f>IF(N309="základní",J309,0)</f>
        <v>0</v>
      </c>
      <c r="BF309" s="185">
        <f>IF(N309="snížená",J309,0)</f>
        <v>0</v>
      </c>
      <c r="BG309" s="185">
        <f>IF(N309="zákl. přenesená",J309,0)</f>
        <v>0</v>
      </c>
      <c r="BH309" s="185">
        <f>IF(N309="sníž. přenesená",J309,0)</f>
        <v>0</v>
      </c>
      <c r="BI309" s="185">
        <f>IF(N309="nulová",J309,0)</f>
        <v>0</v>
      </c>
      <c r="BJ309" s="17" t="s">
        <v>79</v>
      </c>
      <c r="BK309" s="185">
        <f>ROUND(I309*H309,2)</f>
        <v>0</v>
      </c>
      <c r="BL309" s="17" t="s">
        <v>125</v>
      </c>
      <c r="BM309" s="184" t="s">
        <v>728</v>
      </c>
    </row>
    <row r="310" spans="1:65" s="2" customFormat="1" ht="19.5">
      <c r="A310" s="34"/>
      <c r="B310" s="35"/>
      <c r="C310" s="36"/>
      <c r="D310" s="186" t="s">
        <v>127</v>
      </c>
      <c r="E310" s="36"/>
      <c r="F310" s="187" t="s">
        <v>477</v>
      </c>
      <c r="G310" s="36"/>
      <c r="H310" s="36"/>
      <c r="I310" s="188"/>
      <c r="J310" s="36"/>
      <c r="K310" s="36"/>
      <c r="L310" s="39"/>
      <c r="M310" s="189"/>
      <c r="N310" s="190"/>
      <c r="O310" s="64"/>
      <c r="P310" s="64"/>
      <c r="Q310" s="64"/>
      <c r="R310" s="64"/>
      <c r="S310" s="64"/>
      <c r="T310" s="65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127</v>
      </c>
      <c r="AU310" s="17" t="s">
        <v>82</v>
      </c>
    </row>
    <row r="311" spans="1:65" s="2" customFormat="1" ht="11.25">
      <c r="A311" s="34"/>
      <c r="B311" s="35"/>
      <c r="C311" s="36"/>
      <c r="D311" s="191" t="s">
        <v>129</v>
      </c>
      <c r="E311" s="36"/>
      <c r="F311" s="192" t="s">
        <v>478</v>
      </c>
      <c r="G311" s="36"/>
      <c r="H311" s="36"/>
      <c r="I311" s="188"/>
      <c r="J311" s="36"/>
      <c r="K311" s="36"/>
      <c r="L311" s="39"/>
      <c r="M311" s="189"/>
      <c r="N311" s="190"/>
      <c r="O311" s="64"/>
      <c r="P311" s="64"/>
      <c r="Q311" s="64"/>
      <c r="R311" s="64"/>
      <c r="S311" s="64"/>
      <c r="T311" s="65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129</v>
      </c>
      <c r="AU311" s="17" t="s">
        <v>82</v>
      </c>
    </row>
    <row r="312" spans="1:65" s="13" customFormat="1" ht="11.25">
      <c r="B312" s="193"/>
      <c r="C312" s="194"/>
      <c r="D312" s="186" t="s">
        <v>131</v>
      </c>
      <c r="E312" s="195" t="s">
        <v>19</v>
      </c>
      <c r="F312" s="196" t="s">
        <v>716</v>
      </c>
      <c r="G312" s="194"/>
      <c r="H312" s="197">
        <v>1.042</v>
      </c>
      <c r="I312" s="198"/>
      <c r="J312" s="194"/>
      <c r="K312" s="194"/>
      <c r="L312" s="199"/>
      <c r="M312" s="200"/>
      <c r="N312" s="201"/>
      <c r="O312" s="201"/>
      <c r="P312" s="201"/>
      <c r="Q312" s="201"/>
      <c r="R312" s="201"/>
      <c r="S312" s="201"/>
      <c r="T312" s="202"/>
      <c r="AT312" s="203" t="s">
        <v>131</v>
      </c>
      <c r="AU312" s="203" t="s">
        <v>82</v>
      </c>
      <c r="AV312" s="13" t="s">
        <v>82</v>
      </c>
      <c r="AW312" s="13" t="s">
        <v>33</v>
      </c>
      <c r="AX312" s="13" t="s">
        <v>71</v>
      </c>
      <c r="AY312" s="203" t="s">
        <v>118</v>
      </c>
    </row>
    <row r="313" spans="1:65" s="13" customFormat="1" ht="11.25">
      <c r="B313" s="193"/>
      <c r="C313" s="194"/>
      <c r="D313" s="186" t="s">
        <v>131</v>
      </c>
      <c r="E313" s="195" t="s">
        <v>19</v>
      </c>
      <c r="F313" s="196" t="s">
        <v>717</v>
      </c>
      <c r="G313" s="194"/>
      <c r="H313" s="197">
        <v>0.72</v>
      </c>
      <c r="I313" s="198"/>
      <c r="J313" s="194"/>
      <c r="K313" s="194"/>
      <c r="L313" s="199"/>
      <c r="M313" s="200"/>
      <c r="N313" s="201"/>
      <c r="O313" s="201"/>
      <c r="P313" s="201"/>
      <c r="Q313" s="201"/>
      <c r="R313" s="201"/>
      <c r="S313" s="201"/>
      <c r="T313" s="202"/>
      <c r="AT313" s="203" t="s">
        <v>131</v>
      </c>
      <c r="AU313" s="203" t="s">
        <v>82</v>
      </c>
      <c r="AV313" s="13" t="s">
        <v>82</v>
      </c>
      <c r="AW313" s="13" t="s">
        <v>33</v>
      </c>
      <c r="AX313" s="13" t="s">
        <v>71</v>
      </c>
      <c r="AY313" s="203" t="s">
        <v>118</v>
      </c>
    </row>
    <row r="314" spans="1:65" s="13" customFormat="1" ht="11.25">
      <c r="B314" s="193"/>
      <c r="C314" s="194"/>
      <c r="D314" s="186" t="s">
        <v>131</v>
      </c>
      <c r="E314" s="195" t="s">
        <v>19</v>
      </c>
      <c r="F314" s="196" t="s">
        <v>719</v>
      </c>
      <c r="G314" s="194"/>
      <c r="H314" s="197">
        <v>0.254</v>
      </c>
      <c r="I314" s="198"/>
      <c r="J314" s="194"/>
      <c r="K314" s="194"/>
      <c r="L314" s="199"/>
      <c r="M314" s="200"/>
      <c r="N314" s="201"/>
      <c r="O314" s="201"/>
      <c r="P314" s="201"/>
      <c r="Q314" s="201"/>
      <c r="R314" s="201"/>
      <c r="S314" s="201"/>
      <c r="T314" s="202"/>
      <c r="AT314" s="203" t="s">
        <v>131</v>
      </c>
      <c r="AU314" s="203" t="s">
        <v>82</v>
      </c>
      <c r="AV314" s="13" t="s">
        <v>82</v>
      </c>
      <c r="AW314" s="13" t="s">
        <v>33</v>
      </c>
      <c r="AX314" s="13" t="s">
        <v>71</v>
      </c>
      <c r="AY314" s="203" t="s">
        <v>118</v>
      </c>
    </row>
    <row r="315" spans="1:65" s="13" customFormat="1" ht="11.25">
      <c r="B315" s="193"/>
      <c r="C315" s="194"/>
      <c r="D315" s="186" t="s">
        <v>131</v>
      </c>
      <c r="E315" s="195" t="s">
        <v>19</v>
      </c>
      <c r="F315" s="196" t="s">
        <v>720</v>
      </c>
      <c r="G315" s="194"/>
      <c r="H315" s="197">
        <v>5.4020000000000001</v>
      </c>
      <c r="I315" s="198"/>
      <c r="J315" s="194"/>
      <c r="K315" s="194"/>
      <c r="L315" s="199"/>
      <c r="M315" s="200"/>
      <c r="N315" s="201"/>
      <c r="O315" s="201"/>
      <c r="P315" s="201"/>
      <c r="Q315" s="201"/>
      <c r="R315" s="201"/>
      <c r="S315" s="201"/>
      <c r="T315" s="202"/>
      <c r="AT315" s="203" t="s">
        <v>131</v>
      </c>
      <c r="AU315" s="203" t="s">
        <v>82</v>
      </c>
      <c r="AV315" s="13" t="s">
        <v>82</v>
      </c>
      <c r="AW315" s="13" t="s">
        <v>33</v>
      </c>
      <c r="AX315" s="13" t="s">
        <v>71</v>
      </c>
      <c r="AY315" s="203" t="s">
        <v>118</v>
      </c>
    </row>
    <row r="316" spans="1:65" s="2" customFormat="1" ht="21.75" customHeight="1">
      <c r="A316" s="34"/>
      <c r="B316" s="35"/>
      <c r="C316" s="173" t="s">
        <v>729</v>
      </c>
      <c r="D316" s="173" t="s">
        <v>120</v>
      </c>
      <c r="E316" s="174" t="s">
        <v>730</v>
      </c>
      <c r="F316" s="175" t="s">
        <v>731</v>
      </c>
      <c r="G316" s="176" t="s">
        <v>270</v>
      </c>
      <c r="H316" s="177">
        <v>2.5000000000000001E-2</v>
      </c>
      <c r="I316" s="178"/>
      <c r="J316" s="179">
        <f>ROUND(I316*H316,2)</f>
        <v>0</v>
      </c>
      <c r="K316" s="175" t="s">
        <v>124</v>
      </c>
      <c r="L316" s="39"/>
      <c r="M316" s="180" t="s">
        <v>19</v>
      </c>
      <c r="N316" s="181" t="s">
        <v>42</v>
      </c>
      <c r="O316" s="64"/>
      <c r="P316" s="182">
        <f>O316*H316</f>
        <v>0</v>
      </c>
      <c r="Q316" s="182">
        <v>0</v>
      </c>
      <c r="R316" s="182">
        <f>Q316*H316</f>
        <v>0</v>
      </c>
      <c r="S316" s="182">
        <v>0</v>
      </c>
      <c r="T316" s="183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84" t="s">
        <v>125</v>
      </c>
      <c r="AT316" s="184" t="s">
        <v>120</v>
      </c>
      <c r="AU316" s="184" t="s">
        <v>82</v>
      </c>
      <c r="AY316" s="17" t="s">
        <v>118</v>
      </c>
      <c r="BE316" s="185">
        <f>IF(N316="základní",J316,0)</f>
        <v>0</v>
      </c>
      <c r="BF316" s="185">
        <f>IF(N316="snížená",J316,0)</f>
        <v>0</v>
      </c>
      <c r="BG316" s="185">
        <f>IF(N316="zákl. přenesená",J316,0)</f>
        <v>0</v>
      </c>
      <c r="BH316" s="185">
        <f>IF(N316="sníž. přenesená",J316,0)</f>
        <v>0</v>
      </c>
      <c r="BI316" s="185">
        <f>IF(N316="nulová",J316,0)</f>
        <v>0</v>
      </c>
      <c r="BJ316" s="17" t="s">
        <v>79</v>
      </c>
      <c r="BK316" s="185">
        <f>ROUND(I316*H316,2)</f>
        <v>0</v>
      </c>
      <c r="BL316" s="17" t="s">
        <v>125</v>
      </c>
      <c r="BM316" s="184" t="s">
        <v>732</v>
      </c>
    </row>
    <row r="317" spans="1:65" s="2" customFormat="1" ht="11.25">
      <c r="A317" s="34"/>
      <c r="B317" s="35"/>
      <c r="C317" s="36"/>
      <c r="D317" s="186" t="s">
        <v>127</v>
      </c>
      <c r="E317" s="36"/>
      <c r="F317" s="187" t="s">
        <v>733</v>
      </c>
      <c r="G317" s="36"/>
      <c r="H317" s="36"/>
      <c r="I317" s="188"/>
      <c r="J317" s="36"/>
      <c r="K317" s="36"/>
      <c r="L317" s="39"/>
      <c r="M317" s="189"/>
      <c r="N317" s="190"/>
      <c r="O317" s="64"/>
      <c r="P317" s="64"/>
      <c r="Q317" s="64"/>
      <c r="R317" s="64"/>
      <c r="S317" s="64"/>
      <c r="T317" s="65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127</v>
      </c>
      <c r="AU317" s="17" t="s">
        <v>82</v>
      </c>
    </row>
    <row r="318" spans="1:65" s="2" customFormat="1" ht="11.25">
      <c r="A318" s="34"/>
      <c r="B318" s="35"/>
      <c r="C318" s="36"/>
      <c r="D318" s="191" t="s">
        <v>129</v>
      </c>
      <c r="E318" s="36"/>
      <c r="F318" s="192" t="s">
        <v>734</v>
      </c>
      <c r="G318" s="36"/>
      <c r="H318" s="36"/>
      <c r="I318" s="188"/>
      <c r="J318" s="36"/>
      <c r="K318" s="36"/>
      <c r="L318" s="39"/>
      <c r="M318" s="189"/>
      <c r="N318" s="190"/>
      <c r="O318" s="64"/>
      <c r="P318" s="64"/>
      <c r="Q318" s="64"/>
      <c r="R318" s="64"/>
      <c r="S318" s="64"/>
      <c r="T318" s="65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129</v>
      </c>
      <c r="AU318" s="17" t="s">
        <v>82</v>
      </c>
    </row>
    <row r="319" spans="1:65" s="13" customFormat="1" ht="11.25">
      <c r="B319" s="193"/>
      <c r="C319" s="194"/>
      <c r="D319" s="186" t="s">
        <v>131</v>
      </c>
      <c r="E319" s="195" t="s">
        <v>19</v>
      </c>
      <c r="F319" s="196" t="s">
        <v>718</v>
      </c>
      <c r="G319" s="194"/>
      <c r="H319" s="197">
        <v>2.5000000000000001E-2</v>
      </c>
      <c r="I319" s="198"/>
      <c r="J319" s="194"/>
      <c r="K319" s="194"/>
      <c r="L319" s="199"/>
      <c r="M319" s="200"/>
      <c r="N319" s="201"/>
      <c r="O319" s="201"/>
      <c r="P319" s="201"/>
      <c r="Q319" s="201"/>
      <c r="R319" s="201"/>
      <c r="S319" s="201"/>
      <c r="T319" s="202"/>
      <c r="AT319" s="203" t="s">
        <v>131</v>
      </c>
      <c r="AU319" s="203" t="s">
        <v>82</v>
      </c>
      <c r="AV319" s="13" t="s">
        <v>82</v>
      </c>
      <c r="AW319" s="13" t="s">
        <v>33</v>
      </c>
      <c r="AX319" s="13" t="s">
        <v>79</v>
      </c>
      <c r="AY319" s="203" t="s">
        <v>118</v>
      </c>
    </row>
    <row r="320" spans="1:65" s="12" customFormat="1" ht="22.9" customHeight="1">
      <c r="B320" s="157"/>
      <c r="C320" s="158"/>
      <c r="D320" s="159" t="s">
        <v>70</v>
      </c>
      <c r="E320" s="171" t="s">
        <v>479</v>
      </c>
      <c r="F320" s="171" t="s">
        <v>480</v>
      </c>
      <c r="G320" s="158"/>
      <c r="H320" s="158"/>
      <c r="I320" s="161"/>
      <c r="J320" s="172">
        <f>BK320</f>
        <v>0</v>
      </c>
      <c r="K320" s="158"/>
      <c r="L320" s="163"/>
      <c r="M320" s="164"/>
      <c r="N320" s="165"/>
      <c r="O320" s="165"/>
      <c r="P320" s="166">
        <f>SUM(P321:P323)</f>
        <v>0</v>
      </c>
      <c r="Q320" s="165"/>
      <c r="R320" s="166">
        <f>SUM(R321:R323)</f>
        <v>0</v>
      </c>
      <c r="S320" s="165"/>
      <c r="T320" s="167">
        <f>SUM(T321:T323)</f>
        <v>0</v>
      </c>
      <c r="AR320" s="168" t="s">
        <v>79</v>
      </c>
      <c r="AT320" s="169" t="s">
        <v>70</v>
      </c>
      <c r="AU320" s="169" t="s">
        <v>79</v>
      </c>
      <c r="AY320" s="168" t="s">
        <v>118</v>
      </c>
      <c r="BK320" s="170">
        <f>SUM(BK321:BK323)</f>
        <v>0</v>
      </c>
    </row>
    <row r="321" spans="1:65" s="2" customFormat="1" ht="21.75" customHeight="1">
      <c r="A321" s="34"/>
      <c r="B321" s="35"/>
      <c r="C321" s="173" t="s">
        <v>735</v>
      </c>
      <c r="D321" s="173" t="s">
        <v>120</v>
      </c>
      <c r="E321" s="174" t="s">
        <v>736</v>
      </c>
      <c r="F321" s="175" t="s">
        <v>737</v>
      </c>
      <c r="G321" s="176" t="s">
        <v>270</v>
      </c>
      <c r="H321" s="177">
        <v>17.283000000000001</v>
      </c>
      <c r="I321" s="178"/>
      <c r="J321" s="179">
        <f>ROUND(I321*H321,2)</f>
        <v>0</v>
      </c>
      <c r="K321" s="175" t="s">
        <v>124</v>
      </c>
      <c r="L321" s="39"/>
      <c r="M321" s="180" t="s">
        <v>19</v>
      </c>
      <c r="N321" s="181" t="s">
        <v>42</v>
      </c>
      <c r="O321" s="64"/>
      <c r="P321" s="182">
        <f>O321*H321</f>
        <v>0</v>
      </c>
      <c r="Q321" s="182">
        <v>0</v>
      </c>
      <c r="R321" s="182">
        <f>Q321*H321</f>
        <v>0</v>
      </c>
      <c r="S321" s="182">
        <v>0</v>
      </c>
      <c r="T321" s="183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84" t="s">
        <v>125</v>
      </c>
      <c r="AT321" s="184" t="s">
        <v>120</v>
      </c>
      <c r="AU321" s="184" t="s">
        <v>82</v>
      </c>
      <c r="AY321" s="17" t="s">
        <v>118</v>
      </c>
      <c r="BE321" s="185">
        <f>IF(N321="základní",J321,0)</f>
        <v>0</v>
      </c>
      <c r="BF321" s="185">
        <f>IF(N321="snížená",J321,0)</f>
        <v>0</v>
      </c>
      <c r="BG321" s="185">
        <f>IF(N321="zákl. přenesená",J321,0)</f>
        <v>0</v>
      </c>
      <c r="BH321" s="185">
        <f>IF(N321="sníž. přenesená",J321,0)</f>
        <v>0</v>
      </c>
      <c r="BI321" s="185">
        <f>IF(N321="nulová",J321,0)</f>
        <v>0</v>
      </c>
      <c r="BJ321" s="17" t="s">
        <v>79</v>
      </c>
      <c r="BK321" s="185">
        <f>ROUND(I321*H321,2)</f>
        <v>0</v>
      </c>
      <c r="BL321" s="17" t="s">
        <v>125</v>
      </c>
      <c r="BM321" s="184" t="s">
        <v>738</v>
      </c>
    </row>
    <row r="322" spans="1:65" s="2" customFormat="1" ht="19.5">
      <c r="A322" s="34"/>
      <c r="B322" s="35"/>
      <c r="C322" s="36"/>
      <c r="D322" s="186" t="s">
        <v>127</v>
      </c>
      <c r="E322" s="36"/>
      <c r="F322" s="187" t="s">
        <v>739</v>
      </c>
      <c r="G322" s="36"/>
      <c r="H322" s="36"/>
      <c r="I322" s="188"/>
      <c r="J322" s="36"/>
      <c r="K322" s="36"/>
      <c r="L322" s="39"/>
      <c r="M322" s="189"/>
      <c r="N322" s="190"/>
      <c r="O322" s="64"/>
      <c r="P322" s="64"/>
      <c r="Q322" s="64"/>
      <c r="R322" s="64"/>
      <c r="S322" s="64"/>
      <c r="T322" s="65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127</v>
      </c>
      <c r="AU322" s="17" t="s">
        <v>82</v>
      </c>
    </row>
    <row r="323" spans="1:65" s="2" customFormat="1" ht="11.25">
      <c r="A323" s="34"/>
      <c r="B323" s="35"/>
      <c r="C323" s="36"/>
      <c r="D323" s="191" t="s">
        <v>129</v>
      </c>
      <c r="E323" s="36"/>
      <c r="F323" s="192" t="s">
        <v>740</v>
      </c>
      <c r="G323" s="36"/>
      <c r="H323" s="36"/>
      <c r="I323" s="188"/>
      <c r="J323" s="36"/>
      <c r="K323" s="36"/>
      <c r="L323" s="39"/>
      <c r="M323" s="215"/>
      <c r="N323" s="216"/>
      <c r="O323" s="217"/>
      <c r="P323" s="217"/>
      <c r="Q323" s="217"/>
      <c r="R323" s="217"/>
      <c r="S323" s="217"/>
      <c r="T323" s="218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129</v>
      </c>
      <c r="AU323" s="17" t="s">
        <v>82</v>
      </c>
    </row>
    <row r="324" spans="1:65" s="2" customFormat="1" ht="6.95" customHeight="1">
      <c r="A324" s="34"/>
      <c r="B324" s="47"/>
      <c r="C324" s="48"/>
      <c r="D324" s="48"/>
      <c r="E324" s="48"/>
      <c r="F324" s="48"/>
      <c r="G324" s="48"/>
      <c r="H324" s="48"/>
      <c r="I324" s="48"/>
      <c r="J324" s="48"/>
      <c r="K324" s="48"/>
      <c r="L324" s="39"/>
      <c r="M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</row>
  </sheetData>
  <sheetProtection algorithmName="SHA-512" hashValue="cyb4rFQDE6hs3bFEIsSCCYPe0sjb2J2NUBKDerI63fqCfMFxcE120N3HMELMMrTXYJAxIJ/REpvtKMvpSbUXZw==" saltValue="zVs9/bt69LR7bwn6yvsPlolTL4ZbOgjvMHuBMXNL5haIR+b0s2rTJ8jBojK0GAy/rYzqU8q9IzH4ZqjYfG3PGw==" spinCount="100000" sheet="1" objects="1" scenarios="1" formatColumns="0" formatRows="0" autoFilter="0"/>
  <autoFilter ref="C88:K323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4" r:id="rId1"/>
    <hyperlink ref="F98" r:id="rId2"/>
    <hyperlink ref="F102" r:id="rId3"/>
    <hyperlink ref="F107" r:id="rId4"/>
    <hyperlink ref="F111" r:id="rId5"/>
    <hyperlink ref="F115" r:id="rId6"/>
    <hyperlink ref="F119" r:id="rId7"/>
    <hyperlink ref="F123" r:id="rId8"/>
    <hyperlink ref="F126" r:id="rId9"/>
    <hyperlink ref="F129" r:id="rId10"/>
    <hyperlink ref="F132" r:id="rId11"/>
    <hyperlink ref="F136" r:id="rId12"/>
    <hyperlink ref="F140" r:id="rId13"/>
    <hyperlink ref="F144" r:id="rId14"/>
    <hyperlink ref="F148" r:id="rId15"/>
    <hyperlink ref="F152" r:id="rId16"/>
    <hyperlink ref="F156" r:id="rId17"/>
    <hyperlink ref="F165" r:id="rId18"/>
    <hyperlink ref="F173" r:id="rId19"/>
    <hyperlink ref="F177" r:id="rId20"/>
    <hyperlink ref="F181" r:id="rId21"/>
    <hyperlink ref="F184" r:id="rId22"/>
    <hyperlink ref="F188" r:id="rId23"/>
    <hyperlink ref="F192" r:id="rId24"/>
    <hyperlink ref="F196" r:id="rId25"/>
    <hyperlink ref="F200" r:id="rId26"/>
    <hyperlink ref="F203" r:id="rId27"/>
    <hyperlink ref="F208" r:id="rId28"/>
    <hyperlink ref="F213" r:id="rId29"/>
    <hyperlink ref="F220" r:id="rId30"/>
    <hyperlink ref="F225" r:id="rId31"/>
    <hyperlink ref="F232" r:id="rId32"/>
    <hyperlink ref="F236" r:id="rId33"/>
    <hyperlink ref="F240" r:id="rId34"/>
    <hyperlink ref="F244" r:id="rId35"/>
    <hyperlink ref="F247" r:id="rId36"/>
    <hyperlink ref="F252" r:id="rId37"/>
    <hyperlink ref="F259" r:id="rId38"/>
    <hyperlink ref="F263" r:id="rId39"/>
    <hyperlink ref="F267" r:id="rId40"/>
    <hyperlink ref="F271" r:id="rId41"/>
    <hyperlink ref="F275" r:id="rId42"/>
    <hyperlink ref="F279" r:id="rId43"/>
    <hyperlink ref="F283" r:id="rId44"/>
    <hyperlink ref="F288" r:id="rId45"/>
    <hyperlink ref="F292" r:id="rId46"/>
    <hyperlink ref="F299" r:id="rId47"/>
    <hyperlink ref="F307" r:id="rId48"/>
    <hyperlink ref="F311" r:id="rId49"/>
    <hyperlink ref="F318" r:id="rId50"/>
    <hyperlink ref="F323" r:id="rId5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AT2" s="17" t="s">
        <v>88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82</v>
      </c>
    </row>
    <row r="4" spans="1:46" s="1" customFormat="1" ht="24.95" customHeight="1">
      <c r="B4" s="20"/>
      <c r="D4" s="103" t="s">
        <v>89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6.5" customHeight="1">
      <c r="B7" s="20"/>
      <c r="E7" s="346" t="str">
        <f>'Rekapitulace stavby'!K6</f>
        <v>Divoká Orlice, Klášterec nad Orlicí, oprava měrného profilu LMG stanice v ř. km 96,976</v>
      </c>
      <c r="F7" s="347"/>
      <c r="G7" s="347"/>
      <c r="H7" s="347"/>
      <c r="L7" s="20"/>
    </row>
    <row r="8" spans="1:46" s="2" customFormat="1" ht="12" customHeight="1">
      <c r="A8" s="34"/>
      <c r="B8" s="39"/>
      <c r="C8" s="34"/>
      <c r="D8" s="105" t="s">
        <v>90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48" t="s">
        <v>741</v>
      </c>
      <c r="F9" s="349"/>
      <c r="G9" s="349"/>
      <c r="H9" s="349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16. 10. 2024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25</v>
      </c>
      <c r="E14" s="34"/>
      <c r="F14" s="34"/>
      <c r="G14" s="34"/>
      <c r="H14" s="34"/>
      <c r="I14" s="105" t="s">
        <v>26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27</v>
      </c>
      <c r="F15" s="34"/>
      <c r="G15" s="34"/>
      <c r="H15" s="34"/>
      <c r="I15" s="105" t="s">
        <v>28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29</v>
      </c>
      <c r="E17" s="34"/>
      <c r="F17" s="34"/>
      <c r="G17" s="34"/>
      <c r="H17" s="34"/>
      <c r="I17" s="105" t="s">
        <v>26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0" t="str">
        <f>'Rekapitulace stavby'!E14</f>
        <v>Vyplň údaj</v>
      </c>
      <c r="F18" s="351"/>
      <c r="G18" s="351"/>
      <c r="H18" s="351"/>
      <c r="I18" s="105" t="s">
        <v>28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31</v>
      </c>
      <c r="E20" s="34"/>
      <c r="F20" s="34"/>
      <c r="G20" s="34"/>
      <c r="H20" s="34"/>
      <c r="I20" s="105" t="s">
        <v>26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32</v>
      </c>
      <c r="F21" s="34"/>
      <c r="G21" s="34"/>
      <c r="H21" s="34"/>
      <c r="I21" s="105" t="s">
        <v>28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34</v>
      </c>
      <c r="E23" s="34"/>
      <c r="F23" s="34"/>
      <c r="G23" s="34"/>
      <c r="H23" s="34"/>
      <c r="I23" s="105" t="s">
        <v>26</v>
      </c>
      <c r="J23" s="107" t="str">
        <f>IF('Rekapitulace stavby'!AN19="","",'Rekapitulace stavby'!AN19)</f>
        <v/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tr">
        <f>IF('Rekapitulace stavby'!E20="","",'Rekapitulace stavby'!E20)</f>
        <v xml:space="preserve"> </v>
      </c>
      <c r="F24" s="34"/>
      <c r="G24" s="34"/>
      <c r="H24" s="34"/>
      <c r="I24" s="105" t="s">
        <v>28</v>
      </c>
      <c r="J24" s="107" t="str">
        <f>IF('Rekapitulace stavby'!AN20="","",'Rekapitulace stavby'!AN20)</f>
        <v/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35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2" t="s">
        <v>19</v>
      </c>
      <c r="F27" s="352"/>
      <c r="G27" s="352"/>
      <c r="H27" s="352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37</v>
      </c>
      <c r="E30" s="34"/>
      <c r="F30" s="34"/>
      <c r="G30" s="34"/>
      <c r="H30" s="34"/>
      <c r="I30" s="34"/>
      <c r="J30" s="114">
        <f>ROUND(J82,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39</v>
      </c>
      <c r="G32" s="34"/>
      <c r="H32" s="34"/>
      <c r="I32" s="115" t="s">
        <v>38</v>
      </c>
      <c r="J32" s="115" t="s">
        <v>40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41</v>
      </c>
      <c r="E33" s="105" t="s">
        <v>42</v>
      </c>
      <c r="F33" s="117">
        <f>ROUND((SUM(BE82:BE105)),  2)</f>
        <v>0</v>
      </c>
      <c r="G33" s="34"/>
      <c r="H33" s="34"/>
      <c r="I33" s="118">
        <v>0.21</v>
      </c>
      <c r="J33" s="117">
        <f>ROUND(((SUM(BE82:BE105))*I33),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43</v>
      </c>
      <c r="F34" s="117">
        <f>ROUND((SUM(BF82:BF105)),  2)</f>
        <v>0</v>
      </c>
      <c r="G34" s="34"/>
      <c r="H34" s="34"/>
      <c r="I34" s="118">
        <v>0.12</v>
      </c>
      <c r="J34" s="117">
        <f>ROUND(((SUM(BF82:BF105))*I34),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44</v>
      </c>
      <c r="F35" s="117">
        <f>ROUND((SUM(BG82:BG105)),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45</v>
      </c>
      <c r="F36" s="117">
        <f>ROUND((SUM(BH82:BH105)),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46</v>
      </c>
      <c r="F37" s="117">
        <f>ROUND((SUM(BI82:BI105)),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47</v>
      </c>
      <c r="E39" s="121"/>
      <c r="F39" s="121"/>
      <c r="G39" s="122" t="s">
        <v>48</v>
      </c>
      <c r="H39" s="123" t="s">
        <v>49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92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53" t="str">
        <f>E7</f>
        <v>Divoká Orlice, Klášterec nad Orlicí, oprava měrného profilu LMG stanice v ř. km 96,976</v>
      </c>
      <c r="F48" s="354"/>
      <c r="G48" s="354"/>
      <c r="H48" s="354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90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25" t="str">
        <f>E9</f>
        <v>VON - Vedlejší a ostatní náklady</v>
      </c>
      <c r="F50" s="355"/>
      <c r="G50" s="355"/>
      <c r="H50" s="355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 xml:space="preserve"> </v>
      </c>
      <c r="G52" s="36"/>
      <c r="H52" s="36"/>
      <c r="I52" s="29" t="s">
        <v>23</v>
      </c>
      <c r="J52" s="59" t="str">
        <f>IF(J12="","",J12)</f>
        <v>16. 10. 2024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25</v>
      </c>
      <c r="D54" s="36"/>
      <c r="E54" s="36"/>
      <c r="F54" s="27" t="str">
        <f>E15</f>
        <v>Povodí Labe, státní podnik, Hradec Králové</v>
      </c>
      <c r="G54" s="36"/>
      <c r="H54" s="36"/>
      <c r="I54" s="29" t="s">
        <v>31</v>
      </c>
      <c r="J54" s="32" t="str">
        <f>E21</f>
        <v>Agroprojekce Litomyšl, s.r.o.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29" t="s">
        <v>34</v>
      </c>
      <c r="J55" s="32" t="str">
        <f>E24</f>
        <v xml:space="preserve"> 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93</v>
      </c>
      <c r="D57" s="131"/>
      <c r="E57" s="131"/>
      <c r="F57" s="131"/>
      <c r="G57" s="131"/>
      <c r="H57" s="131"/>
      <c r="I57" s="131"/>
      <c r="J57" s="132" t="s">
        <v>94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69</v>
      </c>
      <c r="D59" s="36"/>
      <c r="E59" s="36"/>
      <c r="F59" s="36"/>
      <c r="G59" s="36"/>
      <c r="H59" s="36"/>
      <c r="I59" s="36"/>
      <c r="J59" s="77">
        <f>J82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95</v>
      </c>
    </row>
    <row r="60" spans="1:47" s="9" customFormat="1" ht="24.95" customHeight="1">
      <c r="B60" s="134"/>
      <c r="C60" s="135"/>
      <c r="D60" s="136" t="s">
        <v>742</v>
      </c>
      <c r="E60" s="137"/>
      <c r="F60" s="137"/>
      <c r="G60" s="137"/>
      <c r="H60" s="137"/>
      <c r="I60" s="137"/>
      <c r="J60" s="138">
        <f>J83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743</v>
      </c>
      <c r="E61" s="143"/>
      <c r="F61" s="143"/>
      <c r="G61" s="143"/>
      <c r="H61" s="143"/>
      <c r="I61" s="143"/>
      <c r="J61" s="144">
        <f>J84</f>
        <v>0</v>
      </c>
      <c r="K61" s="141"/>
      <c r="L61" s="145"/>
    </row>
    <row r="62" spans="1:47" s="10" customFormat="1" ht="19.899999999999999" customHeight="1">
      <c r="B62" s="140"/>
      <c r="C62" s="141"/>
      <c r="D62" s="142" t="s">
        <v>744</v>
      </c>
      <c r="E62" s="143"/>
      <c r="F62" s="143"/>
      <c r="G62" s="143"/>
      <c r="H62" s="143"/>
      <c r="I62" s="143"/>
      <c r="J62" s="144">
        <f>J91</f>
        <v>0</v>
      </c>
      <c r="K62" s="141"/>
      <c r="L62" s="145"/>
    </row>
    <row r="63" spans="1:47" s="2" customFormat="1" ht="21.75" customHeight="1">
      <c r="A63" s="34"/>
      <c r="B63" s="35"/>
      <c r="C63" s="36"/>
      <c r="D63" s="36"/>
      <c r="E63" s="36"/>
      <c r="F63" s="36"/>
      <c r="G63" s="36"/>
      <c r="H63" s="36"/>
      <c r="I63" s="36"/>
      <c r="J63" s="36"/>
      <c r="K63" s="36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47" s="2" customFormat="1" ht="6.95" customHeight="1">
      <c r="A64" s="34"/>
      <c r="B64" s="47"/>
      <c r="C64" s="48"/>
      <c r="D64" s="48"/>
      <c r="E64" s="48"/>
      <c r="F64" s="48"/>
      <c r="G64" s="48"/>
      <c r="H64" s="48"/>
      <c r="I64" s="48"/>
      <c r="J64" s="48"/>
      <c r="K64" s="48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8" spans="1:31" s="2" customFormat="1" ht="6.95" customHeight="1">
      <c r="A68" s="34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24.95" customHeight="1">
      <c r="A69" s="34"/>
      <c r="B69" s="35"/>
      <c r="C69" s="23" t="s">
        <v>103</v>
      </c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2" customHeight="1">
      <c r="A71" s="34"/>
      <c r="B71" s="35"/>
      <c r="C71" s="29" t="s">
        <v>16</v>
      </c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6.5" customHeight="1">
      <c r="A72" s="34"/>
      <c r="B72" s="35"/>
      <c r="C72" s="36"/>
      <c r="D72" s="36"/>
      <c r="E72" s="353" t="str">
        <f>E7</f>
        <v>Divoká Orlice, Klášterec nad Orlicí, oprava měrného profilu LMG stanice v ř. km 96,976</v>
      </c>
      <c r="F72" s="354"/>
      <c r="G72" s="354"/>
      <c r="H72" s="354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90</v>
      </c>
      <c r="D73" s="36"/>
      <c r="E73" s="36"/>
      <c r="F73" s="36"/>
      <c r="G73" s="36"/>
      <c r="H73" s="36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6"/>
      <c r="D74" s="36"/>
      <c r="E74" s="325" t="str">
        <f>E9</f>
        <v>VON - Vedlejší a ostatní náklady</v>
      </c>
      <c r="F74" s="355"/>
      <c r="G74" s="355"/>
      <c r="H74" s="355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21</v>
      </c>
      <c r="D76" s="36"/>
      <c r="E76" s="36"/>
      <c r="F76" s="27" t="str">
        <f>F12</f>
        <v xml:space="preserve"> </v>
      </c>
      <c r="G76" s="36"/>
      <c r="H76" s="36"/>
      <c r="I76" s="29" t="s">
        <v>23</v>
      </c>
      <c r="J76" s="59" t="str">
        <f>IF(J12="","",J12)</f>
        <v>16. 10. 2024</v>
      </c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5.7" customHeight="1">
      <c r="A78" s="34"/>
      <c r="B78" s="35"/>
      <c r="C78" s="29" t="s">
        <v>25</v>
      </c>
      <c r="D78" s="36"/>
      <c r="E78" s="36"/>
      <c r="F78" s="27" t="str">
        <f>E15</f>
        <v>Povodí Labe, státní podnik, Hradec Králové</v>
      </c>
      <c r="G78" s="36"/>
      <c r="H78" s="36"/>
      <c r="I78" s="29" t="s">
        <v>31</v>
      </c>
      <c r="J78" s="32" t="str">
        <f>E21</f>
        <v>Agroprojekce Litomyšl, s.r.o.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5.2" customHeight="1">
      <c r="A79" s="34"/>
      <c r="B79" s="35"/>
      <c r="C79" s="29" t="s">
        <v>29</v>
      </c>
      <c r="D79" s="36"/>
      <c r="E79" s="36"/>
      <c r="F79" s="27" t="str">
        <f>IF(E18="","",E18)</f>
        <v>Vyplň údaj</v>
      </c>
      <c r="G79" s="36"/>
      <c r="H79" s="36"/>
      <c r="I79" s="29" t="s">
        <v>34</v>
      </c>
      <c r="J79" s="32" t="str">
        <f>E24</f>
        <v xml:space="preserve"> 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0.35" customHeight="1">
      <c r="A80" s="34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1" customFormat="1" ht="29.25" customHeight="1">
      <c r="A81" s="146"/>
      <c r="B81" s="147"/>
      <c r="C81" s="148" t="s">
        <v>104</v>
      </c>
      <c r="D81" s="149" t="s">
        <v>56</v>
      </c>
      <c r="E81" s="149" t="s">
        <v>52</v>
      </c>
      <c r="F81" s="149" t="s">
        <v>53</v>
      </c>
      <c r="G81" s="149" t="s">
        <v>105</v>
      </c>
      <c r="H81" s="149" t="s">
        <v>106</v>
      </c>
      <c r="I81" s="149" t="s">
        <v>107</v>
      </c>
      <c r="J81" s="149" t="s">
        <v>94</v>
      </c>
      <c r="K81" s="150" t="s">
        <v>108</v>
      </c>
      <c r="L81" s="151"/>
      <c r="M81" s="68" t="s">
        <v>19</v>
      </c>
      <c r="N81" s="69" t="s">
        <v>41</v>
      </c>
      <c r="O81" s="69" t="s">
        <v>109</v>
      </c>
      <c r="P81" s="69" t="s">
        <v>110</v>
      </c>
      <c r="Q81" s="69" t="s">
        <v>111</v>
      </c>
      <c r="R81" s="69" t="s">
        <v>112</v>
      </c>
      <c r="S81" s="69" t="s">
        <v>113</v>
      </c>
      <c r="T81" s="70" t="s">
        <v>114</v>
      </c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</row>
    <row r="82" spans="1:65" s="2" customFormat="1" ht="22.9" customHeight="1">
      <c r="A82" s="34"/>
      <c r="B82" s="35"/>
      <c r="C82" s="75" t="s">
        <v>115</v>
      </c>
      <c r="D82" s="36"/>
      <c r="E82" s="36"/>
      <c r="F82" s="36"/>
      <c r="G82" s="36"/>
      <c r="H82" s="36"/>
      <c r="I82" s="36"/>
      <c r="J82" s="152">
        <f>BK82</f>
        <v>0</v>
      </c>
      <c r="K82" s="36"/>
      <c r="L82" s="39"/>
      <c r="M82" s="71"/>
      <c r="N82" s="153"/>
      <c r="O82" s="72"/>
      <c r="P82" s="154">
        <f>P83</f>
        <v>0</v>
      </c>
      <c r="Q82" s="72"/>
      <c r="R82" s="154">
        <f>R83</f>
        <v>0</v>
      </c>
      <c r="S82" s="72"/>
      <c r="T82" s="155">
        <f>T83</f>
        <v>0</v>
      </c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T82" s="17" t="s">
        <v>70</v>
      </c>
      <c r="AU82" s="17" t="s">
        <v>95</v>
      </c>
      <c r="BK82" s="156">
        <f>BK83</f>
        <v>0</v>
      </c>
    </row>
    <row r="83" spans="1:65" s="12" customFormat="1" ht="25.9" customHeight="1">
      <c r="B83" s="157"/>
      <c r="C83" s="158"/>
      <c r="D83" s="159" t="s">
        <v>70</v>
      </c>
      <c r="E83" s="160" t="s">
        <v>745</v>
      </c>
      <c r="F83" s="160" t="s">
        <v>746</v>
      </c>
      <c r="G83" s="158"/>
      <c r="H83" s="158"/>
      <c r="I83" s="161"/>
      <c r="J83" s="162">
        <f>BK83</f>
        <v>0</v>
      </c>
      <c r="K83" s="158"/>
      <c r="L83" s="163"/>
      <c r="M83" s="164"/>
      <c r="N83" s="165"/>
      <c r="O83" s="165"/>
      <c r="P83" s="166">
        <f>P84+P91</f>
        <v>0</v>
      </c>
      <c r="Q83" s="165"/>
      <c r="R83" s="166">
        <f>R84+R91</f>
        <v>0</v>
      </c>
      <c r="S83" s="165"/>
      <c r="T83" s="167">
        <f>T84+T91</f>
        <v>0</v>
      </c>
      <c r="AR83" s="168" t="s">
        <v>151</v>
      </c>
      <c r="AT83" s="169" t="s">
        <v>70</v>
      </c>
      <c r="AU83" s="169" t="s">
        <v>71</v>
      </c>
      <c r="AY83" s="168" t="s">
        <v>118</v>
      </c>
      <c r="BK83" s="170">
        <f>BK84+BK91</f>
        <v>0</v>
      </c>
    </row>
    <row r="84" spans="1:65" s="12" customFormat="1" ht="22.9" customHeight="1">
      <c r="B84" s="157"/>
      <c r="C84" s="158"/>
      <c r="D84" s="159" t="s">
        <v>70</v>
      </c>
      <c r="E84" s="171" t="s">
        <v>747</v>
      </c>
      <c r="F84" s="171" t="s">
        <v>748</v>
      </c>
      <c r="G84" s="158"/>
      <c r="H84" s="158"/>
      <c r="I84" s="161"/>
      <c r="J84" s="172">
        <f>BK84</f>
        <v>0</v>
      </c>
      <c r="K84" s="158"/>
      <c r="L84" s="163"/>
      <c r="M84" s="164"/>
      <c r="N84" s="165"/>
      <c r="O84" s="165"/>
      <c r="P84" s="166">
        <f>SUM(P85:P90)</f>
        <v>0</v>
      </c>
      <c r="Q84" s="165"/>
      <c r="R84" s="166">
        <f>SUM(R85:R90)</f>
        <v>0</v>
      </c>
      <c r="S84" s="165"/>
      <c r="T84" s="167">
        <f>SUM(T85:T90)</f>
        <v>0</v>
      </c>
      <c r="AR84" s="168" t="s">
        <v>151</v>
      </c>
      <c r="AT84" s="169" t="s">
        <v>70</v>
      </c>
      <c r="AU84" s="169" t="s">
        <v>79</v>
      </c>
      <c r="AY84" s="168" t="s">
        <v>118</v>
      </c>
      <c r="BK84" s="170">
        <f>SUM(BK85:BK90)</f>
        <v>0</v>
      </c>
    </row>
    <row r="85" spans="1:65" s="2" customFormat="1" ht="16.5" customHeight="1">
      <c r="A85" s="34"/>
      <c r="B85" s="35"/>
      <c r="C85" s="173" t="s">
        <v>79</v>
      </c>
      <c r="D85" s="173" t="s">
        <v>120</v>
      </c>
      <c r="E85" s="174" t="s">
        <v>749</v>
      </c>
      <c r="F85" s="175" t="s">
        <v>750</v>
      </c>
      <c r="G85" s="176" t="s">
        <v>179</v>
      </c>
      <c r="H85" s="177">
        <v>1</v>
      </c>
      <c r="I85" s="178"/>
      <c r="J85" s="179">
        <f>ROUND(I85*H85,2)</f>
        <v>0</v>
      </c>
      <c r="K85" s="175" t="s">
        <v>19</v>
      </c>
      <c r="L85" s="39"/>
      <c r="M85" s="180" t="s">
        <v>19</v>
      </c>
      <c r="N85" s="181" t="s">
        <v>42</v>
      </c>
      <c r="O85" s="64"/>
      <c r="P85" s="182">
        <f>O85*H85</f>
        <v>0</v>
      </c>
      <c r="Q85" s="182">
        <v>0</v>
      </c>
      <c r="R85" s="182">
        <f>Q85*H85</f>
        <v>0</v>
      </c>
      <c r="S85" s="182">
        <v>0</v>
      </c>
      <c r="T85" s="183">
        <f>S85*H85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R85" s="184" t="s">
        <v>751</v>
      </c>
      <c r="AT85" s="184" t="s">
        <v>120</v>
      </c>
      <c r="AU85" s="184" t="s">
        <v>82</v>
      </c>
      <c r="AY85" s="17" t="s">
        <v>118</v>
      </c>
      <c r="BE85" s="185">
        <f>IF(N85="základní",J85,0)</f>
        <v>0</v>
      </c>
      <c r="BF85" s="185">
        <f>IF(N85="snížená",J85,0)</f>
        <v>0</v>
      </c>
      <c r="BG85" s="185">
        <f>IF(N85="zákl. přenesená",J85,0)</f>
        <v>0</v>
      </c>
      <c r="BH85" s="185">
        <f>IF(N85="sníž. přenesená",J85,0)</f>
        <v>0</v>
      </c>
      <c r="BI85" s="185">
        <f>IF(N85="nulová",J85,0)</f>
        <v>0</v>
      </c>
      <c r="BJ85" s="17" t="s">
        <v>79</v>
      </c>
      <c r="BK85" s="185">
        <f>ROUND(I85*H85,2)</f>
        <v>0</v>
      </c>
      <c r="BL85" s="17" t="s">
        <v>751</v>
      </c>
      <c r="BM85" s="184" t="s">
        <v>752</v>
      </c>
    </row>
    <row r="86" spans="1:65" s="2" customFormat="1" ht="11.25">
      <c r="A86" s="34"/>
      <c r="B86" s="35"/>
      <c r="C86" s="36"/>
      <c r="D86" s="186" t="s">
        <v>127</v>
      </c>
      <c r="E86" s="36"/>
      <c r="F86" s="187" t="s">
        <v>750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127</v>
      </c>
      <c r="AU86" s="17" t="s">
        <v>82</v>
      </c>
    </row>
    <row r="87" spans="1:65" s="2" customFormat="1" ht="58.5">
      <c r="A87" s="34"/>
      <c r="B87" s="35"/>
      <c r="C87" s="36"/>
      <c r="D87" s="186" t="s">
        <v>181</v>
      </c>
      <c r="E87" s="36"/>
      <c r="F87" s="204" t="s">
        <v>753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181</v>
      </c>
      <c r="AU87" s="17" t="s">
        <v>82</v>
      </c>
    </row>
    <row r="88" spans="1:65" s="2" customFormat="1" ht="16.5" customHeight="1">
      <c r="A88" s="34"/>
      <c r="B88" s="35"/>
      <c r="C88" s="173" t="s">
        <v>82</v>
      </c>
      <c r="D88" s="173" t="s">
        <v>120</v>
      </c>
      <c r="E88" s="174" t="s">
        <v>754</v>
      </c>
      <c r="F88" s="175" t="s">
        <v>755</v>
      </c>
      <c r="G88" s="176" t="s">
        <v>179</v>
      </c>
      <c r="H88" s="177">
        <v>1</v>
      </c>
      <c r="I88" s="178"/>
      <c r="J88" s="179">
        <f>ROUND(I88*H88,2)</f>
        <v>0</v>
      </c>
      <c r="K88" s="175" t="s">
        <v>19</v>
      </c>
      <c r="L88" s="39"/>
      <c r="M88" s="180" t="s">
        <v>19</v>
      </c>
      <c r="N88" s="181" t="s">
        <v>42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751</v>
      </c>
      <c r="AT88" s="184" t="s">
        <v>120</v>
      </c>
      <c r="AU88" s="184" t="s">
        <v>82</v>
      </c>
      <c r="AY88" s="17" t="s">
        <v>118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79</v>
      </c>
      <c r="BK88" s="185">
        <f>ROUND(I88*H88,2)</f>
        <v>0</v>
      </c>
      <c r="BL88" s="17" t="s">
        <v>751</v>
      </c>
      <c r="BM88" s="184" t="s">
        <v>756</v>
      </c>
    </row>
    <row r="89" spans="1:65" s="2" customFormat="1" ht="11.25">
      <c r="A89" s="34"/>
      <c r="B89" s="35"/>
      <c r="C89" s="36"/>
      <c r="D89" s="186" t="s">
        <v>127</v>
      </c>
      <c r="E89" s="36"/>
      <c r="F89" s="187" t="s">
        <v>755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127</v>
      </c>
      <c r="AU89" s="17" t="s">
        <v>82</v>
      </c>
    </row>
    <row r="90" spans="1:65" s="2" customFormat="1" ht="39">
      <c r="A90" s="34"/>
      <c r="B90" s="35"/>
      <c r="C90" s="36"/>
      <c r="D90" s="186" t="s">
        <v>181</v>
      </c>
      <c r="E90" s="36"/>
      <c r="F90" s="204" t="s">
        <v>757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181</v>
      </c>
      <c r="AU90" s="17" t="s">
        <v>82</v>
      </c>
    </row>
    <row r="91" spans="1:65" s="12" customFormat="1" ht="22.9" customHeight="1">
      <c r="B91" s="157"/>
      <c r="C91" s="158"/>
      <c r="D91" s="159" t="s">
        <v>70</v>
      </c>
      <c r="E91" s="171" t="s">
        <v>758</v>
      </c>
      <c r="F91" s="171" t="s">
        <v>759</v>
      </c>
      <c r="G91" s="158"/>
      <c r="H91" s="158"/>
      <c r="I91" s="161"/>
      <c r="J91" s="172">
        <f>BK91</f>
        <v>0</v>
      </c>
      <c r="K91" s="158"/>
      <c r="L91" s="163"/>
      <c r="M91" s="164"/>
      <c r="N91" s="165"/>
      <c r="O91" s="165"/>
      <c r="P91" s="166">
        <f>SUM(P92:P105)</f>
        <v>0</v>
      </c>
      <c r="Q91" s="165"/>
      <c r="R91" s="166">
        <f>SUM(R92:R105)</f>
        <v>0</v>
      </c>
      <c r="S91" s="165"/>
      <c r="T91" s="167">
        <f>SUM(T92:T105)</f>
        <v>0</v>
      </c>
      <c r="AR91" s="168" t="s">
        <v>125</v>
      </c>
      <c r="AT91" s="169" t="s">
        <v>70</v>
      </c>
      <c r="AU91" s="169" t="s">
        <v>79</v>
      </c>
      <c r="AY91" s="168" t="s">
        <v>118</v>
      </c>
      <c r="BK91" s="170">
        <f>SUM(BK92:BK105)</f>
        <v>0</v>
      </c>
    </row>
    <row r="92" spans="1:65" s="2" customFormat="1" ht="16.5" customHeight="1">
      <c r="A92" s="34"/>
      <c r="B92" s="35"/>
      <c r="C92" s="173" t="s">
        <v>138</v>
      </c>
      <c r="D92" s="173" t="s">
        <v>120</v>
      </c>
      <c r="E92" s="174" t="s">
        <v>760</v>
      </c>
      <c r="F92" s="175" t="s">
        <v>761</v>
      </c>
      <c r="G92" s="176" t="s">
        <v>179</v>
      </c>
      <c r="H92" s="177">
        <v>1</v>
      </c>
      <c r="I92" s="178"/>
      <c r="J92" s="179">
        <f>ROUND(I92*H92,2)</f>
        <v>0</v>
      </c>
      <c r="K92" s="175" t="s">
        <v>19</v>
      </c>
      <c r="L92" s="39"/>
      <c r="M92" s="180" t="s">
        <v>19</v>
      </c>
      <c r="N92" s="181" t="s">
        <v>42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751</v>
      </c>
      <c r="AT92" s="184" t="s">
        <v>120</v>
      </c>
      <c r="AU92" s="184" t="s">
        <v>82</v>
      </c>
      <c r="AY92" s="17" t="s">
        <v>118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79</v>
      </c>
      <c r="BK92" s="185">
        <f>ROUND(I92*H92,2)</f>
        <v>0</v>
      </c>
      <c r="BL92" s="17" t="s">
        <v>751</v>
      </c>
      <c r="BM92" s="184" t="s">
        <v>762</v>
      </c>
    </row>
    <row r="93" spans="1:65" s="2" customFormat="1" ht="11.25">
      <c r="A93" s="34"/>
      <c r="B93" s="35"/>
      <c r="C93" s="36"/>
      <c r="D93" s="186" t="s">
        <v>127</v>
      </c>
      <c r="E93" s="36"/>
      <c r="F93" s="187" t="s">
        <v>761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127</v>
      </c>
      <c r="AU93" s="17" t="s">
        <v>82</v>
      </c>
    </row>
    <row r="94" spans="1:65" s="2" customFormat="1" ht="16.5" customHeight="1">
      <c r="A94" s="34"/>
      <c r="B94" s="35"/>
      <c r="C94" s="173" t="s">
        <v>125</v>
      </c>
      <c r="D94" s="173" t="s">
        <v>120</v>
      </c>
      <c r="E94" s="174" t="s">
        <v>763</v>
      </c>
      <c r="F94" s="175" t="s">
        <v>764</v>
      </c>
      <c r="G94" s="176" t="s">
        <v>179</v>
      </c>
      <c r="H94" s="177">
        <v>1</v>
      </c>
      <c r="I94" s="178"/>
      <c r="J94" s="179">
        <f>ROUND(I94*H94,2)</f>
        <v>0</v>
      </c>
      <c r="K94" s="175" t="s">
        <v>19</v>
      </c>
      <c r="L94" s="39"/>
      <c r="M94" s="180" t="s">
        <v>19</v>
      </c>
      <c r="N94" s="181" t="s">
        <v>42</v>
      </c>
      <c r="O94" s="64"/>
      <c r="P94" s="182">
        <f>O94*H94</f>
        <v>0</v>
      </c>
      <c r="Q94" s="182">
        <v>0</v>
      </c>
      <c r="R94" s="182">
        <f>Q94*H94</f>
        <v>0</v>
      </c>
      <c r="S94" s="182">
        <v>0</v>
      </c>
      <c r="T94" s="183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84" t="s">
        <v>751</v>
      </c>
      <c r="AT94" s="184" t="s">
        <v>120</v>
      </c>
      <c r="AU94" s="184" t="s">
        <v>82</v>
      </c>
      <c r="AY94" s="17" t="s">
        <v>118</v>
      </c>
      <c r="BE94" s="185">
        <f>IF(N94="základní",J94,0)</f>
        <v>0</v>
      </c>
      <c r="BF94" s="185">
        <f>IF(N94="snížená",J94,0)</f>
        <v>0</v>
      </c>
      <c r="BG94" s="185">
        <f>IF(N94="zákl. přenesená",J94,0)</f>
        <v>0</v>
      </c>
      <c r="BH94" s="185">
        <f>IF(N94="sníž. přenesená",J94,0)</f>
        <v>0</v>
      </c>
      <c r="BI94" s="185">
        <f>IF(N94="nulová",J94,0)</f>
        <v>0</v>
      </c>
      <c r="BJ94" s="17" t="s">
        <v>79</v>
      </c>
      <c r="BK94" s="185">
        <f>ROUND(I94*H94,2)</f>
        <v>0</v>
      </c>
      <c r="BL94" s="17" t="s">
        <v>751</v>
      </c>
      <c r="BM94" s="184" t="s">
        <v>765</v>
      </c>
    </row>
    <row r="95" spans="1:65" s="2" customFormat="1" ht="11.25">
      <c r="A95" s="34"/>
      <c r="B95" s="35"/>
      <c r="C95" s="36"/>
      <c r="D95" s="186" t="s">
        <v>127</v>
      </c>
      <c r="E95" s="36"/>
      <c r="F95" s="187" t="s">
        <v>764</v>
      </c>
      <c r="G95" s="36"/>
      <c r="H95" s="36"/>
      <c r="I95" s="188"/>
      <c r="J95" s="36"/>
      <c r="K95" s="36"/>
      <c r="L95" s="39"/>
      <c r="M95" s="189"/>
      <c r="N95" s="190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127</v>
      </c>
      <c r="AU95" s="17" t="s">
        <v>82</v>
      </c>
    </row>
    <row r="96" spans="1:65" s="2" customFormat="1" ht="39">
      <c r="A96" s="34"/>
      <c r="B96" s="35"/>
      <c r="C96" s="36"/>
      <c r="D96" s="186" t="s">
        <v>181</v>
      </c>
      <c r="E96" s="36"/>
      <c r="F96" s="204" t="s">
        <v>766</v>
      </c>
      <c r="G96" s="36"/>
      <c r="H96" s="36"/>
      <c r="I96" s="188"/>
      <c r="J96" s="36"/>
      <c r="K96" s="36"/>
      <c r="L96" s="39"/>
      <c r="M96" s="189"/>
      <c r="N96" s="190"/>
      <c r="O96" s="64"/>
      <c r="P96" s="64"/>
      <c r="Q96" s="64"/>
      <c r="R96" s="64"/>
      <c r="S96" s="64"/>
      <c r="T96" s="65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7" t="s">
        <v>181</v>
      </c>
      <c r="AU96" s="17" t="s">
        <v>82</v>
      </c>
    </row>
    <row r="97" spans="1:65" s="2" customFormat="1" ht="16.5" customHeight="1">
      <c r="A97" s="34"/>
      <c r="B97" s="35"/>
      <c r="C97" s="173" t="s">
        <v>151</v>
      </c>
      <c r="D97" s="173" t="s">
        <v>120</v>
      </c>
      <c r="E97" s="174" t="s">
        <v>767</v>
      </c>
      <c r="F97" s="175" t="s">
        <v>768</v>
      </c>
      <c r="G97" s="176" t="s">
        <v>769</v>
      </c>
      <c r="H97" s="177">
        <v>1</v>
      </c>
      <c r="I97" s="178"/>
      <c r="J97" s="179">
        <f>ROUND(I97*H97,2)</f>
        <v>0</v>
      </c>
      <c r="K97" s="175" t="s">
        <v>19</v>
      </c>
      <c r="L97" s="39"/>
      <c r="M97" s="180" t="s">
        <v>19</v>
      </c>
      <c r="N97" s="181" t="s">
        <v>42</v>
      </c>
      <c r="O97" s="64"/>
      <c r="P97" s="182">
        <f>O97*H97</f>
        <v>0</v>
      </c>
      <c r="Q97" s="182">
        <v>0</v>
      </c>
      <c r="R97" s="182">
        <f>Q97*H97</f>
        <v>0</v>
      </c>
      <c r="S97" s="182">
        <v>0</v>
      </c>
      <c r="T97" s="183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84" t="s">
        <v>770</v>
      </c>
      <c r="AT97" s="184" t="s">
        <v>120</v>
      </c>
      <c r="AU97" s="184" t="s">
        <v>82</v>
      </c>
      <c r="AY97" s="17" t="s">
        <v>118</v>
      </c>
      <c r="BE97" s="185">
        <f>IF(N97="základní",J97,0)</f>
        <v>0</v>
      </c>
      <c r="BF97" s="185">
        <f>IF(N97="snížená",J97,0)</f>
        <v>0</v>
      </c>
      <c r="BG97" s="185">
        <f>IF(N97="zákl. přenesená",J97,0)</f>
        <v>0</v>
      </c>
      <c r="BH97" s="185">
        <f>IF(N97="sníž. přenesená",J97,0)</f>
        <v>0</v>
      </c>
      <c r="BI97" s="185">
        <f>IF(N97="nulová",J97,0)</f>
        <v>0</v>
      </c>
      <c r="BJ97" s="17" t="s">
        <v>79</v>
      </c>
      <c r="BK97" s="185">
        <f>ROUND(I97*H97,2)</f>
        <v>0</v>
      </c>
      <c r="BL97" s="17" t="s">
        <v>770</v>
      </c>
      <c r="BM97" s="184" t="s">
        <v>771</v>
      </c>
    </row>
    <row r="98" spans="1:65" s="2" customFormat="1" ht="11.25">
      <c r="A98" s="34"/>
      <c r="B98" s="35"/>
      <c r="C98" s="36"/>
      <c r="D98" s="186" t="s">
        <v>127</v>
      </c>
      <c r="E98" s="36"/>
      <c r="F98" s="187" t="s">
        <v>768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127</v>
      </c>
      <c r="AU98" s="17" t="s">
        <v>82</v>
      </c>
    </row>
    <row r="99" spans="1:65" s="2" customFormat="1" ht="29.25">
      <c r="A99" s="34"/>
      <c r="B99" s="35"/>
      <c r="C99" s="36"/>
      <c r="D99" s="186" t="s">
        <v>181</v>
      </c>
      <c r="E99" s="36"/>
      <c r="F99" s="204" t="s">
        <v>772</v>
      </c>
      <c r="G99" s="36"/>
      <c r="H99" s="36"/>
      <c r="I99" s="188"/>
      <c r="J99" s="36"/>
      <c r="K99" s="36"/>
      <c r="L99" s="39"/>
      <c r="M99" s="189"/>
      <c r="N99" s="190"/>
      <c r="O99" s="64"/>
      <c r="P99" s="64"/>
      <c r="Q99" s="64"/>
      <c r="R99" s="64"/>
      <c r="S99" s="64"/>
      <c r="T99" s="65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7" t="s">
        <v>181</v>
      </c>
      <c r="AU99" s="17" t="s">
        <v>82</v>
      </c>
    </row>
    <row r="100" spans="1:65" s="2" customFormat="1" ht="24.2" customHeight="1">
      <c r="A100" s="34"/>
      <c r="B100" s="35"/>
      <c r="C100" s="173" t="s">
        <v>158</v>
      </c>
      <c r="D100" s="173" t="s">
        <v>120</v>
      </c>
      <c r="E100" s="174" t="s">
        <v>773</v>
      </c>
      <c r="F100" s="175" t="s">
        <v>774</v>
      </c>
      <c r="G100" s="176" t="s">
        <v>769</v>
      </c>
      <c r="H100" s="177">
        <v>1</v>
      </c>
      <c r="I100" s="178"/>
      <c r="J100" s="179">
        <f>ROUND(I100*H100,2)</f>
        <v>0</v>
      </c>
      <c r="K100" s="175" t="s">
        <v>19</v>
      </c>
      <c r="L100" s="39"/>
      <c r="M100" s="180" t="s">
        <v>19</v>
      </c>
      <c r="N100" s="181" t="s">
        <v>42</v>
      </c>
      <c r="O100" s="64"/>
      <c r="P100" s="182">
        <f>O100*H100</f>
        <v>0</v>
      </c>
      <c r="Q100" s="182">
        <v>0</v>
      </c>
      <c r="R100" s="182">
        <f>Q100*H100</f>
        <v>0</v>
      </c>
      <c r="S100" s="182">
        <v>0</v>
      </c>
      <c r="T100" s="183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84" t="s">
        <v>770</v>
      </c>
      <c r="AT100" s="184" t="s">
        <v>120</v>
      </c>
      <c r="AU100" s="184" t="s">
        <v>82</v>
      </c>
      <c r="AY100" s="17" t="s">
        <v>118</v>
      </c>
      <c r="BE100" s="185">
        <f>IF(N100="základní",J100,0)</f>
        <v>0</v>
      </c>
      <c r="BF100" s="185">
        <f>IF(N100="snížená",J100,0)</f>
        <v>0</v>
      </c>
      <c r="BG100" s="185">
        <f>IF(N100="zákl. přenesená",J100,0)</f>
        <v>0</v>
      </c>
      <c r="BH100" s="185">
        <f>IF(N100="sníž. přenesená",J100,0)</f>
        <v>0</v>
      </c>
      <c r="BI100" s="185">
        <f>IF(N100="nulová",J100,0)</f>
        <v>0</v>
      </c>
      <c r="BJ100" s="17" t="s">
        <v>79</v>
      </c>
      <c r="BK100" s="185">
        <f>ROUND(I100*H100,2)</f>
        <v>0</v>
      </c>
      <c r="BL100" s="17" t="s">
        <v>770</v>
      </c>
      <c r="BM100" s="184" t="s">
        <v>775</v>
      </c>
    </row>
    <row r="101" spans="1:65" s="2" customFormat="1" ht="19.5">
      <c r="A101" s="34"/>
      <c r="B101" s="35"/>
      <c r="C101" s="36"/>
      <c r="D101" s="186" t="s">
        <v>127</v>
      </c>
      <c r="E101" s="36"/>
      <c r="F101" s="187" t="s">
        <v>774</v>
      </c>
      <c r="G101" s="36"/>
      <c r="H101" s="36"/>
      <c r="I101" s="188"/>
      <c r="J101" s="36"/>
      <c r="K101" s="36"/>
      <c r="L101" s="39"/>
      <c r="M101" s="189"/>
      <c r="N101" s="190"/>
      <c r="O101" s="64"/>
      <c r="P101" s="64"/>
      <c r="Q101" s="64"/>
      <c r="R101" s="64"/>
      <c r="S101" s="64"/>
      <c r="T101" s="65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7" t="s">
        <v>127</v>
      </c>
      <c r="AU101" s="17" t="s">
        <v>82</v>
      </c>
    </row>
    <row r="102" spans="1:65" s="2" customFormat="1" ht="24.2" customHeight="1">
      <c r="A102" s="34"/>
      <c r="B102" s="35"/>
      <c r="C102" s="173" t="s">
        <v>164</v>
      </c>
      <c r="D102" s="173" t="s">
        <v>120</v>
      </c>
      <c r="E102" s="174" t="s">
        <v>776</v>
      </c>
      <c r="F102" s="175" t="s">
        <v>777</v>
      </c>
      <c r="G102" s="176" t="s">
        <v>179</v>
      </c>
      <c r="H102" s="177">
        <v>1</v>
      </c>
      <c r="I102" s="178"/>
      <c r="J102" s="179">
        <f>ROUND(I102*H102,2)</f>
        <v>0</v>
      </c>
      <c r="K102" s="175" t="s">
        <v>19</v>
      </c>
      <c r="L102" s="39"/>
      <c r="M102" s="180" t="s">
        <v>19</v>
      </c>
      <c r="N102" s="181" t="s">
        <v>42</v>
      </c>
      <c r="O102" s="64"/>
      <c r="P102" s="182">
        <f>O102*H102</f>
        <v>0</v>
      </c>
      <c r="Q102" s="182">
        <v>0</v>
      </c>
      <c r="R102" s="182">
        <f>Q102*H102</f>
        <v>0</v>
      </c>
      <c r="S102" s="182">
        <v>0</v>
      </c>
      <c r="T102" s="183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84" t="s">
        <v>770</v>
      </c>
      <c r="AT102" s="184" t="s">
        <v>120</v>
      </c>
      <c r="AU102" s="184" t="s">
        <v>82</v>
      </c>
      <c r="AY102" s="17" t="s">
        <v>118</v>
      </c>
      <c r="BE102" s="185">
        <f>IF(N102="základní",J102,0)</f>
        <v>0</v>
      </c>
      <c r="BF102" s="185">
        <f>IF(N102="snížená",J102,0)</f>
        <v>0</v>
      </c>
      <c r="BG102" s="185">
        <f>IF(N102="zákl. přenesená",J102,0)</f>
        <v>0</v>
      </c>
      <c r="BH102" s="185">
        <f>IF(N102="sníž. přenesená",J102,0)</f>
        <v>0</v>
      </c>
      <c r="BI102" s="185">
        <f>IF(N102="nulová",J102,0)</f>
        <v>0</v>
      </c>
      <c r="BJ102" s="17" t="s">
        <v>79</v>
      </c>
      <c r="BK102" s="185">
        <f>ROUND(I102*H102,2)</f>
        <v>0</v>
      </c>
      <c r="BL102" s="17" t="s">
        <v>770</v>
      </c>
      <c r="BM102" s="184" t="s">
        <v>778</v>
      </c>
    </row>
    <row r="103" spans="1:65" s="2" customFormat="1" ht="19.5">
      <c r="A103" s="34"/>
      <c r="B103" s="35"/>
      <c r="C103" s="36"/>
      <c r="D103" s="186" t="s">
        <v>127</v>
      </c>
      <c r="E103" s="36"/>
      <c r="F103" s="187" t="s">
        <v>777</v>
      </c>
      <c r="G103" s="36"/>
      <c r="H103" s="36"/>
      <c r="I103" s="188"/>
      <c r="J103" s="36"/>
      <c r="K103" s="36"/>
      <c r="L103" s="39"/>
      <c r="M103" s="189"/>
      <c r="N103" s="190"/>
      <c r="O103" s="64"/>
      <c r="P103" s="64"/>
      <c r="Q103" s="64"/>
      <c r="R103" s="64"/>
      <c r="S103" s="64"/>
      <c r="T103" s="65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7" t="s">
        <v>127</v>
      </c>
      <c r="AU103" s="17" t="s">
        <v>82</v>
      </c>
    </row>
    <row r="104" spans="1:65" s="2" customFormat="1" ht="16.5" customHeight="1">
      <c r="A104" s="34"/>
      <c r="B104" s="35"/>
      <c r="C104" s="173" t="s">
        <v>170</v>
      </c>
      <c r="D104" s="173" t="s">
        <v>120</v>
      </c>
      <c r="E104" s="174" t="s">
        <v>779</v>
      </c>
      <c r="F104" s="175" t="s">
        <v>780</v>
      </c>
      <c r="G104" s="176" t="s">
        <v>179</v>
      </c>
      <c r="H104" s="177">
        <v>1</v>
      </c>
      <c r="I104" s="178"/>
      <c r="J104" s="179">
        <f>ROUND(I104*H104,2)</f>
        <v>0</v>
      </c>
      <c r="K104" s="175" t="s">
        <v>19</v>
      </c>
      <c r="L104" s="39"/>
      <c r="M104" s="180" t="s">
        <v>19</v>
      </c>
      <c r="N104" s="181" t="s">
        <v>42</v>
      </c>
      <c r="O104" s="64"/>
      <c r="P104" s="182">
        <f>O104*H104</f>
        <v>0</v>
      </c>
      <c r="Q104" s="182">
        <v>0</v>
      </c>
      <c r="R104" s="182">
        <f>Q104*H104</f>
        <v>0</v>
      </c>
      <c r="S104" s="182">
        <v>0</v>
      </c>
      <c r="T104" s="183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84" t="s">
        <v>770</v>
      </c>
      <c r="AT104" s="184" t="s">
        <v>120</v>
      </c>
      <c r="AU104" s="184" t="s">
        <v>82</v>
      </c>
      <c r="AY104" s="17" t="s">
        <v>118</v>
      </c>
      <c r="BE104" s="185">
        <f>IF(N104="základní",J104,0)</f>
        <v>0</v>
      </c>
      <c r="BF104" s="185">
        <f>IF(N104="snížená",J104,0)</f>
        <v>0</v>
      </c>
      <c r="BG104" s="185">
        <f>IF(N104="zákl. přenesená",J104,0)</f>
        <v>0</v>
      </c>
      <c r="BH104" s="185">
        <f>IF(N104="sníž. přenesená",J104,0)</f>
        <v>0</v>
      </c>
      <c r="BI104" s="185">
        <f>IF(N104="nulová",J104,0)</f>
        <v>0</v>
      </c>
      <c r="BJ104" s="17" t="s">
        <v>79</v>
      </c>
      <c r="BK104" s="185">
        <f>ROUND(I104*H104,2)</f>
        <v>0</v>
      </c>
      <c r="BL104" s="17" t="s">
        <v>770</v>
      </c>
      <c r="BM104" s="184" t="s">
        <v>781</v>
      </c>
    </row>
    <row r="105" spans="1:65" s="2" customFormat="1" ht="11.25">
      <c r="A105" s="34"/>
      <c r="B105" s="35"/>
      <c r="C105" s="36"/>
      <c r="D105" s="186" t="s">
        <v>127</v>
      </c>
      <c r="E105" s="36"/>
      <c r="F105" s="187" t="s">
        <v>780</v>
      </c>
      <c r="G105" s="36"/>
      <c r="H105" s="36"/>
      <c r="I105" s="188"/>
      <c r="J105" s="36"/>
      <c r="K105" s="36"/>
      <c r="L105" s="39"/>
      <c r="M105" s="215"/>
      <c r="N105" s="216"/>
      <c r="O105" s="217"/>
      <c r="P105" s="217"/>
      <c r="Q105" s="217"/>
      <c r="R105" s="217"/>
      <c r="S105" s="217"/>
      <c r="T105" s="218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127</v>
      </c>
      <c r="AU105" s="17" t="s">
        <v>82</v>
      </c>
    </row>
    <row r="106" spans="1:65" s="2" customFormat="1" ht="6.95" customHeight="1">
      <c r="A106" s="34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39"/>
      <c r="M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</sheetData>
  <sheetProtection algorithmName="SHA-512" hashValue="LJE+2TmOZ2WBLXn5xpXdimb+6jqJvVAxNvf56KszS5mae3V5dMCyJzq7V2wYKM4JPe5BSeTv3jthM+1eosKT4A==" saltValue="3rv8U5BOs4K9T1i1L7cuzZtHc7+xr5ZUXsS1HGJpYWA32Dsu76qGHvFsYH5PfSuSjUbNeOjqKIp3KNY+rdsdJw==" spinCount="100000" sheet="1" objects="1" scenarios="1" formatColumns="0" formatRows="0" autoFilter="0"/>
  <autoFilter ref="C81:K105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19" customWidth="1"/>
    <col min="2" max="2" width="1.6640625" style="219" customWidth="1"/>
    <col min="3" max="4" width="5" style="219" customWidth="1"/>
    <col min="5" max="5" width="11.6640625" style="219" customWidth="1"/>
    <col min="6" max="6" width="9.1640625" style="219" customWidth="1"/>
    <col min="7" max="7" width="5" style="219" customWidth="1"/>
    <col min="8" max="8" width="77.83203125" style="219" customWidth="1"/>
    <col min="9" max="10" width="20" style="219" customWidth="1"/>
    <col min="11" max="11" width="1.6640625" style="219" customWidth="1"/>
  </cols>
  <sheetData>
    <row r="1" spans="2:11" s="1" customFormat="1" ht="37.5" customHeight="1"/>
    <row r="2" spans="2:11" s="1" customFormat="1" ht="7.5" customHeight="1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pans="2:11" s="14" customFormat="1" ht="45" customHeight="1">
      <c r="B3" s="223"/>
      <c r="C3" s="358" t="s">
        <v>782</v>
      </c>
      <c r="D3" s="358"/>
      <c r="E3" s="358"/>
      <c r="F3" s="358"/>
      <c r="G3" s="358"/>
      <c r="H3" s="358"/>
      <c r="I3" s="358"/>
      <c r="J3" s="358"/>
      <c r="K3" s="224"/>
    </row>
    <row r="4" spans="2:11" s="1" customFormat="1" ht="25.5" customHeight="1">
      <c r="B4" s="225"/>
      <c r="C4" s="357" t="s">
        <v>783</v>
      </c>
      <c r="D4" s="357"/>
      <c r="E4" s="357"/>
      <c r="F4" s="357"/>
      <c r="G4" s="357"/>
      <c r="H4" s="357"/>
      <c r="I4" s="357"/>
      <c r="J4" s="357"/>
      <c r="K4" s="226"/>
    </row>
    <row r="5" spans="2:11" s="1" customFormat="1" ht="5.25" customHeight="1">
      <c r="B5" s="225"/>
      <c r="C5" s="227"/>
      <c r="D5" s="227"/>
      <c r="E5" s="227"/>
      <c r="F5" s="227"/>
      <c r="G5" s="227"/>
      <c r="H5" s="227"/>
      <c r="I5" s="227"/>
      <c r="J5" s="227"/>
      <c r="K5" s="226"/>
    </row>
    <row r="6" spans="2:11" s="1" customFormat="1" ht="15" customHeight="1">
      <c r="B6" s="225"/>
      <c r="C6" s="356" t="s">
        <v>784</v>
      </c>
      <c r="D6" s="356"/>
      <c r="E6" s="356"/>
      <c r="F6" s="356"/>
      <c r="G6" s="356"/>
      <c r="H6" s="356"/>
      <c r="I6" s="356"/>
      <c r="J6" s="356"/>
      <c r="K6" s="226"/>
    </row>
    <row r="7" spans="2:11" s="1" customFormat="1" ht="15" customHeight="1">
      <c r="B7" s="229"/>
      <c r="C7" s="356" t="s">
        <v>785</v>
      </c>
      <c r="D7" s="356"/>
      <c r="E7" s="356"/>
      <c r="F7" s="356"/>
      <c r="G7" s="356"/>
      <c r="H7" s="356"/>
      <c r="I7" s="356"/>
      <c r="J7" s="356"/>
      <c r="K7" s="226"/>
    </row>
    <row r="8" spans="2:11" s="1" customFormat="1" ht="12.75" customHeight="1">
      <c r="B8" s="229"/>
      <c r="C8" s="228"/>
      <c r="D8" s="228"/>
      <c r="E8" s="228"/>
      <c r="F8" s="228"/>
      <c r="G8" s="228"/>
      <c r="H8" s="228"/>
      <c r="I8" s="228"/>
      <c r="J8" s="228"/>
      <c r="K8" s="226"/>
    </row>
    <row r="9" spans="2:11" s="1" customFormat="1" ht="15" customHeight="1">
      <c r="B9" s="229"/>
      <c r="C9" s="356" t="s">
        <v>786</v>
      </c>
      <c r="D9" s="356"/>
      <c r="E9" s="356"/>
      <c r="F9" s="356"/>
      <c r="G9" s="356"/>
      <c r="H9" s="356"/>
      <c r="I9" s="356"/>
      <c r="J9" s="356"/>
      <c r="K9" s="226"/>
    </row>
    <row r="10" spans="2:11" s="1" customFormat="1" ht="15" customHeight="1">
      <c r="B10" s="229"/>
      <c r="C10" s="228"/>
      <c r="D10" s="356" t="s">
        <v>787</v>
      </c>
      <c r="E10" s="356"/>
      <c r="F10" s="356"/>
      <c r="G10" s="356"/>
      <c r="H10" s="356"/>
      <c r="I10" s="356"/>
      <c r="J10" s="356"/>
      <c r="K10" s="226"/>
    </row>
    <row r="11" spans="2:11" s="1" customFormat="1" ht="15" customHeight="1">
      <c r="B11" s="229"/>
      <c r="C11" s="230"/>
      <c r="D11" s="356" t="s">
        <v>788</v>
      </c>
      <c r="E11" s="356"/>
      <c r="F11" s="356"/>
      <c r="G11" s="356"/>
      <c r="H11" s="356"/>
      <c r="I11" s="356"/>
      <c r="J11" s="356"/>
      <c r="K11" s="226"/>
    </row>
    <row r="12" spans="2:11" s="1" customFormat="1" ht="15" customHeight="1">
      <c r="B12" s="229"/>
      <c r="C12" s="230"/>
      <c r="D12" s="228"/>
      <c r="E12" s="228"/>
      <c r="F12" s="228"/>
      <c r="G12" s="228"/>
      <c r="H12" s="228"/>
      <c r="I12" s="228"/>
      <c r="J12" s="228"/>
      <c r="K12" s="226"/>
    </row>
    <row r="13" spans="2:11" s="1" customFormat="1" ht="15" customHeight="1">
      <c r="B13" s="229"/>
      <c r="C13" s="230"/>
      <c r="D13" s="231" t="s">
        <v>789</v>
      </c>
      <c r="E13" s="228"/>
      <c r="F13" s="228"/>
      <c r="G13" s="228"/>
      <c r="H13" s="228"/>
      <c r="I13" s="228"/>
      <c r="J13" s="228"/>
      <c r="K13" s="226"/>
    </row>
    <row r="14" spans="2:11" s="1" customFormat="1" ht="12.75" customHeight="1">
      <c r="B14" s="229"/>
      <c r="C14" s="230"/>
      <c r="D14" s="230"/>
      <c r="E14" s="230"/>
      <c r="F14" s="230"/>
      <c r="G14" s="230"/>
      <c r="H14" s="230"/>
      <c r="I14" s="230"/>
      <c r="J14" s="230"/>
      <c r="K14" s="226"/>
    </row>
    <row r="15" spans="2:11" s="1" customFormat="1" ht="15" customHeight="1">
      <c r="B15" s="229"/>
      <c r="C15" s="230"/>
      <c r="D15" s="356" t="s">
        <v>790</v>
      </c>
      <c r="E15" s="356"/>
      <c r="F15" s="356"/>
      <c r="G15" s="356"/>
      <c r="H15" s="356"/>
      <c r="I15" s="356"/>
      <c r="J15" s="356"/>
      <c r="K15" s="226"/>
    </row>
    <row r="16" spans="2:11" s="1" customFormat="1" ht="15" customHeight="1">
      <c r="B16" s="229"/>
      <c r="C16" s="230"/>
      <c r="D16" s="356" t="s">
        <v>791</v>
      </c>
      <c r="E16" s="356"/>
      <c r="F16" s="356"/>
      <c r="G16" s="356"/>
      <c r="H16" s="356"/>
      <c r="I16" s="356"/>
      <c r="J16" s="356"/>
      <c r="K16" s="226"/>
    </row>
    <row r="17" spans="2:11" s="1" customFormat="1" ht="15" customHeight="1">
      <c r="B17" s="229"/>
      <c r="C17" s="230"/>
      <c r="D17" s="356" t="s">
        <v>792</v>
      </c>
      <c r="E17" s="356"/>
      <c r="F17" s="356"/>
      <c r="G17" s="356"/>
      <c r="H17" s="356"/>
      <c r="I17" s="356"/>
      <c r="J17" s="356"/>
      <c r="K17" s="226"/>
    </row>
    <row r="18" spans="2:11" s="1" customFormat="1" ht="15" customHeight="1">
      <c r="B18" s="229"/>
      <c r="C18" s="230"/>
      <c r="D18" s="230"/>
      <c r="E18" s="232" t="s">
        <v>78</v>
      </c>
      <c r="F18" s="356" t="s">
        <v>793</v>
      </c>
      <c r="G18" s="356"/>
      <c r="H18" s="356"/>
      <c r="I18" s="356"/>
      <c r="J18" s="356"/>
      <c r="K18" s="226"/>
    </row>
    <row r="19" spans="2:11" s="1" customFormat="1" ht="15" customHeight="1">
      <c r="B19" s="229"/>
      <c r="C19" s="230"/>
      <c r="D19" s="230"/>
      <c r="E19" s="232" t="s">
        <v>794</v>
      </c>
      <c r="F19" s="356" t="s">
        <v>795</v>
      </c>
      <c r="G19" s="356"/>
      <c r="H19" s="356"/>
      <c r="I19" s="356"/>
      <c r="J19" s="356"/>
      <c r="K19" s="226"/>
    </row>
    <row r="20" spans="2:11" s="1" customFormat="1" ht="15" customHeight="1">
      <c r="B20" s="229"/>
      <c r="C20" s="230"/>
      <c r="D20" s="230"/>
      <c r="E20" s="232" t="s">
        <v>796</v>
      </c>
      <c r="F20" s="356" t="s">
        <v>797</v>
      </c>
      <c r="G20" s="356"/>
      <c r="H20" s="356"/>
      <c r="I20" s="356"/>
      <c r="J20" s="356"/>
      <c r="K20" s="226"/>
    </row>
    <row r="21" spans="2:11" s="1" customFormat="1" ht="15" customHeight="1">
      <c r="B21" s="229"/>
      <c r="C21" s="230"/>
      <c r="D21" s="230"/>
      <c r="E21" s="232" t="s">
        <v>86</v>
      </c>
      <c r="F21" s="356" t="s">
        <v>87</v>
      </c>
      <c r="G21" s="356"/>
      <c r="H21" s="356"/>
      <c r="I21" s="356"/>
      <c r="J21" s="356"/>
      <c r="K21" s="226"/>
    </row>
    <row r="22" spans="2:11" s="1" customFormat="1" ht="15" customHeight="1">
      <c r="B22" s="229"/>
      <c r="C22" s="230"/>
      <c r="D22" s="230"/>
      <c r="E22" s="232" t="s">
        <v>798</v>
      </c>
      <c r="F22" s="356" t="s">
        <v>799</v>
      </c>
      <c r="G22" s="356"/>
      <c r="H22" s="356"/>
      <c r="I22" s="356"/>
      <c r="J22" s="356"/>
      <c r="K22" s="226"/>
    </row>
    <row r="23" spans="2:11" s="1" customFormat="1" ht="15" customHeight="1">
      <c r="B23" s="229"/>
      <c r="C23" s="230"/>
      <c r="D23" s="230"/>
      <c r="E23" s="232" t="s">
        <v>800</v>
      </c>
      <c r="F23" s="356" t="s">
        <v>801</v>
      </c>
      <c r="G23" s="356"/>
      <c r="H23" s="356"/>
      <c r="I23" s="356"/>
      <c r="J23" s="356"/>
      <c r="K23" s="226"/>
    </row>
    <row r="24" spans="2:11" s="1" customFormat="1" ht="12.75" customHeight="1">
      <c r="B24" s="229"/>
      <c r="C24" s="230"/>
      <c r="D24" s="230"/>
      <c r="E24" s="230"/>
      <c r="F24" s="230"/>
      <c r="G24" s="230"/>
      <c r="H24" s="230"/>
      <c r="I24" s="230"/>
      <c r="J24" s="230"/>
      <c r="K24" s="226"/>
    </row>
    <row r="25" spans="2:11" s="1" customFormat="1" ht="15" customHeight="1">
      <c r="B25" s="229"/>
      <c r="C25" s="356" t="s">
        <v>802</v>
      </c>
      <c r="D25" s="356"/>
      <c r="E25" s="356"/>
      <c r="F25" s="356"/>
      <c r="G25" s="356"/>
      <c r="H25" s="356"/>
      <c r="I25" s="356"/>
      <c r="J25" s="356"/>
      <c r="K25" s="226"/>
    </row>
    <row r="26" spans="2:11" s="1" customFormat="1" ht="15" customHeight="1">
      <c r="B26" s="229"/>
      <c r="C26" s="356" t="s">
        <v>803</v>
      </c>
      <c r="D26" s="356"/>
      <c r="E26" s="356"/>
      <c r="F26" s="356"/>
      <c r="G26" s="356"/>
      <c r="H26" s="356"/>
      <c r="I26" s="356"/>
      <c r="J26" s="356"/>
      <c r="K26" s="226"/>
    </row>
    <row r="27" spans="2:11" s="1" customFormat="1" ht="15" customHeight="1">
      <c r="B27" s="229"/>
      <c r="C27" s="228"/>
      <c r="D27" s="356" t="s">
        <v>804</v>
      </c>
      <c r="E27" s="356"/>
      <c r="F27" s="356"/>
      <c r="G27" s="356"/>
      <c r="H27" s="356"/>
      <c r="I27" s="356"/>
      <c r="J27" s="356"/>
      <c r="K27" s="226"/>
    </row>
    <row r="28" spans="2:11" s="1" customFormat="1" ht="15" customHeight="1">
      <c r="B28" s="229"/>
      <c r="C28" s="230"/>
      <c r="D28" s="356" t="s">
        <v>805</v>
      </c>
      <c r="E28" s="356"/>
      <c r="F28" s="356"/>
      <c r="G28" s="356"/>
      <c r="H28" s="356"/>
      <c r="I28" s="356"/>
      <c r="J28" s="356"/>
      <c r="K28" s="226"/>
    </row>
    <row r="29" spans="2:11" s="1" customFormat="1" ht="12.75" customHeight="1">
      <c r="B29" s="229"/>
      <c r="C29" s="230"/>
      <c r="D29" s="230"/>
      <c r="E29" s="230"/>
      <c r="F29" s="230"/>
      <c r="G29" s="230"/>
      <c r="H29" s="230"/>
      <c r="I29" s="230"/>
      <c r="J29" s="230"/>
      <c r="K29" s="226"/>
    </row>
    <row r="30" spans="2:11" s="1" customFormat="1" ht="15" customHeight="1">
      <c r="B30" s="229"/>
      <c r="C30" s="230"/>
      <c r="D30" s="356" t="s">
        <v>806</v>
      </c>
      <c r="E30" s="356"/>
      <c r="F30" s="356"/>
      <c r="G30" s="356"/>
      <c r="H30" s="356"/>
      <c r="I30" s="356"/>
      <c r="J30" s="356"/>
      <c r="K30" s="226"/>
    </row>
    <row r="31" spans="2:11" s="1" customFormat="1" ht="15" customHeight="1">
      <c r="B31" s="229"/>
      <c r="C31" s="230"/>
      <c r="D31" s="356" t="s">
        <v>807</v>
      </c>
      <c r="E31" s="356"/>
      <c r="F31" s="356"/>
      <c r="G31" s="356"/>
      <c r="H31" s="356"/>
      <c r="I31" s="356"/>
      <c r="J31" s="356"/>
      <c r="K31" s="226"/>
    </row>
    <row r="32" spans="2:11" s="1" customFormat="1" ht="12.75" customHeight="1">
      <c r="B32" s="229"/>
      <c r="C32" s="230"/>
      <c r="D32" s="230"/>
      <c r="E32" s="230"/>
      <c r="F32" s="230"/>
      <c r="G32" s="230"/>
      <c r="H32" s="230"/>
      <c r="I32" s="230"/>
      <c r="J32" s="230"/>
      <c r="K32" s="226"/>
    </row>
    <row r="33" spans="2:11" s="1" customFormat="1" ht="15" customHeight="1">
      <c r="B33" s="229"/>
      <c r="C33" s="230"/>
      <c r="D33" s="356" t="s">
        <v>808</v>
      </c>
      <c r="E33" s="356"/>
      <c r="F33" s="356"/>
      <c r="G33" s="356"/>
      <c r="H33" s="356"/>
      <c r="I33" s="356"/>
      <c r="J33" s="356"/>
      <c r="K33" s="226"/>
    </row>
    <row r="34" spans="2:11" s="1" customFormat="1" ht="15" customHeight="1">
      <c r="B34" s="229"/>
      <c r="C34" s="230"/>
      <c r="D34" s="356" t="s">
        <v>809</v>
      </c>
      <c r="E34" s="356"/>
      <c r="F34" s="356"/>
      <c r="G34" s="356"/>
      <c r="H34" s="356"/>
      <c r="I34" s="356"/>
      <c r="J34" s="356"/>
      <c r="K34" s="226"/>
    </row>
    <row r="35" spans="2:11" s="1" customFormat="1" ht="15" customHeight="1">
      <c r="B35" s="229"/>
      <c r="C35" s="230"/>
      <c r="D35" s="356" t="s">
        <v>810</v>
      </c>
      <c r="E35" s="356"/>
      <c r="F35" s="356"/>
      <c r="G35" s="356"/>
      <c r="H35" s="356"/>
      <c r="I35" s="356"/>
      <c r="J35" s="356"/>
      <c r="K35" s="226"/>
    </row>
    <row r="36" spans="2:11" s="1" customFormat="1" ht="15" customHeight="1">
      <c r="B36" s="229"/>
      <c r="C36" s="230"/>
      <c r="D36" s="228"/>
      <c r="E36" s="231" t="s">
        <v>104</v>
      </c>
      <c r="F36" s="228"/>
      <c r="G36" s="356" t="s">
        <v>811</v>
      </c>
      <c r="H36" s="356"/>
      <c r="I36" s="356"/>
      <c r="J36" s="356"/>
      <c r="K36" s="226"/>
    </row>
    <row r="37" spans="2:11" s="1" customFormat="1" ht="30.75" customHeight="1">
      <c r="B37" s="229"/>
      <c r="C37" s="230"/>
      <c r="D37" s="228"/>
      <c r="E37" s="231" t="s">
        <v>812</v>
      </c>
      <c r="F37" s="228"/>
      <c r="G37" s="356" t="s">
        <v>813</v>
      </c>
      <c r="H37" s="356"/>
      <c r="I37" s="356"/>
      <c r="J37" s="356"/>
      <c r="K37" s="226"/>
    </row>
    <row r="38" spans="2:11" s="1" customFormat="1" ht="15" customHeight="1">
      <c r="B38" s="229"/>
      <c r="C38" s="230"/>
      <c r="D38" s="228"/>
      <c r="E38" s="231" t="s">
        <v>52</v>
      </c>
      <c r="F38" s="228"/>
      <c r="G38" s="356" t="s">
        <v>814</v>
      </c>
      <c r="H38" s="356"/>
      <c r="I38" s="356"/>
      <c r="J38" s="356"/>
      <c r="K38" s="226"/>
    </row>
    <row r="39" spans="2:11" s="1" customFormat="1" ht="15" customHeight="1">
      <c r="B39" s="229"/>
      <c r="C39" s="230"/>
      <c r="D39" s="228"/>
      <c r="E39" s="231" t="s">
        <v>53</v>
      </c>
      <c r="F39" s="228"/>
      <c r="G39" s="356" t="s">
        <v>815</v>
      </c>
      <c r="H39" s="356"/>
      <c r="I39" s="356"/>
      <c r="J39" s="356"/>
      <c r="K39" s="226"/>
    </row>
    <row r="40" spans="2:11" s="1" customFormat="1" ht="15" customHeight="1">
      <c r="B40" s="229"/>
      <c r="C40" s="230"/>
      <c r="D40" s="228"/>
      <c r="E40" s="231" t="s">
        <v>105</v>
      </c>
      <c r="F40" s="228"/>
      <c r="G40" s="356" t="s">
        <v>816</v>
      </c>
      <c r="H40" s="356"/>
      <c r="I40" s="356"/>
      <c r="J40" s="356"/>
      <c r="K40" s="226"/>
    </row>
    <row r="41" spans="2:11" s="1" customFormat="1" ht="15" customHeight="1">
      <c r="B41" s="229"/>
      <c r="C41" s="230"/>
      <c r="D41" s="228"/>
      <c r="E41" s="231" t="s">
        <v>106</v>
      </c>
      <c r="F41" s="228"/>
      <c r="G41" s="356" t="s">
        <v>817</v>
      </c>
      <c r="H41" s="356"/>
      <c r="I41" s="356"/>
      <c r="J41" s="356"/>
      <c r="K41" s="226"/>
    </row>
    <row r="42" spans="2:11" s="1" customFormat="1" ht="15" customHeight="1">
      <c r="B42" s="229"/>
      <c r="C42" s="230"/>
      <c r="D42" s="228"/>
      <c r="E42" s="231" t="s">
        <v>818</v>
      </c>
      <c r="F42" s="228"/>
      <c r="G42" s="356" t="s">
        <v>819</v>
      </c>
      <c r="H42" s="356"/>
      <c r="I42" s="356"/>
      <c r="J42" s="356"/>
      <c r="K42" s="226"/>
    </row>
    <row r="43" spans="2:11" s="1" customFormat="1" ht="15" customHeight="1">
      <c r="B43" s="229"/>
      <c r="C43" s="230"/>
      <c r="D43" s="228"/>
      <c r="E43" s="231"/>
      <c r="F43" s="228"/>
      <c r="G43" s="356" t="s">
        <v>820</v>
      </c>
      <c r="H43" s="356"/>
      <c r="I43" s="356"/>
      <c r="J43" s="356"/>
      <c r="K43" s="226"/>
    </row>
    <row r="44" spans="2:11" s="1" customFormat="1" ht="15" customHeight="1">
      <c r="B44" s="229"/>
      <c r="C44" s="230"/>
      <c r="D44" s="228"/>
      <c r="E44" s="231" t="s">
        <v>821</v>
      </c>
      <c r="F44" s="228"/>
      <c r="G44" s="356" t="s">
        <v>822</v>
      </c>
      <c r="H44" s="356"/>
      <c r="I44" s="356"/>
      <c r="J44" s="356"/>
      <c r="K44" s="226"/>
    </row>
    <row r="45" spans="2:11" s="1" customFormat="1" ht="15" customHeight="1">
      <c r="B45" s="229"/>
      <c r="C45" s="230"/>
      <c r="D45" s="228"/>
      <c r="E45" s="231" t="s">
        <v>108</v>
      </c>
      <c r="F45" s="228"/>
      <c r="G45" s="356" t="s">
        <v>823</v>
      </c>
      <c r="H45" s="356"/>
      <c r="I45" s="356"/>
      <c r="J45" s="356"/>
      <c r="K45" s="226"/>
    </row>
    <row r="46" spans="2:11" s="1" customFormat="1" ht="12.75" customHeight="1">
      <c r="B46" s="229"/>
      <c r="C46" s="230"/>
      <c r="D46" s="228"/>
      <c r="E46" s="228"/>
      <c r="F46" s="228"/>
      <c r="G46" s="228"/>
      <c r="H46" s="228"/>
      <c r="I46" s="228"/>
      <c r="J46" s="228"/>
      <c r="K46" s="226"/>
    </row>
    <row r="47" spans="2:11" s="1" customFormat="1" ht="15" customHeight="1">
      <c r="B47" s="229"/>
      <c r="C47" s="230"/>
      <c r="D47" s="356" t="s">
        <v>824</v>
      </c>
      <c r="E47" s="356"/>
      <c r="F47" s="356"/>
      <c r="G47" s="356"/>
      <c r="H47" s="356"/>
      <c r="I47" s="356"/>
      <c r="J47" s="356"/>
      <c r="K47" s="226"/>
    </row>
    <row r="48" spans="2:11" s="1" customFormat="1" ht="15" customHeight="1">
      <c r="B48" s="229"/>
      <c r="C48" s="230"/>
      <c r="D48" s="230"/>
      <c r="E48" s="356" t="s">
        <v>825</v>
      </c>
      <c r="F48" s="356"/>
      <c r="G48" s="356"/>
      <c r="H48" s="356"/>
      <c r="I48" s="356"/>
      <c r="J48" s="356"/>
      <c r="K48" s="226"/>
    </row>
    <row r="49" spans="2:11" s="1" customFormat="1" ht="15" customHeight="1">
      <c r="B49" s="229"/>
      <c r="C49" s="230"/>
      <c r="D49" s="230"/>
      <c r="E49" s="356" t="s">
        <v>826</v>
      </c>
      <c r="F49" s="356"/>
      <c r="G49" s="356"/>
      <c r="H49" s="356"/>
      <c r="I49" s="356"/>
      <c r="J49" s="356"/>
      <c r="K49" s="226"/>
    </row>
    <row r="50" spans="2:11" s="1" customFormat="1" ht="15" customHeight="1">
      <c r="B50" s="229"/>
      <c r="C50" s="230"/>
      <c r="D50" s="230"/>
      <c r="E50" s="356" t="s">
        <v>827</v>
      </c>
      <c r="F50" s="356"/>
      <c r="G50" s="356"/>
      <c r="H50" s="356"/>
      <c r="I50" s="356"/>
      <c r="J50" s="356"/>
      <c r="K50" s="226"/>
    </row>
    <row r="51" spans="2:11" s="1" customFormat="1" ht="15" customHeight="1">
      <c r="B51" s="229"/>
      <c r="C51" s="230"/>
      <c r="D51" s="356" t="s">
        <v>828</v>
      </c>
      <c r="E51" s="356"/>
      <c r="F51" s="356"/>
      <c r="G51" s="356"/>
      <c r="H51" s="356"/>
      <c r="I51" s="356"/>
      <c r="J51" s="356"/>
      <c r="K51" s="226"/>
    </row>
    <row r="52" spans="2:11" s="1" customFormat="1" ht="25.5" customHeight="1">
      <c r="B52" s="225"/>
      <c r="C52" s="357" t="s">
        <v>829</v>
      </c>
      <c r="D52" s="357"/>
      <c r="E52" s="357"/>
      <c r="F52" s="357"/>
      <c r="G52" s="357"/>
      <c r="H52" s="357"/>
      <c r="I52" s="357"/>
      <c r="J52" s="357"/>
      <c r="K52" s="226"/>
    </row>
    <row r="53" spans="2:11" s="1" customFormat="1" ht="5.25" customHeight="1">
      <c r="B53" s="225"/>
      <c r="C53" s="227"/>
      <c r="D53" s="227"/>
      <c r="E53" s="227"/>
      <c r="F53" s="227"/>
      <c r="G53" s="227"/>
      <c r="H53" s="227"/>
      <c r="I53" s="227"/>
      <c r="J53" s="227"/>
      <c r="K53" s="226"/>
    </row>
    <row r="54" spans="2:11" s="1" customFormat="1" ht="15" customHeight="1">
      <c r="B54" s="225"/>
      <c r="C54" s="356" t="s">
        <v>830</v>
      </c>
      <c r="D54" s="356"/>
      <c r="E54" s="356"/>
      <c r="F54" s="356"/>
      <c r="G54" s="356"/>
      <c r="H54" s="356"/>
      <c r="I54" s="356"/>
      <c r="J54" s="356"/>
      <c r="K54" s="226"/>
    </row>
    <row r="55" spans="2:11" s="1" customFormat="1" ht="15" customHeight="1">
      <c r="B55" s="225"/>
      <c r="C55" s="356" t="s">
        <v>831</v>
      </c>
      <c r="D55" s="356"/>
      <c r="E55" s="356"/>
      <c r="F55" s="356"/>
      <c r="G55" s="356"/>
      <c r="H55" s="356"/>
      <c r="I55" s="356"/>
      <c r="J55" s="356"/>
      <c r="K55" s="226"/>
    </row>
    <row r="56" spans="2:11" s="1" customFormat="1" ht="12.75" customHeight="1">
      <c r="B56" s="225"/>
      <c r="C56" s="228"/>
      <c r="D56" s="228"/>
      <c r="E56" s="228"/>
      <c r="F56" s="228"/>
      <c r="G56" s="228"/>
      <c r="H56" s="228"/>
      <c r="I56" s="228"/>
      <c r="J56" s="228"/>
      <c r="K56" s="226"/>
    </row>
    <row r="57" spans="2:11" s="1" customFormat="1" ht="15" customHeight="1">
      <c r="B57" s="225"/>
      <c r="C57" s="356" t="s">
        <v>832</v>
      </c>
      <c r="D57" s="356"/>
      <c r="E57" s="356"/>
      <c r="F57" s="356"/>
      <c r="G57" s="356"/>
      <c r="H57" s="356"/>
      <c r="I57" s="356"/>
      <c r="J57" s="356"/>
      <c r="K57" s="226"/>
    </row>
    <row r="58" spans="2:11" s="1" customFormat="1" ht="15" customHeight="1">
      <c r="B58" s="225"/>
      <c r="C58" s="230"/>
      <c r="D58" s="356" t="s">
        <v>833</v>
      </c>
      <c r="E58" s="356"/>
      <c r="F58" s="356"/>
      <c r="G58" s="356"/>
      <c r="H58" s="356"/>
      <c r="I58" s="356"/>
      <c r="J58" s="356"/>
      <c r="K58" s="226"/>
    </row>
    <row r="59" spans="2:11" s="1" customFormat="1" ht="15" customHeight="1">
      <c r="B59" s="225"/>
      <c r="C59" s="230"/>
      <c r="D59" s="356" t="s">
        <v>834</v>
      </c>
      <c r="E59" s="356"/>
      <c r="F59" s="356"/>
      <c r="G59" s="356"/>
      <c r="H59" s="356"/>
      <c r="I59" s="356"/>
      <c r="J59" s="356"/>
      <c r="K59" s="226"/>
    </row>
    <row r="60" spans="2:11" s="1" customFormat="1" ht="15" customHeight="1">
      <c r="B60" s="225"/>
      <c r="C60" s="230"/>
      <c r="D60" s="356" t="s">
        <v>835</v>
      </c>
      <c r="E60" s="356"/>
      <c r="F60" s="356"/>
      <c r="G60" s="356"/>
      <c r="H60" s="356"/>
      <c r="I60" s="356"/>
      <c r="J60" s="356"/>
      <c r="K60" s="226"/>
    </row>
    <row r="61" spans="2:11" s="1" customFormat="1" ht="15" customHeight="1">
      <c r="B61" s="225"/>
      <c r="C61" s="230"/>
      <c r="D61" s="356" t="s">
        <v>836</v>
      </c>
      <c r="E61" s="356"/>
      <c r="F61" s="356"/>
      <c r="G61" s="356"/>
      <c r="H61" s="356"/>
      <c r="I61" s="356"/>
      <c r="J61" s="356"/>
      <c r="K61" s="226"/>
    </row>
    <row r="62" spans="2:11" s="1" customFormat="1" ht="15" customHeight="1">
      <c r="B62" s="225"/>
      <c r="C62" s="230"/>
      <c r="D62" s="359" t="s">
        <v>837</v>
      </c>
      <c r="E62" s="359"/>
      <c r="F62" s="359"/>
      <c r="G62" s="359"/>
      <c r="H62" s="359"/>
      <c r="I62" s="359"/>
      <c r="J62" s="359"/>
      <c r="K62" s="226"/>
    </row>
    <row r="63" spans="2:11" s="1" customFormat="1" ht="15" customHeight="1">
      <c r="B63" s="225"/>
      <c r="C63" s="230"/>
      <c r="D63" s="356" t="s">
        <v>838</v>
      </c>
      <c r="E63" s="356"/>
      <c r="F63" s="356"/>
      <c r="G63" s="356"/>
      <c r="H63" s="356"/>
      <c r="I63" s="356"/>
      <c r="J63" s="356"/>
      <c r="K63" s="226"/>
    </row>
    <row r="64" spans="2:11" s="1" customFormat="1" ht="12.75" customHeight="1">
      <c r="B64" s="225"/>
      <c r="C64" s="230"/>
      <c r="D64" s="230"/>
      <c r="E64" s="233"/>
      <c r="F64" s="230"/>
      <c r="G64" s="230"/>
      <c r="H64" s="230"/>
      <c r="I64" s="230"/>
      <c r="J64" s="230"/>
      <c r="K64" s="226"/>
    </row>
    <row r="65" spans="2:11" s="1" customFormat="1" ht="15" customHeight="1">
      <c r="B65" s="225"/>
      <c r="C65" s="230"/>
      <c r="D65" s="356" t="s">
        <v>839</v>
      </c>
      <c r="E65" s="356"/>
      <c r="F65" s="356"/>
      <c r="G65" s="356"/>
      <c r="H65" s="356"/>
      <c r="I65" s="356"/>
      <c r="J65" s="356"/>
      <c r="K65" s="226"/>
    </row>
    <row r="66" spans="2:11" s="1" customFormat="1" ht="15" customHeight="1">
      <c r="B66" s="225"/>
      <c r="C66" s="230"/>
      <c r="D66" s="359" t="s">
        <v>840</v>
      </c>
      <c r="E66" s="359"/>
      <c r="F66" s="359"/>
      <c r="G66" s="359"/>
      <c r="H66" s="359"/>
      <c r="I66" s="359"/>
      <c r="J66" s="359"/>
      <c r="K66" s="226"/>
    </row>
    <row r="67" spans="2:11" s="1" customFormat="1" ht="15" customHeight="1">
      <c r="B67" s="225"/>
      <c r="C67" s="230"/>
      <c r="D67" s="356" t="s">
        <v>841</v>
      </c>
      <c r="E67" s="356"/>
      <c r="F67" s="356"/>
      <c r="G67" s="356"/>
      <c r="H67" s="356"/>
      <c r="I67" s="356"/>
      <c r="J67" s="356"/>
      <c r="K67" s="226"/>
    </row>
    <row r="68" spans="2:11" s="1" customFormat="1" ht="15" customHeight="1">
      <c r="B68" s="225"/>
      <c r="C68" s="230"/>
      <c r="D68" s="356" t="s">
        <v>842</v>
      </c>
      <c r="E68" s="356"/>
      <c r="F68" s="356"/>
      <c r="G68" s="356"/>
      <c r="H68" s="356"/>
      <c r="I68" s="356"/>
      <c r="J68" s="356"/>
      <c r="K68" s="226"/>
    </row>
    <row r="69" spans="2:11" s="1" customFormat="1" ht="15" customHeight="1">
      <c r="B69" s="225"/>
      <c r="C69" s="230"/>
      <c r="D69" s="356" t="s">
        <v>843</v>
      </c>
      <c r="E69" s="356"/>
      <c r="F69" s="356"/>
      <c r="G69" s="356"/>
      <c r="H69" s="356"/>
      <c r="I69" s="356"/>
      <c r="J69" s="356"/>
      <c r="K69" s="226"/>
    </row>
    <row r="70" spans="2:11" s="1" customFormat="1" ht="15" customHeight="1">
      <c r="B70" s="225"/>
      <c r="C70" s="230"/>
      <c r="D70" s="356" t="s">
        <v>844</v>
      </c>
      <c r="E70" s="356"/>
      <c r="F70" s="356"/>
      <c r="G70" s="356"/>
      <c r="H70" s="356"/>
      <c r="I70" s="356"/>
      <c r="J70" s="356"/>
      <c r="K70" s="226"/>
    </row>
    <row r="71" spans="2:11" s="1" customFormat="1" ht="12.75" customHeight="1">
      <c r="B71" s="234"/>
      <c r="C71" s="235"/>
      <c r="D71" s="235"/>
      <c r="E71" s="235"/>
      <c r="F71" s="235"/>
      <c r="G71" s="235"/>
      <c r="H71" s="235"/>
      <c r="I71" s="235"/>
      <c r="J71" s="235"/>
      <c r="K71" s="236"/>
    </row>
    <row r="72" spans="2:11" s="1" customFormat="1" ht="18.75" customHeight="1">
      <c r="B72" s="237"/>
      <c r="C72" s="237"/>
      <c r="D72" s="237"/>
      <c r="E72" s="237"/>
      <c r="F72" s="237"/>
      <c r="G72" s="237"/>
      <c r="H72" s="237"/>
      <c r="I72" s="237"/>
      <c r="J72" s="237"/>
      <c r="K72" s="238"/>
    </row>
    <row r="73" spans="2:11" s="1" customFormat="1" ht="18.75" customHeight="1">
      <c r="B73" s="238"/>
      <c r="C73" s="238"/>
      <c r="D73" s="238"/>
      <c r="E73" s="238"/>
      <c r="F73" s="238"/>
      <c r="G73" s="238"/>
      <c r="H73" s="238"/>
      <c r="I73" s="238"/>
      <c r="J73" s="238"/>
      <c r="K73" s="238"/>
    </row>
    <row r="74" spans="2:11" s="1" customFormat="1" ht="7.5" customHeight="1">
      <c r="B74" s="239"/>
      <c r="C74" s="240"/>
      <c r="D74" s="240"/>
      <c r="E74" s="240"/>
      <c r="F74" s="240"/>
      <c r="G74" s="240"/>
      <c r="H74" s="240"/>
      <c r="I74" s="240"/>
      <c r="J74" s="240"/>
      <c r="K74" s="241"/>
    </row>
    <row r="75" spans="2:11" s="1" customFormat="1" ht="45" customHeight="1">
      <c r="B75" s="242"/>
      <c r="C75" s="360" t="s">
        <v>845</v>
      </c>
      <c r="D75" s="360"/>
      <c r="E75" s="360"/>
      <c r="F75" s="360"/>
      <c r="G75" s="360"/>
      <c r="H75" s="360"/>
      <c r="I75" s="360"/>
      <c r="J75" s="360"/>
      <c r="K75" s="243"/>
    </row>
    <row r="76" spans="2:11" s="1" customFormat="1" ht="17.25" customHeight="1">
      <c r="B76" s="242"/>
      <c r="C76" s="244" t="s">
        <v>846</v>
      </c>
      <c r="D76" s="244"/>
      <c r="E76" s="244"/>
      <c r="F76" s="244" t="s">
        <v>847</v>
      </c>
      <c r="G76" s="245"/>
      <c r="H76" s="244" t="s">
        <v>53</v>
      </c>
      <c r="I76" s="244" t="s">
        <v>56</v>
      </c>
      <c r="J76" s="244" t="s">
        <v>848</v>
      </c>
      <c r="K76" s="243"/>
    </row>
    <row r="77" spans="2:11" s="1" customFormat="1" ht="17.25" customHeight="1">
      <c r="B77" s="242"/>
      <c r="C77" s="246" t="s">
        <v>849</v>
      </c>
      <c r="D77" s="246"/>
      <c r="E77" s="246"/>
      <c r="F77" s="247" t="s">
        <v>850</v>
      </c>
      <c r="G77" s="248"/>
      <c r="H77" s="246"/>
      <c r="I77" s="246"/>
      <c r="J77" s="246" t="s">
        <v>851</v>
      </c>
      <c r="K77" s="243"/>
    </row>
    <row r="78" spans="2:11" s="1" customFormat="1" ht="5.25" customHeight="1">
      <c r="B78" s="242"/>
      <c r="C78" s="249"/>
      <c r="D78" s="249"/>
      <c r="E78" s="249"/>
      <c r="F78" s="249"/>
      <c r="G78" s="250"/>
      <c r="H78" s="249"/>
      <c r="I78" s="249"/>
      <c r="J78" s="249"/>
      <c r="K78" s="243"/>
    </row>
    <row r="79" spans="2:11" s="1" customFormat="1" ht="15" customHeight="1">
      <c r="B79" s="242"/>
      <c r="C79" s="231" t="s">
        <v>52</v>
      </c>
      <c r="D79" s="251"/>
      <c r="E79" s="251"/>
      <c r="F79" s="252" t="s">
        <v>852</v>
      </c>
      <c r="G79" s="253"/>
      <c r="H79" s="231" t="s">
        <v>853</v>
      </c>
      <c r="I79" s="231" t="s">
        <v>854</v>
      </c>
      <c r="J79" s="231">
        <v>20</v>
      </c>
      <c r="K79" s="243"/>
    </row>
    <row r="80" spans="2:11" s="1" customFormat="1" ht="15" customHeight="1">
      <c r="B80" s="242"/>
      <c r="C80" s="231" t="s">
        <v>855</v>
      </c>
      <c r="D80" s="231"/>
      <c r="E80" s="231"/>
      <c r="F80" s="252" t="s">
        <v>852</v>
      </c>
      <c r="G80" s="253"/>
      <c r="H80" s="231" t="s">
        <v>856</v>
      </c>
      <c r="I80" s="231" t="s">
        <v>854</v>
      </c>
      <c r="J80" s="231">
        <v>120</v>
      </c>
      <c r="K80" s="243"/>
    </row>
    <row r="81" spans="2:11" s="1" customFormat="1" ht="15" customHeight="1">
      <c r="B81" s="254"/>
      <c r="C81" s="231" t="s">
        <v>857</v>
      </c>
      <c r="D81" s="231"/>
      <c r="E81" s="231"/>
      <c r="F81" s="252" t="s">
        <v>858</v>
      </c>
      <c r="G81" s="253"/>
      <c r="H81" s="231" t="s">
        <v>859</v>
      </c>
      <c r="I81" s="231" t="s">
        <v>854</v>
      </c>
      <c r="J81" s="231">
        <v>50</v>
      </c>
      <c r="K81" s="243"/>
    </row>
    <row r="82" spans="2:11" s="1" customFormat="1" ht="15" customHeight="1">
      <c r="B82" s="254"/>
      <c r="C82" s="231" t="s">
        <v>860</v>
      </c>
      <c r="D82" s="231"/>
      <c r="E82" s="231"/>
      <c r="F82" s="252" t="s">
        <v>852</v>
      </c>
      <c r="G82" s="253"/>
      <c r="H82" s="231" t="s">
        <v>861</v>
      </c>
      <c r="I82" s="231" t="s">
        <v>862</v>
      </c>
      <c r="J82" s="231"/>
      <c r="K82" s="243"/>
    </row>
    <row r="83" spans="2:11" s="1" customFormat="1" ht="15" customHeight="1">
      <c r="B83" s="254"/>
      <c r="C83" s="255" t="s">
        <v>863</v>
      </c>
      <c r="D83" s="255"/>
      <c r="E83" s="255"/>
      <c r="F83" s="256" t="s">
        <v>858</v>
      </c>
      <c r="G83" s="255"/>
      <c r="H83" s="255" t="s">
        <v>864</v>
      </c>
      <c r="I83" s="255" t="s">
        <v>854</v>
      </c>
      <c r="J83" s="255">
        <v>15</v>
      </c>
      <c r="K83" s="243"/>
    </row>
    <row r="84" spans="2:11" s="1" customFormat="1" ht="15" customHeight="1">
      <c r="B84" s="254"/>
      <c r="C84" s="255" t="s">
        <v>865</v>
      </c>
      <c r="D84" s="255"/>
      <c r="E84" s="255"/>
      <c r="F84" s="256" t="s">
        <v>858</v>
      </c>
      <c r="G84" s="255"/>
      <c r="H84" s="255" t="s">
        <v>866</v>
      </c>
      <c r="I84" s="255" t="s">
        <v>854</v>
      </c>
      <c r="J84" s="255">
        <v>15</v>
      </c>
      <c r="K84" s="243"/>
    </row>
    <row r="85" spans="2:11" s="1" customFormat="1" ht="15" customHeight="1">
      <c r="B85" s="254"/>
      <c r="C85" s="255" t="s">
        <v>867</v>
      </c>
      <c r="D85" s="255"/>
      <c r="E85" s="255"/>
      <c r="F85" s="256" t="s">
        <v>858</v>
      </c>
      <c r="G85" s="255"/>
      <c r="H85" s="255" t="s">
        <v>868</v>
      </c>
      <c r="I85" s="255" t="s">
        <v>854</v>
      </c>
      <c r="J85" s="255">
        <v>20</v>
      </c>
      <c r="K85" s="243"/>
    </row>
    <row r="86" spans="2:11" s="1" customFormat="1" ht="15" customHeight="1">
      <c r="B86" s="254"/>
      <c r="C86" s="255" t="s">
        <v>869</v>
      </c>
      <c r="D86" s="255"/>
      <c r="E86" s="255"/>
      <c r="F86" s="256" t="s">
        <v>858</v>
      </c>
      <c r="G86" s="255"/>
      <c r="H86" s="255" t="s">
        <v>870</v>
      </c>
      <c r="I86" s="255" t="s">
        <v>854</v>
      </c>
      <c r="J86" s="255">
        <v>20</v>
      </c>
      <c r="K86" s="243"/>
    </row>
    <row r="87" spans="2:11" s="1" customFormat="1" ht="15" customHeight="1">
      <c r="B87" s="254"/>
      <c r="C87" s="231" t="s">
        <v>871</v>
      </c>
      <c r="D87" s="231"/>
      <c r="E87" s="231"/>
      <c r="F87" s="252" t="s">
        <v>858</v>
      </c>
      <c r="G87" s="253"/>
      <c r="H87" s="231" t="s">
        <v>872</v>
      </c>
      <c r="I87" s="231" t="s">
        <v>854</v>
      </c>
      <c r="J87" s="231">
        <v>50</v>
      </c>
      <c r="K87" s="243"/>
    </row>
    <row r="88" spans="2:11" s="1" customFormat="1" ht="15" customHeight="1">
      <c r="B88" s="254"/>
      <c r="C88" s="231" t="s">
        <v>873</v>
      </c>
      <c r="D88" s="231"/>
      <c r="E88" s="231"/>
      <c r="F88" s="252" t="s">
        <v>858</v>
      </c>
      <c r="G88" s="253"/>
      <c r="H88" s="231" t="s">
        <v>874</v>
      </c>
      <c r="I88" s="231" t="s">
        <v>854</v>
      </c>
      <c r="J88" s="231">
        <v>20</v>
      </c>
      <c r="K88" s="243"/>
    </row>
    <row r="89" spans="2:11" s="1" customFormat="1" ht="15" customHeight="1">
      <c r="B89" s="254"/>
      <c r="C89" s="231" t="s">
        <v>875</v>
      </c>
      <c r="D89" s="231"/>
      <c r="E89" s="231"/>
      <c r="F89" s="252" t="s">
        <v>858</v>
      </c>
      <c r="G89" s="253"/>
      <c r="H89" s="231" t="s">
        <v>876</v>
      </c>
      <c r="I89" s="231" t="s">
        <v>854</v>
      </c>
      <c r="J89" s="231">
        <v>20</v>
      </c>
      <c r="K89" s="243"/>
    </row>
    <row r="90" spans="2:11" s="1" customFormat="1" ht="15" customHeight="1">
      <c r="B90" s="254"/>
      <c r="C90" s="231" t="s">
        <v>877</v>
      </c>
      <c r="D90" s="231"/>
      <c r="E90" s="231"/>
      <c r="F90" s="252" t="s">
        <v>858</v>
      </c>
      <c r="G90" s="253"/>
      <c r="H90" s="231" t="s">
        <v>878</v>
      </c>
      <c r="I90" s="231" t="s">
        <v>854</v>
      </c>
      <c r="J90" s="231">
        <v>50</v>
      </c>
      <c r="K90" s="243"/>
    </row>
    <row r="91" spans="2:11" s="1" customFormat="1" ht="15" customHeight="1">
      <c r="B91" s="254"/>
      <c r="C91" s="231" t="s">
        <v>879</v>
      </c>
      <c r="D91" s="231"/>
      <c r="E91" s="231"/>
      <c r="F91" s="252" t="s">
        <v>858</v>
      </c>
      <c r="G91" s="253"/>
      <c r="H91" s="231" t="s">
        <v>879</v>
      </c>
      <c r="I91" s="231" t="s">
        <v>854</v>
      </c>
      <c r="J91" s="231">
        <v>50</v>
      </c>
      <c r="K91" s="243"/>
    </row>
    <row r="92" spans="2:11" s="1" customFormat="1" ht="15" customHeight="1">
      <c r="B92" s="254"/>
      <c r="C92" s="231" t="s">
        <v>880</v>
      </c>
      <c r="D92" s="231"/>
      <c r="E92" s="231"/>
      <c r="F92" s="252" t="s">
        <v>858</v>
      </c>
      <c r="G92" s="253"/>
      <c r="H92" s="231" t="s">
        <v>881</v>
      </c>
      <c r="I92" s="231" t="s">
        <v>854</v>
      </c>
      <c r="J92" s="231">
        <v>255</v>
      </c>
      <c r="K92" s="243"/>
    </row>
    <row r="93" spans="2:11" s="1" customFormat="1" ht="15" customHeight="1">
      <c r="B93" s="254"/>
      <c r="C93" s="231" t="s">
        <v>882</v>
      </c>
      <c r="D93" s="231"/>
      <c r="E93" s="231"/>
      <c r="F93" s="252" t="s">
        <v>852</v>
      </c>
      <c r="G93" s="253"/>
      <c r="H93" s="231" t="s">
        <v>883</v>
      </c>
      <c r="I93" s="231" t="s">
        <v>884</v>
      </c>
      <c r="J93" s="231"/>
      <c r="K93" s="243"/>
    </row>
    <row r="94" spans="2:11" s="1" customFormat="1" ht="15" customHeight="1">
      <c r="B94" s="254"/>
      <c r="C94" s="231" t="s">
        <v>885</v>
      </c>
      <c r="D94" s="231"/>
      <c r="E94" s="231"/>
      <c r="F94" s="252" t="s">
        <v>852</v>
      </c>
      <c r="G94" s="253"/>
      <c r="H94" s="231" t="s">
        <v>886</v>
      </c>
      <c r="I94" s="231" t="s">
        <v>887</v>
      </c>
      <c r="J94" s="231"/>
      <c r="K94" s="243"/>
    </row>
    <row r="95" spans="2:11" s="1" customFormat="1" ht="15" customHeight="1">
      <c r="B95" s="254"/>
      <c r="C95" s="231" t="s">
        <v>888</v>
      </c>
      <c r="D95" s="231"/>
      <c r="E95" s="231"/>
      <c r="F95" s="252" t="s">
        <v>852</v>
      </c>
      <c r="G95" s="253"/>
      <c r="H95" s="231" t="s">
        <v>888</v>
      </c>
      <c r="I95" s="231" t="s">
        <v>887</v>
      </c>
      <c r="J95" s="231"/>
      <c r="K95" s="243"/>
    </row>
    <row r="96" spans="2:11" s="1" customFormat="1" ht="15" customHeight="1">
      <c r="B96" s="254"/>
      <c r="C96" s="231" t="s">
        <v>37</v>
      </c>
      <c r="D96" s="231"/>
      <c r="E96" s="231"/>
      <c r="F96" s="252" t="s">
        <v>852</v>
      </c>
      <c r="G96" s="253"/>
      <c r="H96" s="231" t="s">
        <v>889</v>
      </c>
      <c r="I96" s="231" t="s">
        <v>887</v>
      </c>
      <c r="J96" s="231"/>
      <c r="K96" s="243"/>
    </row>
    <row r="97" spans="2:11" s="1" customFormat="1" ht="15" customHeight="1">
      <c r="B97" s="254"/>
      <c r="C97" s="231" t="s">
        <v>47</v>
      </c>
      <c r="D97" s="231"/>
      <c r="E97" s="231"/>
      <c r="F97" s="252" t="s">
        <v>852</v>
      </c>
      <c r="G97" s="253"/>
      <c r="H97" s="231" t="s">
        <v>890</v>
      </c>
      <c r="I97" s="231" t="s">
        <v>887</v>
      </c>
      <c r="J97" s="231"/>
      <c r="K97" s="243"/>
    </row>
    <row r="98" spans="2:11" s="1" customFormat="1" ht="15" customHeight="1">
      <c r="B98" s="257"/>
      <c r="C98" s="258"/>
      <c r="D98" s="258"/>
      <c r="E98" s="258"/>
      <c r="F98" s="258"/>
      <c r="G98" s="258"/>
      <c r="H98" s="258"/>
      <c r="I98" s="258"/>
      <c r="J98" s="258"/>
      <c r="K98" s="259"/>
    </row>
    <row r="99" spans="2:11" s="1" customFormat="1" ht="18.75" customHeight="1">
      <c r="B99" s="260"/>
      <c r="C99" s="261"/>
      <c r="D99" s="261"/>
      <c r="E99" s="261"/>
      <c r="F99" s="261"/>
      <c r="G99" s="261"/>
      <c r="H99" s="261"/>
      <c r="I99" s="261"/>
      <c r="J99" s="261"/>
      <c r="K99" s="260"/>
    </row>
    <row r="100" spans="2:11" s="1" customFormat="1" ht="18.75" customHeight="1">
      <c r="B100" s="238"/>
      <c r="C100" s="238"/>
      <c r="D100" s="238"/>
      <c r="E100" s="238"/>
      <c r="F100" s="238"/>
      <c r="G100" s="238"/>
      <c r="H100" s="238"/>
      <c r="I100" s="238"/>
      <c r="J100" s="238"/>
      <c r="K100" s="238"/>
    </row>
    <row r="101" spans="2:11" s="1" customFormat="1" ht="7.5" customHeight="1">
      <c r="B101" s="239"/>
      <c r="C101" s="240"/>
      <c r="D101" s="240"/>
      <c r="E101" s="240"/>
      <c r="F101" s="240"/>
      <c r="G101" s="240"/>
      <c r="H101" s="240"/>
      <c r="I101" s="240"/>
      <c r="J101" s="240"/>
      <c r="K101" s="241"/>
    </row>
    <row r="102" spans="2:11" s="1" customFormat="1" ht="45" customHeight="1">
      <c r="B102" s="242"/>
      <c r="C102" s="360" t="s">
        <v>891</v>
      </c>
      <c r="D102" s="360"/>
      <c r="E102" s="360"/>
      <c r="F102" s="360"/>
      <c r="G102" s="360"/>
      <c r="H102" s="360"/>
      <c r="I102" s="360"/>
      <c r="J102" s="360"/>
      <c r="K102" s="243"/>
    </row>
    <row r="103" spans="2:11" s="1" customFormat="1" ht="17.25" customHeight="1">
      <c r="B103" s="242"/>
      <c r="C103" s="244" t="s">
        <v>846</v>
      </c>
      <c r="D103" s="244"/>
      <c r="E103" s="244"/>
      <c r="F103" s="244" t="s">
        <v>847</v>
      </c>
      <c r="G103" s="245"/>
      <c r="H103" s="244" t="s">
        <v>53</v>
      </c>
      <c r="I103" s="244" t="s">
        <v>56</v>
      </c>
      <c r="J103" s="244" t="s">
        <v>848</v>
      </c>
      <c r="K103" s="243"/>
    </row>
    <row r="104" spans="2:11" s="1" customFormat="1" ht="17.25" customHeight="1">
      <c r="B104" s="242"/>
      <c r="C104" s="246" t="s">
        <v>849</v>
      </c>
      <c r="D104" s="246"/>
      <c r="E104" s="246"/>
      <c r="F104" s="247" t="s">
        <v>850</v>
      </c>
      <c r="G104" s="248"/>
      <c r="H104" s="246"/>
      <c r="I104" s="246"/>
      <c r="J104" s="246" t="s">
        <v>851</v>
      </c>
      <c r="K104" s="243"/>
    </row>
    <row r="105" spans="2:11" s="1" customFormat="1" ht="5.25" customHeight="1">
      <c r="B105" s="242"/>
      <c r="C105" s="244"/>
      <c r="D105" s="244"/>
      <c r="E105" s="244"/>
      <c r="F105" s="244"/>
      <c r="G105" s="262"/>
      <c r="H105" s="244"/>
      <c r="I105" s="244"/>
      <c r="J105" s="244"/>
      <c r="K105" s="243"/>
    </row>
    <row r="106" spans="2:11" s="1" customFormat="1" ht="15" customHeight="1">
      <c r="B106" s="242"/>
      <c r="C106" s="231" t="s">
        <v>52</v>
      </c>
      <c r="D106" s="251"/>
      <c r="E106" s="251"/>
      <c r="F106" s="252" t="s">
        <v>852</v>
      </c>
      <c r="G106" s="231"/>
      <c r="H106" s="231" t="s">
        <v>892</v>
      </c>
      <c r="I106" s="231" t="s">
        <v>854</v>
      </c>
      <c r="J106" s="231">
        <v>20</v>
      </c>
      <c r="K106" s="243"/>
    </row>
    <row r="107" spans="2:11" s="1" customFormat="1" ht="15" customHeight="1">
      <c r="B107" s="242"/>
      <c r="C107" s="231" t="s">
        <v>855</v>
      </c>
      <c r="D107" s="231"/>
      <c r="E107" s="231"/>
      <c r="F107" s="252" t="s">
        <v>852</v>
      </c>
      <c r="G107" s="231"/>
      <c r="H107" s="231" t="s">
        <v>892</v>
      </c>
      <c r="I107" s="231" t="s">
        <v>854</v>
      </c>
      <c r="J107" s="231">
        <v>120</v>
      </c>
      <c r="K107" s="243"/>
    </row>
    <row r="108" spans="2:11" s="1" customFormat="1" ht="15" customHeight="1">
      <c r="B108" s="254"/>
      <c r="C108" s="231" t="s">
        <v>857</v>
      </c>
      <c r="D108" s="231"/>
      <c r="E108" s="231"/>
      <c r="F108" s="252" t="s">
        <v>858</v>
      </c>
      <c r="G108" s="231"/>
      <c r="H108" s="231" t="s">
        <v>892</v>
      </c>
      <c r="I108" s="231" t="s">
        <v>854</v>
      </c>
      <c r="J108" s="231">
        <v>50</v>
      </c>
      <c r="K108" s="243"/>
    </row>
    <row r="109" spans="2:11" s="1" customFormat="1" ht="15" customHeight="1">
      <c r="B109" s="254"/>
      <c r="C109" s="231" t="s">
        <v>860</v>
      </c>
      <c r="D109" s="231"/>
      <c r="E109" s="231"/>
      <c r="F109" s="252" t="s">
        <v>852</v>
      </c>
      <c r="G109" s="231"/>
      <c r="H109" s="231" t="s">
        <v>892</v>
      </c>
      <c r="I109" s="231" t="s">
        <v>862</v>
      </c>
      <c r="J109" s="231"/>
      <c r="K109" s="243"/>
    </row>
    <row r="110" spans="2:11" s="1" customFormat="1" ht="15" customHeight="1">
      <c r="B110" s="254"/>
      <c r="C110" s="231" t="s">
        <v>871</v>
      </c>
      <c r="D110" s="231"/>
      <c r="E110" s="231"/>
      <c r="F110" s="252" t="s">
        <v>858</v>
      </c>
      <c r="G110" s="231"/>
      <c r="H110" s="231" t="s">
        <v>892</v>
      </c>
      <c r="I110" s="231" t="s">
        <v>854</v>
      </c>
      <c r="J110" s="231">
        <v>50</v>
      </c>
      <c r="K110" s="243"/>
    </row>
    <row r="111" spans="2:11" s="1" customFormat="1" ht="15" customHeight="1">
      <c r="B111" s="254"/>
      <c r="C111" s="231" t="s">
        <v>879</v>
      </c>
      <c r="D111" s="231"/>
      <c r="E111" s="231"/>
      <c r="F111" s="252" t="s">
        <v>858</v>
      </c>
      <c r="G111" s="231"/>
      <c r="H111" s="231" t="s">
        <v>892</v>
      </c>
      <c r="I111" s="231" t="s">
        <v>854</v>
      </c>
      <c r="J111" s="231">
        <v>50</v>
      </c>
      <c r="K111" s="243"/>
    </row>
    <row r="112" spans="2:11" s="1" customFormat="1" ht="15" customHeight="1">
      <c r="B112" s="254"/>
      <c r="C112" s="231" t="s">
        <v>877</v>
      </c>
      <c r="D112" s="231"/>
      <c r="E112" s="231"/>
      <c r="F112" s="252" t="s">
        <v>858</v>
      </c>
      <c r="G112" s="231"/>
      <c r="H112" s="231" t="s">
        <v>892</v>
      </c>
      <c r="I112" s="231" t="s">
        <v>854</v>
      </c>
      <c r="J112" s="231">
        <v>50</v>
      </c>
      <c r="K112" s="243"/>
    </row>
    <row r="113" spans="2:11" s="1" customFormat="1" ht="15" customHeight="1">
      <c r="B113" s="254"/>
      <c r="C113" s="231" t="s">
        <v>52</v>
      </c>
      <c r="D113" s="231"/>
      <c r="E113" s="231"/>
      <c r="F113" s="252" t="s">
        <v>852</v>
      </c>
      <c r="G113" s="231"/>
      <c r="H113" s="231" t="s">
        <v>893</v>
      </c>
      <c r="I113" s="231" t="s">
        <v>854</v>
      </c>
      <c r="J113" s="231">
        <v>20</v>
      </c>
      <c r="K113" s="243"/>
    </row>
    <row r="114" spans="2:11" s="1" customFormat="1" ht="15" customHeight="1">
      <c r="B114" s="254"/>
      <c r="C114" s="231" t="s">
        <v>894</v>
      </c>
      <c r="D114" s="231"/>
      <c r="E114" s="231"/>
      <c r="F114" s="252" t="s">
        <v>852</v>
      </c>
      <c r="G114" s="231"/>
      <c r="H114" s="231" t="s">
        <v>895</v>
      </c>
      <c r="I114" s="231" t="s">
        <v>854</v>
      </c>
      <c r="J114" s="231">
        <v>120</v>
      </c>
      <c r="K114" s="243"/>
    </row>
    <row r="115" spans="2:11" s="1" customFormat="1" ht="15" customHeight="1">
      <c r="B115" s="254"/>
      <c r="C115" s="231" t="s">
        <v>37</v>
      </c>
      <c r="D115" s="231"/>
      <c r="E115" s="231"/>
      <c r="F115" s="252" t="s">
        <v>852</v>
      </c>
      <c r="G115" s="231"/>
      <c r="H115" s="231" t="s">
        <v>896</v>
      </c>
      <c r="I115" s="231" t="s">
        <v>887</v>
      </c>
      <c r="J115" s="231"/>
      <c r="K115" s="243"/>
    </row>
    <row r="116" spans="2:11" s="1" customFormat="1" ht="15" customHeight="1">
      <c r="B116" s="254"/>
      <c r="C116" s="231" t="s">
        <v>47</v>
      </c>
      <c r="D116" s="231"/>
      <c r="E116" s="231"/>
      <c r="F116" s="252" t="s">
        <v>852</v>
      </c>
      <c r="G116" s="231"/>
      <c r="H116" s="231" t="s">
        <v>897</v>
      </c>
      <c r="I116" s="231" t="s">
        <v>887</v>
      </c>
      <c r="J116" s="231"/>
      <c r="K116" s="243"/>
    </row>
    <row r="117" spans="2:11" s="1" customFormat="1" ht="15" customHeight="1">
      <c r="B117" s="254"/>
      <c r="C117" s="231" t="s">
        <v>56</v>
      </c>
      <c r="D117" s="231"/>
      <c r="E117" s="231"/>
      <c r="F117" s="252" t="s">
        <v>852</v>
      </c>
      <c r="G117" s="231"/>
      <c r="H117" s="231" t="s">
        <v>898</v>
      </c>
      <c r="I117" s="231" t="s">
        <v>899</v>
      </c>
      <c r="J117" s="231"/>
      <c r="K117" s="243"/>
    </row>
    <row r="118" spans="2:11" s="1" customFormat="1" ht="15" customHeight="1">
      <c r="B118" s="257"/>
      <c r="C118" s="263"/>
      <c r="D118" s="263"/>
      <c r="E118" s="263"/>
      <c r="F118" s="263"/>
      <c r="G118" s="263"/>
      <c r="H118" s="263"/>
      <c r="I118" s="263"/>
      <c r="J118" s="263"/>
      <c r="K118" s="259"/>
    </row>
    <row r="119" spans="2:11" s="1" customFormat="1" ht="18.75" customHeight="1">
      <c r="B119" s="264"/>
      <c r="C119" s="265"/>
      <c r="D119" s="265"/>
      <c r="E119" s="265"/>
      <c r="F119" s="266"/>
      <c r="G119" s="265"/>
      <c r="H119" s="265"/>
      <c r="I119" s="265"/>
      <c r="J119" s="265"/>
      <c r="K119" s="264"/>
    </row>
    <row r="120" spans="2:11" s="1" customFormat="1" ht="18.75" customHeight="1">
      <c r="B120" s="238"/>
      <c r="C120" s="238"/>
      <c r="D120" s="238"/>
      <c r="E120" s="238"/>
      <c r="F120" s="238"/>
      <c r="G120" s="238"/>
      <c r="H120" s="238"/>
      <c r="I120" s="238"/>
      <c r="J120" s="238"/>
      <c r="K120" s="238"/>
    </row>
    <row r="121" spans="2:11" s="1" customFormat="1" ht="7.5" customHeight="1">
      <c r="B121" s="267"/>
      <c r="C121" s="268"/>
      <c r="D121" s="268"/>
      <c r="E121" s="268"/>
      <c r="F121" s="268"/>
      <c r="G121" s="268"/>
      <c r="H121" s="268"/>
      <c r="I121" s="268"/>
      <c r="J121" s="268"/>
      <c r="K121" s="269"/>
    </row>
    <row r="122" spans="2:11" s="1" customFormat="1" ht="45" customHeight="1">
      <c r="B122" s="270"/>
      <c r="C122" s="358" t="s">
        <v>900</v>
      </c>
      <c r="D122" s="358"/>
      <c r="E122" s="358"/>
      <c r="F122" s="358"/>
      <c r="G122" s="358"/>
      <c r="H122" s="358"/>
      <c r="I122" s="358"/>
      <c r="J122" s="358"/>
      <c r="K122" s="271"/>
    </row>
    <row r="123" spans="2:11" s="1" customFormat="1" ht="17.25" customHeight="1">
      <c r="B123" s="272"/>
      <c r="C123" s="244" t="s">
        <v>846</v>
      </c>
      <c r="D123" s="244"/>
      <c r="E123" s="244"/>
      <c r="F123" s="244" t="s">
        <v>847</v>
      </c>
      <c r="G123" s="245"/>
      <c r="H123" s="244" t="s">
        <v>53</v>
      </c>
      <c r="I123" s="244" t="s">
        <v>56</v>
      </c>
      <c r="J123" s="244" t="s">
        <v>848</v>
      </c>
      <c r="K123" s="273"/>
    </row>
    <row r="124" spans="2:11" s="1" customFormat="1" ht="17.25" customHeight="1">
      <c r="B124" s="272"/>
      <c r="C124" s="246" t="s">
        <v>849</v>
      </c>
      <c r="D124" s="246"/>
      <c r="E124" s="246"/>
      <c r="F124" s="247" t="s">
        <v>850</v>
      </c>
      <c r="G124" s="248"/>
      <c r="H124" s="246"/>
      <c r="I124" s="246"/>
      <c r="J124" s="246" t="s">
        <v>851</v>
      </c>
      <c r="K124" s="273"/>
    </row>
    <row r="125" spans="2:11" s="1" customFormat="1" ht="5.25" customHeight="1">
      <c r="B125" s="274"/>
      <c r="C125" s="249"/>
      <c r="D125" s="249"/>
      <c r="E125" s="249"/>
      <c r="F125" s="249"/>
      <c r="G125" s="275"/>
      <c r="H125" s="249"/>
      <c r="I125" s="249"/>
      <c r="J125" s="249"/>
      <c r="K125" s="276"/>
    </row>
    <row r="126" spans="2:11" s="1" customFormat="1" ht="15" customHeight="1">
      <c r="B126" s="274"/>
      <c r="C126" s="231" t="s">
        <v>855</v>
      </c>
      <c r="D126" s="251"/>
      <c r="E126" s="251"/>
      <c r="F126" s="252" t="s">
        <v>852</v>
      </c>
      <c r="G126" s="231"/>
      <c r="H126" s="231" t="s">
        <v>892</v>
      </c>
      <c r="I126" s="231" t="s">
        <v>854</v>
      </c>
      <c r="J126" s="231">
        <v>120</v>
      </c>
      <c r="K126" s="277"/>
    </row>
    <row r="127" spans="2:11" s="1" customFormat="1" ht="15" customHeight="1">
      <c r="B127" s="274"/>
      <c r="C127" s="231" t="s">
        <v>901</v>
      </c>
      <c r="D127" s="231"/>
      <c r="E127" s="231"/>
      <c r="F127" s="252" t="s">
        <v>852</v>
      </c>
      <c r="G127" s="231"/>
      <c r="H127" s="231" t="s">
        <v>902</v>
      </c>
      <c r="I127" s="231" t="s">
        <v>854</v>
      </c>
      <c r="J127" s="231" t="s">
        <v>903</v>
      </c>
      <c r="K127" s="277"/>
    </row>
    <row r="128" spans="2:11" s="1" customFormat="1" ht="15" customHeight="1">
      <c r="B128" s="274"/>
      <c r="C128" s="231" t="s">
        <v>800</v>
      </c>
      <c r="D128" s="231"/>
      <c r="E128" s="231"/>
      <c r="F128" s="252" t="s">
        <v>852</v>
      </c>
      <c r="G128" s="231"/>
      <c r="H128" s="231" t="s">
        <v>904</v>
      </c>
      <c r="I128" s="231" t="s">
        <v>854</v>
      </c>
      <c r="J128" s="231" t="s">
        <v>903</v>
      </c>
      <c r="K128" s="277"/>
    </row>
    <row r="129" spans="2:11" s="1" customFormat="1" ht="15" customHeight="1">
      <c r="B129" s="274"/>
      <c r="C129" s="231" t="s">
        <v>863</v>
      </c>
      <c r="D129" s="231"/>
      <c r="E129" s="231"/>
      <c r="F129" s="252" t="s">
        <v>858</v>
      </c>
      <c r="G129" s="231"/>
      <c r="H129" s="231" t="s">
        <v>864</v>
      </c>
      <c r="I129" s="231" t="s">
        <v>854</v>
      </c>
      <c r="J129" s="231">
        <v>15</v>
      </c>
      <c r="K129" s="277"/>
    </row>
    <row r="130" spans="2:11" s="1" customFormat="1" ht="15" customHeight="1">
      <c r="B130" s="274"/>
      <c r="C130" s="255" t="s">
        <v>865</v>
      </c>
      <c r="D130" s="255"/>
      <c r="E130" s="255"/>
      <c r="F130" s="256" t="s">
        <v>858</v>
      </c>
      <c r="G130" s="255"/>
      <c r="H130" s="255" t="s">
        <v>866</v>
      </c>
      <c r="I130" s="255" t="s">
        <v>854</v>
      </c>
      <c r="J130" s="255">
        <v>15</v>
      </c>
      <c r="K130" s="277"/>
    </row>
    <row r="131" spans="2:11" s="1" customFormat="1" ht="15" customHeight="1">
      <c r="B131" s="274"/>
      <c r="C131" s="255" t="s">
        <v>867</v>
      </c>
      <c r="D131" s="255"/>
      <c r="E131" s="255"/>
      <c r="F131" s="256" t="s">
        <v>858</v>
      </c>
      <c r="G131" s="255"/>
      <c r="H131" s="255" t="s">
        <v>868</v>
      </c>
      <c r="I131" s="255" t="s">
        <v>854</v>
      </c>
      <c r="J131" s="255">
        <v>20</v>
      </c>
      <c r="K131" s="277"/>
    </row>
    <row r="132" spans="2:11" s="1" customFormat="1" ht="15" customHeight="1">
      <c r="B132" s="274"/>
      <c r="C132" s="255" t="s">
        <v>869</v>
      </c>
      <c r="D132" s="255"/>
      <c r="E132" s="255"/>
      <c r="F132" s="256" t="s">
        <v>858</v>
      </c>
      <c r="G132" s="255"/>
      <c r="H132" s="255" t="s">
        <v>870</v>
      </c>
      <c r="I132" s="255" t="s">
        <v>854</v>
      </c>
      <c r="J132" s="255">
        <v>20</v>
      </c>
      <c r="K132" s="277"/>
    </row>
    <row r="133" spans="2:11" s="1" customFormat="1" ht="15" customHeight="1">
      <c r="B133" s="274"/>
      <c r="C133" s="231" t="s">
        <v>857</v>
      </c>
      <c r="D133" s="231"/>
      <c r="E133" s="231"/>
      <c r="F133" s="252" t="s">
        <v>858</v>
      </c>
      <c r="G133" s="231"/>
      <c r="H133" s="231" t="s">
        <v>892</v>
      </c>
      <c r="I133" s="231" t="s">
        <v>854</v>
      </c>
      <c r="J133" s="231">
        <v>50</v>
      </c>
      <c r="K133" s="277"/>
    </row>
    <row r="134" spans="2:11" s="1" customFormat="1" ht="15" customHeight="1">
      <c r="B134" s="274"/>
      <c r="C134" s="231" t="s">
        <v>871</v>
      </c>
      <c r="D134" s="231"/>
      <c r="E134" s="231"/>
      <c r="F134" s="252" t="s">
        <v>858</v>
      </c>
      <c r="G134" s="231"/>
      <c r="H134" s="231" t="s">
        <v>892</v>
      </c>
      <c r="I134" s="231" t="s">
        <v>854</v>
      </c>
      <c r="J134" s="231">
        <v>50</v>
      </c>
      <c r="K134" s="277"/>
    </row>
    <row r="135" spans="2:11" s="1" customFormat="1" ht="15" customHeight="1">
      <c r="B135" s="274"/>
      <c r="C135" s="231" t="s">
        <v>877</v>
      </c>
      <c r="D135" s="231"/>
      <c r="E135" s="231"/>
      <c r="F135" s="252" t="s">
        <v>858</v>
      </c>
      <c r="G135" s="231"/>
      <c r="H135" s="231" t="s">
        <v>892</v>
      </c>
      <c r="I135" s="231" t="s">
        <v>854</v>
      </c>
      <c r="J135" s="231">
        <v>50</v>
      </c>
      <c r="K135" s="277"/>
    </row>
    <row r="136" spans="2:11" s="1" customFormat="1" ht="15" customHeight="1">
      <c r="B136" s="274"/>
      <c r="C136" s="231" t="s">
        <v>879</v>
      </c>
      <c r="D136" s="231"/>
      <c r="E136" s="231"/>
      <c r="F136" s="252" t="s">
        <v>858</v>
      </c>
      <c r="G136" s="231"/>
      <c r="H136" s="231" t="s">
        <v>892</v>
      </c>
      <c r="I136" s="231" t="s">
        <v>854</v>
      </c>
      <c r="J136" s="231">
        <v>50</v>
      </c>
      <c r="K136" s="277"/>
    </row>
    <row r="137" spans="2:11" s="1" customFormat="1" ht="15" customHeight="1">
      <c r="B137" s="274"/>
      <c r="C137" s="231" t="s">
        <v>880</v>
      </c>
      <c r="D137" s="231"/>
      <c r="E137" s="231"/>
      <c r="F137" s="252" t="s">
        <v>858</v>
      </c>
      <c r="G137" s="231"/>
      <c r="H137" s="231" t="s">
        <v>905</v>
      </c>
      <c r="I137" s="231" t="s">
        <v>854</v>
      </c>
      <c r="J137" s="231">
        <v>255</v>
      </c>
      <c r="K137" s="277"/>
    </row>
    <row r="138" spans="2:11" s="1" customFormat="1" ht="15" customHeight="1">
      <c r="B138" s="274"/>
      <c r="C138" s="231" t="s">
        <v>882</v>
      </c>
      <c r="D138" s="231"/>
      <c r="E138" s="231"/>
      <c r="F138" s="252" t="s">
        <v>852</v>
      </c>
      <c r="G138" s="231"/>
      <c r="H138" s="231" t="s">
        <v>906</v>
      </c>
      <c r="I138" s="231" t="s">
        <v>884</v>
      </c>
      <c r="J138" s="231"/>
      <c r="K138" s="277"/>
    </row>
    <row r="139" spans="2:11" s="1" customFormat="1" ht="15" customHeight="1">
      <c r="B139" s="274"/>
      <c r="C139" s="231" t="s">
        <v>885</v>
      </c>
      <c r="D139" s="231"/>
      <c r="E139" s="231"/>
      <c r="F139" s="252" t="s">
        <v>852</v>
      </c>
      <c r="G139" s="231"/>
      <c r="H139" s="231" t="s">
        <v>907</v>
      </c>
      <c r="I139" s="231" t="s">
        <v>887</v>
      </c>
      <c r="J139" s="231"/>
      <c r="K139" s="277"/>
    </row>
    <row r="140" spans="2:11" s="1" customFormat="1" ht="15" customHeight="1">
      <c r="B140" s="274"/>
      <c r="C140" s="231" t="s">
        <v>888</v>
      </c>
      <c r="D140" s="231"/>
      <c r="E140" s="231"/>
      <c r="F140" s="252" t="s">
        <v>852</v>
      </c>
      <c r="G140" s="231"/>
      <c r="H140" s="231" t="s">
        <v>888</v>
      </c>
      <c r="I140" s="231" t="s">
        <v>887</v>
      </c>
      <c r="J140" s="231"/>
      <c r="K140" s="277"/>
    </row>
    <row r="141" spans="2:11" s="1" customFormat="1" ht="15" customHeight="1">
      <c r="B141" s="274"/>
      <c r="C141" s="231" t="s">
        <v>37</v>
      </c>
      <c r="D141" s="231"/>
      <c r="E141" s="231"/>
      <c r="F141" s="252" t="s">
        <v>852</v>
      </c>
      <c r="G141" s="231"/>
      <c r="H141" s="231" t="s">
        <v>908</v>
      </c>
      <c r="I141" s="231" t="s">
        <v>887</v>
      </c>
      <c r="J141" s="231"/>
      <c r="K141" s="277"/>
    </row>
    <row r="142" spans="2:11" s="1" customFormat="1" ht="15" customHeight="1">
      <c r="B142" s="274"/>
      <c r="C142" s="231" t="s">
        <v>909</v>
      </c>
      <c r="D142" s="231"/>
      <c r="E142" s="231"/>
      <c r="F142" s="252" t="s">
        <v>852</v>
      </c>
      <c r="G142" s="231"/>
      <c r="H142" s="231" t="s">
        <v>910</v>
      </c>
      <c r="I142" s="231" t="s">
        <v>887</v>
      </c>
      <c r="J142" s="231"/>
      <c r="K142" s="277"/>
    </row>
    <row r="143" spans="2:11" s="1" customFormat="1" ht="15" customHeight="1">
      <c r="B143" s="278"/>
      <c r="C143" s="279"/>
      <c r="D143" s="279"/>
      <c r="E143" s="279"/>
      <c r="F143" s="279"/>
      <c r="G143" s="279"/>
      <c r="H143" s="279"/>
      <c r="I143" s="279"/>
      <c r="J143" s="279"/>
      <c r="K143" s="280"/>
    </row>
    <row r="144" spans="2:11" s="1" customFormat="1" ht="18.75" customHeight="1">
      <c r="B144" s="265"/>
      <c r="C144" s="265"/>
      <c r="D144" s="265"/>
      <c r="E144" s="265"/>
      <c r="F144" s="266"/>
      <c r="G144" s="265"/>
      <c r="H144" s="265"/>
      <c r="I144" s="265"/>
      <c r="J144" s="265"/>
      <c r="K144" s="265"/>
    </row>
    <row r="145" spans="2:11" s="1" customFormat="1" ht="18.75" customHeight="1">
      <c r="B145" s="238"/>
      <c r="C145" s="238"/>
      <c r="D145" s="238"/>
      <c r="E145" s="238"/>
      <c r="F145" s="238"/>
      <c r="G145" s="238"/>
      <c r="H145" s="238"/>
      <c r="I145" s="238"/>
      <c r="J145" s="238"/>
      <c r="K145" s="238"/>
    </row>
    <row r="146" spans="2:11" s="1" customFormat="1" ht="7.5" customHeight="1">
      <c r="B146" s="239"/>
      <c r="C146" s="240"/>
      <c r="D146" s="240"/>
      <c r="E146" s="240"/>
      <c r="F146" s="240"/>
      <c r="G146" s="240"/>
      <c r="H146" s="240"/>
      <c r="I146" s="240"/>
      <c r="J146" s="240"/>
      <c r="K146" s="241"/>
    </row>
    <row r="147" spans="2:11" s="1" customFormat="1" ht="45" customHeight="1">
      <c r="B147" s="242"/>
      <c r="C147" s="360" t="s">
        <v>911</v>
      </c>
      <c r="D147" s="360"/>
      <c r="E147" s="360"/>
      <c r="F147" s="360"/>
      <c r="G147" s="360"/>
      <c r="H147" s="360"/>
      <c r="I147" s="360"/>
      <c r="J147" s="360"/>
      <c r="K147" s="243"/>
    </row>
    <row r="148" spans="2:11" s="1" customFormat="1" ht="17.25" customHeight="1">
      <c r="B148" s="242"/>
      <c r="C148" s="244" t="s">
        <v>846</v>
      </c>
      <c r="D148" s="244"/>
      <c r="E148" s="244"/>
      <c r="F148" s="244" t="s">
        <v>847</v>
      </c>
      <c r="G148" s="245"/>
      <c r="H148" s="244" t="s">
        <v>53</v>
      </c>
      <c r="I148" s="244" t="s">
        <v>56</v>
      </c>
      <c r="J148" s="244" t="s">
        <v>848</v>
      </c>
      <c r="K148" s="243"/>
    </row>
    <row r="149" spans="2:11" s="1" customFormat="1" ht="17.25" customHeight="1">
      <c r="B149" s="242"/>
      <c r="C149" s="246" t="s">
        <v>849</v>
      </c>
      <c r="D149" s="246"/>
      <c r="E149" s="246"/>
      <c r="F149" s="247" t="s">
        <v>850</v>
      </c>
      <c r="G149" s="248"/>
      <c r="H149" s="246"/>
      <c r="I149" s="246"/>
      <c r="J149" s="246" t="s">
        <v>851</v>
      </c>
      <c r="K149" s="243"/>
    </row>
    <row r="150" spans="2:11" s="1" customFormat="1" ht="5.25" customHeight="1">
      <c r="B150" s="254"/>
      <c r="C150" s="249"/>
      <c r="D150" s="249"/>
      <c r="E150" s="249"/>
      <c r="F150" s="249"/>
      <c r="G150" s="250"/>
      <c r="H150" s="249"/>
      <c r="I150" s="249"/>
      <c r="J150" s="249"/>
      <c r="K150" s="277"/>
    </row>
    <row r="151" spans="2:11" s="1" customFormat="1" ht="15" customHeight="1">
      <c r="B151" s="254"/>
      <c r="C151" s="281" t="s">
        <v>855</v>
      </c>
      <c r="D151" s="231"/>
      <c r="E151" s="231"/>
      <c r="F151" s="282" t="s">
        <v>852</v>
      </c>
      <c r="G151" s="231"/>
      <c r="H151" s="281" t="s">
        <v>892</v>
      </c>
      <c r="I151" s="281" t="s">
        <v>854</v>
      </c>
      <c r="J151" s="281">
        <v>120</v>
      </c>
      <c r="K151" s="277"/>
    </row>
    <row r="152" spans="2:11" s="1" customFormat="1" ht="15" customHeight="1">
      <c r="B152" s="254"/>
      <c r="C152" s="281" t="s">
        <v>901</v>
      </c>
      <c r="D152" s="231"/>
      <c r="E152" s="231"/>
      <c r="F152" s="282" t="s">
        <v>852</v>
      </c>
      <c r="G152" s="231"/>
      <c r="H152" s="281" t="s">
        <v>912</v>
      </c>
      <c r="I152" s="281" t="s">
        <v>854</v>
      </c>
      <c r="J152" s="281" t="s">
        <v>903</v>
      </c>
      <c r="K152" s="277"/>
    </row>
    <row r="153" spans="2:11" s="1" customFormat="1" ht="15" customHeight="1">
      <c r="B153" s="254"/>
      <c r="C153" s="281" t="s">
        <v>800</v>
      </c>
      <c r="D153" s="231"/>
      <c r="E153" s="231"/>
      <c r="F153" s="282" t="s">
        <v>852</v>
      </c>
      <c r="G153" s="231"/>
      <c r="H153" s="281" t="s">
        <v>913</v>
      </c>
      <c r="I153" s="281" t="s">
        <v>854</v>
      </c>
      <c r="J153" s="281" t="s">
        <v>903</v>
      </c>
      <c r="K153" s="277"/>
    </row>
    <row r="154" spans="2:11" s="1" customFormat="1" ht="15" customHeight="1">
      <c r="B154" s="254"/>
      <c r="C154" s="281" t="s">
        <v>857</v>
      </c>
      <c r="D154" s="231"/>
      <c r="E154" s="231"/>
      <c r="F154" s="282" t="s">
        <v>858</v>
      </c>
      <c r="G154" s="231"/>
      <c r="H154" s="281" t="s">
        <v>892</v>
      </c>
      <c r="I154" s="281" t="s">
        <v>854</v>
      </c>
      <c r="J154" s="281">
        <v>50</v>
      </c>
      <c r="K154" s="277"/>
    </row>
    <row r="155" spans="2:11" s="1" customFormat="1" ht="15" customHeight="1">
      <c r="B155" s="254"/>
      <c r="C155" s="281" t="s">
        <v>860</v>
      </c>
      <c r="D155" s="231"/>
      <c r="E155" s="231"/>
      <c r="F155" s="282" t="s">
        <v>852</v>
      </c>
      <c r="G155" s="231"/>
      <c r="H155" s="281" t="s">
        <v>892</v>
      </c>
      <c r="I155" s="281" t="s">
        <v>862</v>
      </c>
      <c r="J155" s="281"/>
      <c r="K155" s="277"/>
    </row>
    <row r="156" spans="2:11" s="1" customFormat="1" ht="15" customHeight="1">
      <c r="B156" s="254"/>
      <c r="C156" s="281" t="s">
        <v>871</v>
      </c>
      <c r="D156" s="231"/>
      <c r="E156" s="231"/>
      <c r="F156" s="282" t="s">
        <v>858</v>
      </c>
      <c r="G156" s="231"/>
      <c r="H156" s="281" t="s">
        <v>892</v>
      </c>
      <c r="I156" s="281" t="s">
        <v>854</v>
      </c>
      <c r="J156" s="281">
        <v>50</v>
      </c>
      <c r="K156" s="277"/>
    </row>
    <row r="157" spans="2:11" s="1" customFormat="1" ht="15" customHeight="1">
      <c r="B157" s="254"/>
      <c r="C157" s="281" t="s">
        <v>879</v>
      </c>
      <c r="D157" s="231"/>
      <c r="E157" s="231"/>
      <c r="F157" s="282" t="s">
        <v>858</v>
      </c>
      <c r="G157" s="231"/>
      <c r="H157" s="281" t="s">
        <v>892</v>
      </c>
      <c r="I157" s="281" t="s">
        <v>854</v>
      </c>
      <c r="J157" s="281">
        <v>50</v>
      </c>
      <c r="K157" s="277"/>
    </row>
    <row r="158" spans="2:11" s="1" customFormat="1" ht="15" customHeight="1">
      <c r="B158" s="254"/>
      <c r="C158" s="281" t="s">
        <v>877</v>
      </c>
      <c r="D158" s="231"/>
      <c r="E158" s="231"/>
      <c r="F158" s="282" t="s">
        <v>858</v>
      </c>
      <c r="G158" s="231"/>
      <c r="H158" s="281" t="s">
        <v>892</v>
      </c>
      <c r="I158" s="281" t="s">
        <v>854</v>
      </c>
      <c r="J158" s="281">
        <v>50</v>
      </c>
      <c r="K158" s="277"/>
    </row>
    <row r="159" spans="2:11" s="1" customFormat="1" ht="15" customHeight="1">
      <c r="B159" s="254"/>
      <c r="C159" s="281" t="s">
        <v>93</v>
      </c>
      <c r="D159" s="231"/>
      <c r="E159" s="231"/>
      <c r="F159" s="282" t="s">
        <v>852</v>
      </c>
      <c r="G159" s="231"/>
      <c r="H159" s="281" t="s">
        <v>914</v>
      </c>
      <c r="I159" s="281" t="s">
        <v>854</v>
      </c>
      <c r="J159" s="281" t="s">
        <v>915</v>
      </c>
      <c r="K159" s="277"/>
    </row>
    <row r="160" spans="2:11" s="1" customFormat="1" ht="15" customHeight="1">
      <c r="B160" s="254"/>
      <c r="C160" s="281" t="s">
        <v>916</v>
      </c>
      <c r="D160" s="231"/>
      <c r="E160" s="231"/>
      <c r="F160" s="282" t="s">
        <v>852</v>
      </c>
      <c r="G160" s="231"/>
      <c r="H160" s="281" t="s">
        <v>917</v>
      </c>
      <c r="I160" s="281" t="s">
        <v>887</v>
      </c>
      <c r="J160" s="281"/>
      <c r="K160" s="277"/>
    </row>
    <row r="161" spans="2:11" s="1" customFormat="1" ht="15" customHeight="1">
      <c r="B161" s="283"/>
      <c r="C161" s="263"/>
      <c r="D161" s="263"/>
      <c r="E161" s="263"/>
      <c r="F161" s="263"/>
      <c r="G161" s="263"/>
      <c r="H161" s="263"/>
      <c r="I161" s="263"/>
      <c r="J161" s="263"/>
      <c r="K161" s="284"/>
    </row>
    <row r="162" spans="2:11" s="1" customFormat="1" ht="18.75" customHeight="1">
      <c r="B162" s="265"/>
      <c r="C162" s="275"/>
      <c r="D162" s="275"/>
      <c r="E162" s="275"/>
      <c r="F162" s="285"/>
      <c r="G162" s="275"/>
      <c r="H162" s="275"/>
      <c r="I162" s="275"/>
      <c r="J162" s="275"/>
      <c r="K162" s="265"/>
    </row>
    <row r="163" spans="2:11" s="1" customFormat="1" ht="18.75" customHeight="1">
      <c r="B163" s="238"/>
      <c r="C163" s="238"/>
      <c r="D163" s="238"/>
      <c r="E163" s="238"/>
      <c r="F163" s="238"/>
      <c r="G163" s="238"/>
      <c r="H163" s="238"/>
      <c r="I163" s="238"/>
      <c r="J163" s="238"/>
      <c r="K163" s="238"/>
    </row>
    <row r="164" spans="2:11" s="1" customFormat="1" ht="7.5" customHeight="1">
      <c r="B164" s="220"/>
      <c r="C164" s="221"/>
      <c r="D164" s="221"/>
      <c r="E164" s="221"/>
      <c r="F164" s="221"/>
      <c r="G164" s="221"/>
      <c r="H164" s="221"/>
      <c r="I164" s="221"/>
      <c r="J164" s="221"/>
      <c r="K164" s="222"/>
    </row>
    <row r="165" spans="2:11" s="1" customFormat="1" ht="45" customHeight="1">
      <c r="B165" s="223"/>
      <c r="C165" s="358" t="s">
        <v>918</v>
      </c>
      <c r="D165" s="358"/>
      <c r="E165" s="358"/>
      <c r="F165" s="358"/>
      <c r="G165" s="358"/>
      <c r="H165" s="358"/>
      <c r="I165" s="358"/>
      <c r="J165" s="358"/>
      <c r="K165" s="224"/>
    </row>
    <row r="166" spans="2:11" s="1" customFormat="1" ht="17.25" customHeight="1">
      <c r="B166" s="223"/>
      <c r="C166" s="244" t="s">
        <v>846</v>
      </c>
      <c r="D166" s="244"/>
      <c r="E166" s="244"/>
      <c r="F166" s="244" t="s">
        <v>847</v>
      </c>
      <c r="G166" s="286"/>
      <c r="H166" s="287" t="s">
        <v>53</v>
      </c>
      <c r="I166" s="287" t="s">
        <v>56</v>
      </c>
      <c r="J166" s="244" t="s">
        <v>848</v>
      </c>
      <c r="K166" s="224"/>
    </row>
    <row r="167" spans="2:11" s="1" customFormat="1" ht="17.25" customHeight="1">
      <c r="B167" s="225"/>
      <c r="C167" s="246" t="s">
        <v>849</v>
      </c>
      <c r="D167" s="246"/>
      <c r="E167" s="246"/>
      <c r="F167" s="247" t="s">
        <v>850</v>
      </c>
      <c r="G167" s="288"/>
      <c r="H167" s="289"/>
      <c r="I167" s="289"/>
      <c r="J167" s="246" t="s">
        <v>851</v>
      </c>
      <c r="K167" s="226"/>
    </row>
    <row r="168" spans="2:11" s="1" customFormat="1" ht="5.25" customHeight="1">
      <c r="B168" s="254"/>
      <c r="C168" s="249"/>
      <c r="D168" s="249"/>
      <c r="E168" s="249"/>
      <c r="F168" s="249"/>
      <c r="G168" s="250"/>
      <c r="H168" s="249"/>
      <c r="I168" s="249"/>
      <c r="J168" s="249"/>
      <c r="K168" s="277"/>
    </row>
    <row r="169" spans="2:11" s="1" customFormat="1" ht="15" customHeight="1">
      <c r="B169" s="254"/>
      <c r="C169" s="231" t="s">
        <v>855</v>
      </c>
      <c r="D169" s="231"/>
      <c r="E169" s="231"/>
      <c r="F169" s="252" t="s">
        <v>852</v>
      </c>
      <c r="G169" s="231"/>
      <c r="H169" s="231" t="s">
        <v>892</v>
      </c>
      <c r="I169" s="231" t="s">
        <v>854</v>
      </c>
      <c r="J169" s="231">
        <v>120</v>
      </c>
      <c r="K169" s="277"/>
    </row>
    <row r="170" spans="2:11" s="1" customFormat="1" ht="15" customHeight="1">
      <c r="B170" s="254"/>
      <c r="C170" s="231" t="s">
        <v>901</v>
      </c>
      <c r="D170" s="231"/>
      <c r="E170" s="231"/>
      <c r="F170" s="252" t="s">
        <v>852</v>
      </c>
      <c r="G170" s="231"/>
      <c r="H170" s="231" t="s">
        <v>902</v>
      </c>
      <c r="I170" s="231" t="s">
        <v>854</v>
      </c>
      <c r="J170" s="231" t="s">
        <v>903</v>
      </c>
      <c r="K170" s="277"/>
    </row>
    <row r="171" spans="2:11" s="1" customFormat="1" ht="15" customHeight="1">
      <c r="B171" s="254"/>
      <c r="C171" s="231" t="s">
        <v>800</v>
      </c>
      <c r="D171" s="231"/>
      <c r="E171" s="231"/>
      <c r="F171" s="252" t="s">
        <v>852</v>
      </c>
      <c r="G171" s="231"/>
      <c r="H171" s="231" t="s">
        <v>919</v>
      </c>
      <c r="I171" s="231" t="s">
        <v>854</v>
      </c>
      <c r="J171" s="231" t="s">
        <v>903</v>
      </c>
      <c r="K171" s="277"/>
    </row>
    <row r="172" spans="2:11" s="1" customFormat="1" ht="15" customHeight="1">
      <c r="B172" s="254"/>
      <c r="C172" s="231" t="s">
        <v>857</v>
      </c>
      <c r="D172" s="231"/>
      <c r="E172" s="231"/>
      <c r="F172" s="252" t="s">
        <v>858</v>
      </c>
      <c r="G172" s="231"/>
      <c r="H172" s="231" t="s">
        <v>919</v>
      </c>
      <c r="I172" s="231" t="s">
        <v>854</v>
      </c>
      <c r="J172" s="231">
        <v>50</v>
      </c>
      <c r="K172" s="277"/>
    </row>
    <row r="173" spans="2:11" s="1" customFormat="1" ht="15" customHeight="1">
      <c r="B173" s="254"/>
      <c r="C173" s="231" t="s">
        <v>860</v>
      </c>
      <c r="D173" s="231"/>
      <c r="E173" s="231"/>
      <c r="F173" s="252" t="s">
        <v>852</v>
      </c>
      <c r="G173" s="231"/>
      <c r="H173" s="231" t="s">
        <v>919</v>
      </c>
      <c r="I173" s="231" t="s">
        <v>862</v>
      </c>
      <c r="J173" s="231"/>
      <c r="K173" s="277"/>
    </row>
    <row r="174" spans="2:11" s="1" customFormat="1" ht="15" customHeight="1">
      <c r="B174" s="254"/>
      <c r="C174" s="231" t="s">
        <v>871</v>
      </c>
      <c r="D174" s="231"/>
      <c r="E174" s="231"/>
      <c r="F174" s="252" t="s">
        <v>858</v>
      </c>
      <c r="G174" s="231"/>
      <c r="H174" s="231" t="s">
        <v>919</v>
      </c>
      <c r="I174" s="231" t="s">
        <v>854</v>
      </c>
      <c r="J174" s="231">
        <v>50</v>
      </c>
      <c r="K174" s="277"/>
    </row>
    <row r="175" spans="2:11" s="1" customFormat="1" ht="15" customHeight="1">
      <c r="B175" s="254"/>
      <c r="C175" s="231" t="s">
        <v>879</v>
      </c>
      <c r="D175" s="231"/>
      <c r="E175" s="231"/>
      <c r="F175" s="252" t="s">
        <v>858</v>
      </c>
      <c r="G175" s="231"/>
      <c r="H175" s="231" t="s">
        <v>919</v>
      </c>
      <c r="I175" s="231" t="s">
        <v>854</v>
      </c>
      <c r="J175" s="231">
        <v>50</v>
      </c>
      <c r="K175" s="277"/>
    </row>
    <row r="176" spans="2:11" s="1" customFormat="1" ht="15" customHeight="1">
      <c r="B176" s="254"/>
      <c r="C176" s="231" t="s">
        <v>877</v>
      </c>
      <c r="D176" s="231"/>
      <c r="E176" s="231"/>
      <c r="F176" s="252" t="s">
        <v>858</v>
      </c>
      <c r="G176" s="231"/>
      <c r="H176" s="231" t="s">
        <v>919</v>
      </c>
      <c r="I176" s="231" t="s">
        <v>854</v>
      </c>
      <c r="J176" s="231">
        <v>50</v>
      </c>
      <c r="K176" s="277"/>
    </row>
    <row r="177" spans="2:11" s="1" customFormat="1" ht="15" customHeight="1">
      <c r="B177" s="254"/>
      <c r="C177" s="231" t="s">
        <v>104</v>
      </c>
      <c r="D177" s="231"/>
      <c r="E177" s="231"/>
      <c r="F177" s="252" t="s">
        <v>852</v>
      </c>
      <c r="G177" s="231"/>
      <c r="H177" s="231" t="s">
        <v>920</v>
      </c>
      <c r="I177" s="231" t="s">
        <v>921</v>
      </c>
      <c r="J177" s="231"/>
      <c r="K177" s="277"/>
    </row>
    <row r="178" spans="2:11" s="1" customFormat="1" ht="15" customHeight="1">
      <c r="B178" s="254"/>
      <c r="C178" s="231" t="s">
        <v>56</v>
      </c>
      <c r="D178" s="231"/>
      <c r="E178" s="231"/>
      <c r="F178" s="252" t="s">
        <v>852</v>
      </c>
      <c r="G178" s="231"/>
      <c r="H178" s="231" t="s">
        <v>922</v>
      </c>
      <c r="I178" s="231" t="s">
        <v>923</v>
      </c>
      <c r="J178" s="231">
        <v>1</v>
      </c>
      <c r="K178" s="277"/>
    </row>
    <row r="179" spans="2:11" s="1" customFormat="1" ht="15" customHeight="1">
      <c r="B179" s="254"/>
      <c r="C179" s="231" t="s">
        <v>52</v>
      </c>
      <c r="D179" s="231"/>
      <c r="E179" s="231"/>
      <c r="F179" s="252" t="s">
        <v>852</v>
      </c>
      <c r="G179" s="231"/>
      <c r="H179" s="231" t="s">
        <v>924</v>
      </c>
      <c r="I179" s="231" t="s">
        <v>854</v>
      </c>
      <c r="J179" s="231">
        <v>20</v>
      </c>
      <c r="K179" s="277"/>
    </row>
    <row r="180" spans="2:11" s="1" customFormat="1" ht="15" customHeight="1">
      <c r="B180" s="254"/>
      <c r="C180" s="231" t="s">
        <v>53</v>
      </c>
      <c r="D180" s="231"/>
      <c r="E180" s="231"/>
      <c r="F180" s="252" t="s">
        <v>852</v>
      </c>
      <c r="G180" s="231"/>
      <c r="H180" s="231" t="s">
        <v>925</v>
      </c>
      <c r="I180" s="231" t="s">
        <v>854</v>
      </c>
      <c r="J180" s="231">
        <v>255</v>
      </c>
      <c r="K180" s="277"/>
    </row>
    <row r="181" spans="2:11" s="1" customFormat="1" ht="15" customHeight="1">
      <c r="B181" s="254"/>
      <c r="C181" s="231" t="s">
        <v>105</v>
      </c>
      <c r="D181" s="231"/>
      <c r="E181" s="231"/>
      <c r="F181" s="252" t="s">
        <v>852</v>
      </c>
      <c r="G181" s="231"/>
      <c r="H181" s="231" t="s">
        <v>816</v>
      </c>
      <c r="I181" s="231" t="s">
        <v>854</v>
      </c>
      <c r="J181" s="231">
        <v>10</v>
      </c>
      <c r="K181" s="277"/>
    </row>
    <row r="182" spans="2:11" s="1" customFormat="1" ht="15" customHeight="1">
      <c r="B182" s="254"/>
      <c r="C182" s="231" t="s">
        <v>106</v>
      </c>
      <c r="D182" s="231"/>
      <c r="E182" s="231"/>
      <c r="F182" s="252" t="s">
        <v>852</v>
      </c>
      <c r="G182" s="231"/>
      <c r="H182" s="231" t="s">
        <v>926</v>
      </c>
      <c r="I182" s="231" t="s">
        <v>887</v>
      </c>
      <c r="J182" s="231"/>
      <c r="K182" s="277"/>
    </row>
    <row r="183" spans="2:11" s="1" customFormat="1" ht="15" customHeight="1">
      <c r="B183" s="254"/>
      <c r="C183" s="231" t="s">
        <v>927</v>
      </c>
      <c r="D183" s="231"/>
      <c r="E183" s="231"/>
      <c r="F183" s="252" t="s">
        <v>852</v>
      </c>
      <c r="G183" s="231"/>
      <c r="H183" s="231" t="s">
        <v>928</v>
      </c>
      <c r="I183" s="231" t="s">
        <v>887</v>
      </c>
      <c r="J183" s="231"/>
      <c r="K183" s="277"/>
    </row>
    <row r="184" spans="2:11" s="1" customFormat="1" ht="15" customHeight="1">
      <c r="B184" s="254"/>
      <c r="C184" s="231" t="s">
        <v>916</v>
      </c>
      <c r="D184" s="231"/>
      <c r="E184" s="231"/>
      <c r="F184" s="252" t="s">
        <v>852</v>
      </c>
      <c r="G184" s="231"/>
      <c r="H184" s="231" t="s">
        <v>929</v>
      </c>
      <c r="I184" s="231" t="s">
        <v>887</v>
      </c>
      <c r="J184" s="231"/>
      <c r="K184" s="277"/>
    </row>
    <row r="185" spans="2:11" s="1" customFormat="1" ht="15" customHeight="1">
      <c r="B185" s="254"/>
      <c r="C185" s="231" t="s">
        <v>108</v>
      </c>
      <c r="D185" s="231"/>
      <c r="E185" s="231"/>
      <c r="F185" s="252" t="s">
        <v>858</v>
      </c>
      <c r="G185" s="231"/>
      <c r="H185" s="231" t="s">
        <v>930</v>
      </c>
      <c r="I185" s="231" t="s">
        <v>854</v>
      </c>
      <c r="J185" s="231">
        <v>50</v>
      </c>
      <c r="K185" s="277"/>
    </row>
    <row r="186" spans="2:11" s="1" customFormat="1" ht="15" customHeight="1">
      <c r="B186" s="254"/>
      <c r="C186" s="231" t="s">
        <v>931</v>
      </c>
      <c r="D186" s="231"/>
      <c r="E186" s="231"/>
      <c r="F186" s="252" t="s">
        <v>858</v>
      </c>
      <c r="G186" s="231"/>
      <c r="H186" s="231" t="s">
        <v>932</v>
      </c>
      <c r="I186" s="231" t="s">
        <v>933</v>
      </c>
      <c r="J186" s="231"/>
      <c r="K186" s="277"/>
    </row>
    <row r="187" spans="2:11" s="1" customFormat="1" ht="15" customHeight="1">
      <c r="B187" s="254"/>
      <c r="C187" s="231" t="s">
        <v>934</v>
      </c>
      <c r="D187" s="231"/>
      <c r="E187" s="231"/>
      <c r="F187" s="252" t="s">
        <v>858</v>
      </c>
      <c r="G187" s="231"/>
      <c r="H187" s="231" t="s">
        <v>935</v>
      </c>
      <c r="I187" s="231" t="s">
        <v>933</v>
      </c>
      <c r="J187" s="231"/>
      <c r="K187" s="277"/>
    </row>
    <row r="188" spans="2:11" s="1" customFormat="1" ht="15" customHeight="1">
      <c r="B188" s="254"/>
      <c r="C188" s="231" t="s">
        <v>936</v>
      </c>
      <c r="D188" s="231"/>
      <c r="E188" s="231"/>
      <c r="F188" s="252" t="s">
        <v>858</v>
      </c>
      <c r="G188" s="231"/>
      <c r="H188" s="231" t="s">
        <v>937</v>
      </c>
      <c r="I188" s="231" t="s">
        <v>933</v>
      </c>
      <c r="J188" s="231"/>
      <c r="K188" s="277"/>
    </row>
    <row r="189" spans="2:11" s="1" customFormat="1" ht="15" customHeight="1">
      <c r="B189" s="254"/>
      <c r="C189" s="290" t="s">
        <v>938</v>
      </c>
      <c r="D189" s="231"/>
      <c r="E189" s="231"/>
      <c r="F189" s="252" t="s">
        <v>858</v>
      </c>
      <c r="G189" s="231"/>
      <c r="H189" s="231" t="s">
        <v>939</v>
      </c>
      <c r="I189" s="231" t="s">
        <v>940</v>
      </c>
      <c r="J189" s="291" t="s">
        <v>941</v>
      </c>
      <c r="K189" s="277"/>
    </row>
    <row r="190" spans="2:11" s="15" customFormat="1" ht="15" customHeight="1">
      <c r="B190" s="292"/>
      <c r="C190" s="293" t="s">
        <v>942</v>
      </c>
      <c r="D190" s="294"/>
      <c r="E190" s="294"/>
      <c r="F190" s="295" t="s">
        <v>858</v>
      </c>
      <c r="G190" s="294"/>
      <c r="H190" s="294" t="s">
        <v>943</v>
      </c>
      <c r="I190" s="294" t="s">
        <v>940</v>
      </c>
      <c r="J190" s="296" t="s">
        <v>941</v>
      </c>
      <c r="K190" s="297"/>
    </row>
    <row r="191" spans="2:11" s="1" customFormat="1" ht="15" customHeight="1">
      <c r="B191" s="254"/>
      <c r="C191" s="290" t="s">
        <v>41</v>
      </c>
      <c r="D191" s="231"/>
      <c r="E191" s="231"/>
      <c r="F191" s="252" t="s">
        <v>852</v>
      </c>
      <c r="G191" s="231"/>
      <c r="H191" s="228" t="s">
        <v>944</v>
      </c>
      <c r="I191" s="231" t="s">
        <v>945</v>
      </c>
      <c r="J191" s="231"/>
      <c r="K191" s="277"/>
    </row>
    <row r="192" spans="2:11" s="1" customFormat="1" ht="15" customHeight="1">
      <c r="B192" s="254"/>
      <c r="C192" s="290" t="s">
        <v>946</v>
      </c>
      <c r="D192" s="231"/>
      <c r="E192" s="231"/>
      <c r="F192" s="252" t="s">
        <v>852</v>
      </c>
      <c r="G192" s="231"/>
      <c r="H192" s="231" t="s">
        <v>947</v>
      </c>
      <c r="I192" s="231" t="s">
        <v>887</v>
      </c>
      <c r="J192" s="231"/>
      <c r="K192" s="277"/>
    </row>
    <row r="193" spans="2:11" s="1" customFormat="1" ht="15" customHeight="1">
      <c r="B193" s="254"/>
      <c r="C193" s="290" t="s">
        <v>948</v>
      </c>
      <c r="D193" s="231"/>
      <c r="E193" s="231"/>
      <c r="F193" s="252" t="s">
        <v>852</v>
      </c>
      <c r="G193" s="231"/>
      <c r="H193" s="231" t="s">
        <v>949</v>
      </c>
      <c r="I193" s="231" t="s">
        <v>887</v>
      </c>
      <c r="J193" s="231"/>
      <c r="K193" s="277"/>
    </row>
    <row r="194" spans="2:11" s="1" customFormat="1" ht="15" customHeight="1">
      <c r="B194" s="254"/>
      <c r="C194" s="290" t="s">
        <v>950</v>
      </c>
      <c r="D194" s="231"/>
      <c r="E194" s="231"/>
      <c r="F194" s="252" t="s">
        <v>858</v>
      </c>
      <c r="G194" s="231"/>
      <c r="H194" s="231" t="s">
        <v>951</v>
      </c>
      <c r="I194" s="231" t="s">
        <v>887</v>
      </c>
      <c r="J194" s="231"/>
      <c r="K194" s="277"/>
    </row>
    <row r="195" spans="2:11" s="1" customFormat="1" ht="15" customHeight="1">
      <c r="B195" s="283"/>
      <c r="C195" s="298"/>
      <c r="D195" s="263"/>
      <c r="E195" s="263"/>
      <c r="F195" s="263"/>
      <c r="G195" s="263"/>
      <c r="H195" s="263"/>
      <c r="I195" s="263"/>
      <c r="J195" s="263"/>
      <c r="K195" s="284"/>
    </row>
    <row r="196" spans="2:11" s="1" customFormat="1" ht="18.75" customHeight="1">
      <c r="B196" s="265"/>
      <c r="C196" s="275"/>
      <c r="D196" s="275"/>
      <c r="E196" s="275"/>
      <c r="F196" s="285"/>
      <c r="G196" s="275"/>
      <c r="H196" s="275"/>
      <c r="I196" s="275"/>
      <c r="J196" s="275"/>
      <c r="K196" s="265"/>
    </row>
    <row r="197" spans="2:11" s="1" customFormat="1" ht="18.75" customHeight="1">
      <c r="B197" s="265"/>
      <c r="C197" s="275"/>
      <c r="D197" s="275"/>
      <c r="E197" s="275"/>
      <c r="F197" s="285"/>
      <c r="G197" s="275"/>
      <c r="H197" s="275"/>
      <c r="I197" s="275"/>
      <c r="J197" s="275"/>
      <c r="K197" s="265"/>
    </row>
    <row r="198" spans="2:11" s="1" customFormat="1" ht="18.75" customHeight="1">
      <c r="B198" s="238"/>
      <c r="C198" s="238"/>
      <c r="D198" s="238"/>
      <c r="E198" s="238"/>
      <c r="F198" s="238"/>
      <c r="G198" s="238"/>
      <c r="H198" s="238"/>
      <c r="I198" s="238"/>
      <c r="J198" s="238"/>
      <c r="K198" s="238"/>
    </row>
    <row r="199" spans="2:11" s="1" customFormat="1" ht="13.5">
      <c r="B199" s="220"/>
      <c r="C199" s="221"/>
      <c r="D199" s="221"/>
      <c r="E199" s="221"/>
      <c r="F199" s="221"/>
      <c r="G199" s="221"/>
      <c r="H199" s="221"/>
      <c r="I199" s="221"/>
      <c r="J199" s="221"/>
      <c r="K199" s="222"/>
    </row>
    <row r="200" spans="2:11" s="1" customFormat="1" ht="21">
      <c r="B200" s="223"/>
      <c r="C200" s="358" t="s">
        <v>952</v>
      </c>
      <c r="D200" s="358"/>
      <c r="E200" s="358"/>
      <c r="F200" s="358"/>
      <c r="G200" s="358"/>
      <c r="H200" s="358"/>
      <c r="I200" s="358"/>
      <c r="J200" s="358"/>
      <c r="K200" s="224"/>
    </row>
    <row r="201" spans="2:11" s="1" customFormat="1" ht="25.5" customHeight="1">
      <c r="B201" s="223"/>
      <c r="C201" s="299" t="s">
        <v>953</v>
      </c>
      <c r="D201" s="299"/>
      <c r="E201" s="299"/>
      <c r="F201" s="299" t="s">
        <v>954</v>
      </c>
      <c r="G201" s="300"/>
      <c r="H201" s="361" t="s">
        <v>955</v>
      </c>
      <c r="I201" s="361"/>
      <c r="J201" s="361"/>
      <c r="K201" s="224"/>
    </row>
    <row r="202" spans="2:11" s="1" customFormat="1" ht="5.25" customHeight="1">
      <c r="B202" s="254"/>
      <c r="C202" s="249"/>
      <c r="D202" s="249"/>
      <c r="E202" s="249"/>
      <c r="F202" s="249"/>
      <c r="G202" s="275"/>
      <c r="H202" s="249"/>
      <c r="I202" s="249"/>
      <c r="J202" s="249"/>
      <c r="K202" s="277"/>
    </row>
    <row r="203" spans="2:11" s="1" customFormat="1" ht="15" customHeight="1">
      <c r="B203" s="254"/>
      <c r="C203" s="231" t="s">
        <v>945</v>
      </c>
      <c r="D203" s="231"/>
      <c r="E203" s="231"/>
      <c r="F203" s="252" t="s">
        <v>42</v>
      </c>
      <c r="G203" s="231"/>
      <c r="H203" s="362" t="s">
        <v>956</v>
      </c>
      <c r="I203" s="362"/>
      <c r="J203" s="362"/>
      <c r="K203" s="277"/>
    </row>
    <row r="204" spans="2:11" s="1" customFormat="1" ht="15" customHeight="1">
      <c r="B204" s="254"/>
      <c r="C204" s="231"/>
      <c r="D204" s="231"/>
      <c r="E204" s="231"/>
      <c r="F204" s="252" t="s">
        <v>43</v>
      </c>
      <c r="G204" s="231"/>
      <c r="H204" s="362" t="s">
        <v>957</v>
      </c>
      <c r="I204" s="362"/>
      <c r="J204" s="362"/>
      <c r="K204" s="277"/>
    </row>
    <row r="205" spans="2:11" s="1" customFormat="1" ht="15" customHeight="1">
      <c r="B205" s="254"/>
      <c r="C205" s="231"/>
      <c r="D205" s="231"/>
      <c r="E205" s="231"/>
      <c r="F205" s="252" t="s">
        <v>46</v>
      </c>
      <c r="G205" s="231"/>
      <c r="H205" s="362" t="s">
        <v>958</v>
      </c>
      <c r="I205" s="362"/>
      <c r="J205" s="362"/>
      <c r="K205" s="277"/>
    </row>
    <row r="206" spans="2:11" s="1" customFormat="1" ht="15" customHeight="1">
      <c r="B206" s="254"/>
      <c r="C206" s="231"/>
      <c r="D206" s="231"/>
      <c r="E206" s="231"/>
      <c r="F206" s="252" t="s">
        <v>44</v>
      </c>
      <c r="G206" s="231"/>
      <c r="H206" s="362" t="s">
        <v>959</v>
      </c>
      <c r="I206" s="362"/>
      <c r="J206" s="362"/>
      <c r="K206" s="277"/>
    </row>
    <row r="207" spans="2:11" s="1" customFormat="1" ht="15" customHeight="1">
      <c r="B207" s="254"/>
      <c r="C207" s="231"/>
      <c r="D207" s="231"/>
      <c r="E207" s="231"/>
      <c r="F207" s="252" t="s">
        <v>45</v>
      </c>
      <c r="G207" s="231"/>
      <c r="H207" s="362" t="s">
        <v>960</v>
      </c>
      <c r="I207" s="362"/>
      <c r="J207" s="362"/>
      <c r="K207" s="277"/>
    </row>
    <row r="208" spans="2:11" s="1" customFormat="1" ht="15" customHeight="1">
      <c r="B208" s="254"/>
      <c r="C208" s="231"/>
      <c r="D208" s="231"/>
      <c r="E208" s="231"/>
      <c r="F208" s="252"/>
      <c r="G208" s="231"/>
      <c r="H208" s="231"/>
      <c r="I208" s="231"/>
      <c r="J208" s="231"/>
      <c r="K208" s="277"/>
    </row>
    <row r="209" spans="2:11" s="1" customFormat="1" ht="15" customHeight="1">
      <c r="B209" s="254"/>
      <c r="C209" s="231" t="s">
        <v>899</v>
      </c>
      <c r="D209" s="231"/>
      <c r="E209" s="231"/>
      <c r="F209" s="252" t="s">
        <v>78</v>
      </c>
      <c r="G209" s="231"/>
      <c r="H209" s="362" t="s">
        <v>961</v>
      </c>
      <c r="I209" s="362"/>
      <c r="J209" s="362"/>
      <c r="K209" s="277"/>
    </row>
    <row r="210" spans="2:11" s="1" customFormat="1" ht="15" customHeight="1">
      <c r="B210" s="254"/>
      <c r="C210" s="231"/>
      <c r="D210" s="231"/>
      <c r="E210" s="231"/>
      <c r="F210" s="252" t="s">
        <v>796</v>
      </c>
      <c r="G210" s="231"/>
      <c r="H210" s="362" t="s">
        <v>797</v>
      </c>
      <c r="I210" s="362"/>
      <c r="J210" s="362"/>
      <c r="K210" s="277"/>
    </row>
    <row r="211" spans="2:11" s="1" customFormat="1" ht="15" customHeight="1">
      <c r="B211" s="254"/>
      <c r="C211" s="231"/>
      <c r="D211" s="231"/>
      <c r="E211" s="231"/>
      <c r="F211" s="252" t="s">
        <v>794</v>
      </c>
      <c r="G211" s="231"/>
      <c r="H211" s="362" t="s">
        <v>962</v>
      </c>
      <c r="I211" s="362"/>
      <c r="J211" s="362"/>
      <c r="K211" s="277"/>
    </row>
    <row r="212" spans="2:11" s="1" customFormat="1" ht="15" customHeight="1">
      <c r="B212" s="301"/>
      <c r="C212" s="231"/>
      <c r="D212" s="231"/>
      <c r="E212" s="231"/>
      <c r="F212" s="252" t="s">
        <v>86</v>
      </c>
      <c r="G212" s="290"/>
      <c r="H212" s="363" t="s">
        <v>87</v>
      </c>
      <c r="I212" s="363"/>
      <c r="J212" s="363"/>
      <c r="K212" s="302"/>
    </row>
    <row r="213" spans="2:11" s="1" customFormat="1" ht="15" customHeight="1">
      <c r="B213" s="301"/>
      <c r="C213" s="231"/>
      <c r="D213" s="231"/>
      <c r="E213" s="231"/>
      <c r="F213" s="252" t="s">
        <v>798</v>
      </c>
      <c r="G213" s="290"/>
      <c r="H213" s="363" t="s">
        <v>759</v>
      </c>
      <c r="I213" s="363"/>
      <c r="J213" s="363"/>
      <c r="K213" s="302"/>
    </row>
    <row r="214" spans="2:11" s="1" customFormat="1" ht="15" customHeight="1">
      <c r="B214" s="301"/>
      <c r="C214" s="231"/>
      <c r="D214" s="231"/>
      <c r="E214" s="231"/>
      <c r="F214" s="252"/>
      <c r="G214" s="290"/>
      <c r="H214" s="281"/>
      <c r="I214" s="281"/>
      <c r="J214" s="281"/>
      <c r="K214" s="302"/>
    </row>
    <row r="215" spans="2:11" s="1" customFormat="1" ht="15" customHeight="1">
      <c r="B215" s="301"/>
      <c r="C215" s="231" t="s">
        <v>923</v>
      </c>
      <c r="D215" s="231"/>
      <c r="E215" s="231"/>
      <c r="F215" s="252">
        <v>1</v>
      </c>
      <c r="G215" s="290"/>
      <c r="H215" s="363" t="s">
        <v>963</v>
      </c>
      <c r="I215" s="363"/>
      <c r="J215" s="363"/>
      <c r="K215" s="302"/>
    </row>
    <row r="216" spans="2:11" s="1" customFormat="1" ht="15" customHeight="1">
      <c r="B216" s="301"/>
      <c r="C216" s="231"/>
      <c r="D216" s="231"/>
      <c r="E216" s="231"/>
      <c r="F216" s="252">
        <v>2</v>
      </c>
      <c r="G216" s="290"/>
      <c r="H216" s="363" t="s">
        <v>964</v>
      </c>
      <c r="I216" s="363"/>
      <c r="J216" s="363"/>
      <c r="K216" s="302"/>
    </row>
    <row r="217" spans="2:11" s="1" customFormat="1" ht="15" customHeight="1">
      <c r="B217" s="301"/>
      <c r="C217" s="231"/>
      <c r="D217" s="231"/>
      <c r="E217" s="231"/>
      <c r="F217" s="252">
        <v>3</v>
      </c>
      <c r="G217" s="290"/>
      <c r="H217" s="363" t="s">
        <v>965</v>
      </c>
      <c r="I217" s="363"/>
      <c r="J217" s="363"/>
      <c r="K217" s="302"/>
    </row>
    <row r="218" spans="2:11" s="1" customFormat="1" ht="15" customHeight="1">
      <c r="B218" s="301"/>
      <c r="C218" s="231"/>
      <c r="D218" s="231"/>
      <c r="E218" s="231"/>
      <c r="F218" s="252">
        <v>4</v>
      </c>
      <c r="G218" s="290"/>
      <c r="H218" s="363" t="s">
        <v>966</v>
      </c>
      <c r="I218" s="363"/>
      <c r="J218" s="363"/>
      <c r="K218" s="302"/>
    </row>
    <row r="219" spans="2:11" s="1" customFormat="1" ht="12.75" customHeight="1">
      <c r="B219" s="303"/>
      <c r="C219" s="304"/>
      <c r="D219" s="304"/>
      <c r="E219" s="304"/>
      <c r="F219" s="304"/>
      <c r="G219" s="304"/>
      <c r="H219" s="304"/>
      <c r="I219" s="304"/>
      <c r="J219" s="304"/>
      <c r="K219" s="305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SO-01 - Opravy v korytě</vt:lpstr>
      <vt:lpstr>SO-02 - Opravy LMG stanice</vt:lpstr>
      <vt:lpstr>VON - Vedlejší a ostatní ...</vt:lpstr>
      <vt:lpstr>Pokyny pro vyplnění</vt:lpstr>
      <vt:lpstr>'Rekapitulace stavby'!Názvy_tisku</vt:lpstr>
      <vt:lpstr>'SO-01 - Opravy v korytě'!Názvy_tisku</vt:lpstr>
      <vt:lpstr>'SO-02 - Opravy LMG stanice'!Názvy_tisku</vt:lpstr>
      <vt:lpstr>'VON - Vedlejší a ostatní ...'!Názvy_tisku</vt:lpstr>
      <vt:lpstr>'Pokyny pro vyplnění'!Oblast_tisku</vt:lpstr>
      <vt:lpstr>'Rekapitulace stavby'!Oblast_tisku</vt:lpstr>
      <vt:lpstr>'SO-01 - Opravy v korytě'!Oblast_tisku</vt:lpstr>
      <vt:lpstr>'SO-02 - Opravy LMG stanice'!Oblast_tisku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Požárová</dc:creator>
  <cp:lastModifiedBy>petra</cp:lastModifiedBy>
  <dcterms:created xsi:type="dcterms:W3CDTF">2024-10-31T11:59:28Z</dcterms:created>
  <dcterms:modified xsi:type="dcterms:W3CDTF">2024-10-31T11:59:46Z</dcterms:modified>
</cp:coreProperties>
</file>