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amkova\Documents\_Projekty\_2021\26_21 Opava- Opava, km 37,890-38,947\aktualizace 8-2024_FINÁLNÍ VERZE BEZ CYKLOSTEZKY\rozpočet\"/>
    </mc:Choice>
  </mc:AlternateContent>
  <bookViews>
    <workbookView xWindow="0" yWindow="0" windowWidth="0" windowHeight="0"/>
  </bookViews>
  <sheets>
    <sheet name="Rekapitulace stavby" sheetId="1" r:id="rId1"/>
    <sheet name="SO 01 01 - úprava hráze k..." sheetId="2" r:id="rId2"/>
    <sheet name="SO 01 02 - úprava hráze" sheetId="3" r:id="rId3"/>
    <sheet name="SO 02 - Úprava bermy" sheetId="4" r:id="rId4"/>
    <sheet name="VON - Vedlejší a ostatní ..." sheetId="5" r:id="rId5"/>
    <sheet name="Pokyny pro vyplnění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01 01 - úprava hráze k...'!$C$88:$K$115</definedName>
    <definedName name="_xlnm.Print_Area" localSheetId="1">'SO 01 01 - úprava hráze k...'!$C$4:$J$41,'SO 01 01 - úprava hráze k...'!$C$47:$J$68,'SO 01 01 - úprava hráze k...'!$C$74:$K$115</definedName>
    <definedName name="_xlnm.Print_Titles" localSheetId="1">'SO 01 01 - úprava hráze k...'!$88:$88</definedName>
    <definedName name="_xlnm._FilterDatabase" localSheetId="2" hidden="1">'SO 01 02 - úprava hráze'!$C$91:$K$312</definedName>
    <definedName name="_xlnm.Print_Area" localSheetId="2">'SO 01 02 - úprava hráze'!$C$4:$J$41,'SO 01 02 - úprava hráze'!$C$47:$J$71,'SO 01 02 - úprava hráze'!$C$77:$K$312</definedName>
    <definedName name="_xlnm.Print_Titles" localSheetId="2">'SO 01 02 - úprava hráze'!$91:$91</definedName>
    <definedName name="_xlnm._FilterDatabase" localSheetId="3" hidden="1">'SO 02 - Úprava bermy'!$C$86:$K$250</definedName>
    <definedName name="_xlnm.Print_Area" localSheetId="3">'SO 02 - Úprava bermy'!$C$4:$J$39,'SO 02 - Úprava bermy'!$C$45:$J$68,'SO 02 - Úprava bermy'!$C$74:$K$250</definedName>
    <definedName name="_xlnm.Print_Titles" localSheetId="3">'SO 02 - Úprava bermy'!$86:$86</definedName>
    <definedName name="_xlnm._FilterDatabase" localSheetId="4" hidden="1">'VON - Vedlejší a ostatní ...'!$C$83:$K$106</definedName>
    <definedName name="_xlnm.Print_Area" localSheetId="4">'VON - Vedlejší a ostatní ...'!$C$4:$J$39,'VON - Vedlejší a ostatní ...'!$C$45:$J$65,'VON - Vedlejší a ostatní ...'!$C$71:$K$106</definedName>
    <definedName name="_xlnm.Print_Titles" localSheetId="4">'VON - Vedlejší a ostatní ...'!$83:$83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9"/>
  <c i="5" r="J35"/>
  <c i="1" r="AX59"/>
  <c i="5" r="BI104"/>
  <c r="BH104"/>
  <c r="BG104"/>
  <c r="BF104"/>
  <c r="T104"/>
  <c r="T103"/>
  <c r="R104"/>
  <c r="R103"/>
  <c r="P104"/>
  <c r="P103"/>
  <c r="BI100"/>
  <c r="BH100"/>
  <c r="BG100"/>
  <c r="BF100"/>
  <c r="T100"/>
  <c r="T99"/>
  <c r="R100"/>
  <c r="R99"/>
  <c r="P100"/>
  <c r="P99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74"/>
  <c i="4" r="J37"/>
  <c r="J36"/>
  <c i="1" r="AY58"/>
  <c i="4" r="J35"/>
  <c i="1" r="AX58"/>
  <c i="4" r="BI249"/>
  <c r="BH249"/>
  <c r="BG249"/>
  <c r="BF249"/>
  <c r="T249"/>
  <c r="T248"/>
  <c r="R249"/>
  <c r="R248"/>
  <c r="P249"/>
  <c r="P248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85"/>
  <c r="BH185"/>
  <c r="BG185"/>
  <c r="BF185"/>
  <c r="T185"/>
  <c r="R185"/>
  <c r="P185"/>
  <c r="BI180"/>
  <c r="BH180"/>
  <c r="BG180"/>
  <c r="BF180"/>
  <c r="T180"/>
  <c r="R180"/>
  <c r="P180"/>
  <c r="BI173"/>
  <c r="BH173"/>
  <c r="BG173"/>
  <c r="BF173"/>
  <c r="T173"/>
  <c r="R173"/>
  <c r="P173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2"/>
  <c r="BH142"/>
  <c r="BG142"/>
  <c r="BF142"/>
  <c r="T142"/>
  <c r="R142"/>
  <c r="P142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52"/>
  <c r="E7"/>
  <c r="E77"/>
  <c i="3" r="J39"/>
  <c r="J38"/>
  <c i="1" r="AY57"/>
  <c i="3" r="J37"/>
  <c i="1" r="AX57"/>
  <c i="3" r="BI311"/>
  <c r="BH311"/>
  <c r="BG311"/>
  <c r="BF311"/>
  <c r="T311"/>
  <c r="T310"/>
  <c r="R311"/>
  <c r="R310"/>
  <c r="P311"/>
  <c r="P310"/>
  <c r="BI306"/>
  <c r="BH306"/>
  <c r="BG306"/>
  <c r="BF306"/>
  <c r="T306"/>
  <c r="R306"/>
  <c r="P306"/>
  <c r="BI303"/>
  <c r="BH303"/>
  <c r="BG303"/>
  <c r="BF303"/>
  <c r="T303"/>
  <c r="R303"/>
  <c r="P303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3"/>
  <c r="BH263"/>
  <c r="BG263"/>
  <c r="BF263"/>
  <c r="T263"/>
  <c r="R263"/>
  <c r="P263"/>
  <c r="BI261"/>
  <c r="BH261"/>
  <c r="BG261"/>
  <c r="BF261"/>
  <c r="T261"/>
  <c r="R261"/>
  <c r="P261"/>
  <c r="BI256"/>
  <c r="BH256"/>
  <c r="BG256"/>
  <c r="BF256"/>
  <c r="T256"/>
  <c r="R256"/>
  <c r="P256"/>
  <c r="BI251"/>
  <c r="BH251"/>
  <c r="BG251"/>
  <c r="BF251"/>
  <c r="T251"/>
  <c r="R251"/>
  <c r="P251"/>
  <c r="BI244"/>
  <c r="BH244"/>
  <c r="BG244"/>
  <c r="BF244"/>
  <c r="T244"/>
  <c r="R244"/>
  <c r="P244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7"/>
  <c r="BH217"/>
  <c r="BG217"/>
  <c r="BF217"/>
  <c r="T217"/>
  <c r="R217"/>
  <c r="P217"/>
  <c r="BI214"/>
  <c r="BH214"/>
  <c r="BG214"/>
  <c r="BF214"/>
  <c r="T214"/>
  <c r="R214"/>
  <c r="P214"/>
  <c r="BI207"/>
  <c r="BH207"/>
  <c r="BG207"/>
  <c r="BF207"/>
  <c r="T207"/>
  <c r="R207"/>
  <c r="P207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86"/>
  <c r="E7"/>
  <c r="E50"/>
  <c i="2" r="J39"/>
  <c r="J38"/>
  <c i="1" r="AY56"/>
  <c i="2" r="J37"/>
  <c i="1" r="AX56"/>
  <c i="2" r="BI114"/>
  <c r="BH114"/>
  <c r="BG114"/>
  <c r="BF114"/>
  <c r="T114"/>
  <c r="T113"/>
  <c r="R114"/>
  <c r="R113"/>
  <c r="P114"/>
  <c r="P113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83"/>
  <c r="E7"/>
  <c r="E77"/>
  <c i="1" r="L50"/>
  <c r="AM50"/>
  <c r="AM49"/>
  <c r="L49"/>
  <c r="AM47"/>
  <c r="L47"/>
  <c r="L45"/>
  <c r="L44"/>
  <c i="2" r="J114"/>
  <c r="J92"/>
  <c i="3" r="J193"/>
  <c r="BK128"/>
  <c r="BK289"/>
  <c r="J156"/>
  <c r="J279"/>
  <c r="BK181"/>
  <c r="J151"/>
  <c i="4" r="BK147"/>
  <c r="J166"/>
  <c r="J195"/>
  <c i="5" r="J100"/>
  <c i="2" r="BK103"/>
  <c i="3" r="BK306"/>
  <c r="BK171"/>
  <c r="J113"/>
  <c r="J232"/>
  <c r="J145"/>
  <c r="BK263"/>
  <c r="J289"/>
  <c i="4" r="BK195"/>
  <c r="BK208"/>
  <c r="J239"/>
  <c i="5" r="J89"/>
  <c i="3" r="J103"/>
  <c r="BK214"/>
  <c r="BK183"/>
  <c i="4" r="J153"/>
  <c r="BK218"/>
  <c r="J122"/>
  <c r="J180"/>
  <c r="J218"/>
  <c r="BK110"/>
  <c i="2" r="BK99"/>
  <c i="3" r="BK291"/>
  <c r="BK176"/>
  <c r="BK107"/>
  <c r="BK237"/>
  <c r="J171"/>
  <c r="J306"/>
  <c r="BK193"/>
  <c i="4" r="BK158"/>
  <c r="BK234"/>
  <c r="BK203"/>
  <c r="BK130"/>
  <c i="2" r="BK96"/>
  <c i="3" r="J217"/>
  <c r="BK118"/>
  <c r="J224"/>
  <c r="BK135"/>
  <c r="BK261"/>
  <c r="J263"/>
  <c i="4" r="J192"/>
  <c r="J130"/>
  <c r="J208"/>
  <c r="BK229"/>
  <c i="5" r="BK100"/>
  <c i="2" r="BK108"/>
  <c i="3" r="BK224"/>
  <c r="BK156"/>
  <c r="J311"/>
  <c r="J269"/>
  <c r="J181"/>
  <c r="J284"/>
  <c r="BK103"/>
  <c r="J176"/>
  <c i="4" r="J142"/>
  <c r="J110"/>
  <c r="J203"/>
  <c i="5" r="J87"/>
  <c i="3" r="BK269"/>
  <c r="BK95"/>
  <c i="4" r="J173"/>
  <c r="J158"/>
  <c r="BK100"/>
  <c r="BK117"/>
  <c r="BK173"/>
  <c i="5" r="BK96"/>
  <c i="3" r="BK311"/>
  <c r="BK228"/>
  <c r="J161"/>
  <c r="BK295"/>
  <c r="BK217"/>
  <c r="BK113"/>
  <c r="BK232"/>
  <c r="BK274"/>
  <c i="4" r="J229"/>
  <c r="J185"/>
  <c r="J120"/>
  <c r="BK192"/>
  <c i="5" r="J104"/>
  <c i="2" r="J108"/>
  <c i="3" r="J295"/>
  <c r="BK166"/>
  <c r="BK303"/>
  <c r="J207"/>
  <c r="BK123"/>
  <c r="BK244"/>
  <c r="BK99"/>
  <c i="4" r="J234"/>
  <c r="J249"/>
  <c r="BK126"/>
  <c r="BK153"/>
  <c i="5" r="J92"/>
  <c i="2" r="J99"/>
  <c i="3" r="BK279"/>
  <c r="BK140"/>
  <c r="BK298"/>
  <c r="J214"/>
  <c r="J107"/>
  <c r="J188"/>
  <c r="J95"/>
  <c i="4" r="BK163"/>
  <c r="J147"/>
  <c i="5" r="BK104"/>
  <c i="3" r="J298"/>
  <c r="BK161"/>
  <c r="J135"/>
  <c i="4" r="J117"/>
  <c r="J163"/>
  <c r="J134"/>
  <c r="BK213"/>
  <c r="J244"/>
  <c r="J126"/>
  <c i="5" r="J96"/>
  <c i="2" r="J96"/>
  <c i="3" r="J202"/>
  <c r="BK151"/>
  <c r="J274"/>
  <c r="J132"/>
  <c r="J256"/>
  <c r="J118"/>
  <c r="J140"/>
  <c i="4" r="BK134"/>
  <c r="BK90"/>
  <c r="BK224"/>
  <c i="5" r="BK87"/>
  <c i="2" r="J103"/>
  <c i="3" r="BK256"/>
  <c r="BK145"/>
  <c r="J99"/>
  <c r="BK251"/>
  <c r="J183"/>
  <c r="J303"/>
  <c r="J228"/>
  <c r="BK188"/>
  <c i="4" r="BK180"/>
  <c r="J224"/>
  <c r="BK105"/>
  <c r="BK120"/>
  <c i="2" r="BK114"/>
  <c r="BK92"/>
  <c i="3" r="BK198"/>
  <c r="J123"/>
  <c r="BK284"/>
  <c r="J128"/>
  <c r="J237"/>
  <c r="BK202"/>
  <c i="4" r="BK166"/>
  <c r="BK244"/>
  <c r="BK95"/>
  <c r="BK122"/>
  <c i="3" r="J166"/>
  <c r="J251"/>
  <c r="J244"/>
  <c i="4" r="J213"/>
  <c r="BK239"/>
  <c r="BK142"/>
  <c r="J95"/>
  <c r="J100"/>
  <c i="5" r="BK92"/>
  <c i="1" r="AS55"/>
  <c i="3" r="BK132"/>
  <c r="J261"/>
  <c r="J198"/>
  <c r="J291"/>
  <c r="BK207"/>
  <c i="4" r="BK185"/>
  <c r="BK249"/>
  <c r="J90"/>
  <c r="J105"/>
  <c i="5" r="BK89"/>
  <c i="4" l="1" r="R223"/>
  <c i="2" r="R98"/>
  <c r="T98"/>
  <c i="4" r="T223"/>
  <c i="2" r="P98"/>
  <c i="4" r="P223"/>
  <c i="2" r="R91"/>
  <c r="R90"/>
  <c r="R89"/>
  <c i="3" r="T94"/>
  <c r="R206"/>
  <c r="BK216"/>
  <c r="J216"/>
  <c r="J67"/>
  <c r="BK255"/>
  <c r="J255"/>
  <c r="J68"/>
  <c r="P283"/>
  <c i="2" r="P91"/>
  <c r="P90"/>
  <c r="P89"/>
  <c i="1" r="AU56"/>
  <c i="3" r="P94"/>
  <c r="T206"/>
  <c r="R216"/>
  <c r="R255"/>
  <c r="R283"/>
  <c i="4" r="BK89"/>
  <c r="J89"/>
  <c r="J61"/>
  <c r="T89"/>
  <c r="T165"/>
  <c r="P202"/>
  <c r="P233"/>
  <c i="2" r="T91"/>
  <c r="T90"/>
  <c r="T89"/>
  <c i="3" r="BK94"/>
  <c r="J94"/>
  <c r="J65"/>
  <c r="P206"/>
  <c r="T216"/>
  <c r="P255"/>
  <c r="BK283"/>
  <c r="J283"/>
  <c r="J69"/>
  <c i="4" r="P89"/>
  <c r="BK165"/>
  <c r="J165"/>
  <c r="J62"/>
  <c r="P165"/>
  <c r="BK202"/>
  <c r="J202"/>
  <c r="J64"/>
  <c r="T202"/>
  <c r="T233"/>
  <c i="5" r="P86"/>
  <c r="R91"/>
  <c i="2" r="BK91"/>
  <c r="J91"/>
  <c r="J65"/>
  <c i="3" r="R94"/>
  <c r="R93"/>
  <c r="R92"/>
  <c r="BK206"/>
  <c r="J206"/>
  <c r="J66"/>
  <c r="P216"/>
  <c r="T255"/>
  <c r="T283"/>
  <c i="4" r="R89"/>
  <c r="R165"/>
  <c r="R202"/>
  <c r="BK233"/>
  <c r="J233"/>
  <c r="J66"/>
  <c r="R233"/>
  <c i="5" r="BK86"/>
  <c r="R86"/>
  <c r="R85"/>
  <c r="R84"/>
  <c r="T86"/>
  <c r="BK91"/>
  <c r="J91"/>
  <c r="J62"/>
  <c r="P91"/>
  <c r="T91"/>
  <c i="4" r="BK223"/>
  <c r="J223"/>
  <c r="J65"/>
  <c i="3" r="BK310"/>
  <c r="J310"/>
  <c r="J70"/>
  <c i="4" r="BK194"/>
  <c r="J194"/>
  <c r="J63"/>
  <c i="2" r="BK98"/>
  <c r="J98"/>
  <c r="J66"/>
  <c r="BK113"/>
  <c r="J113"/>
  <c r="J67"/>
  <c i="4" r="BK248"/>
  <c r="J248"/>
  <c r="J67"/>
  <c i="5" r="BK99"/>
  <c r="J99"/>
  <c r="J63"/>
  <c r="BK103"/>
  <c r="J103"/>
  <c r="J64"/>
  <c r="BE87"/>
  <c r="BE104"/>
  <c r="E48"/>
  <c r="J78"/>
  <c r="BE89"/>
  <c r="F81"/>
  <c r="BE92"/>
  <c r="BE100"/>
  <c r="BE96"/>
  <c i="4" r="F84"/>
  <c r="BE134"/>
  <c r="BE163"/>
  <c r="BE180"/>
  <c r="BE208"/>
  <c r="BE224"/>
  <c r="BE234"/>
  <c r="BE244"/>
  <c r="BE120"/>
  <c r="BE122"/>
  <c r="BE142"/>
  <c r="BE147"/>
  <c r="BE153"/>
  <c r="BE158"/>
  <c r="BE166"/>
  <c r="J81"/>
  <c r="BE105"/>
  <c r="BE110"/>
  <c r="BE173"/>
  <c r="BE185"/>
  <c r="BE192"/>
  <c r="BE195"/>
  <c r="BE213"/>
  <c r="BE229"/>
  <c r="BE249"/>
  <c r="E48"/>
  <c r="BE90"/>
  <c r="BE95"/>
  <c r="BE100"/>
  <c r="BE117"/>
  <c r="BE126"/>
  <c r="BE130"/>
  <c r="BE203"/>
  <c r="BE218"/>
  <c r="BE239"/>
  <c i="3" r="E80"/>
  <c r="BE103"/>
  <c r="BE107"/>
  <c r="BE113"/>
  <c r="BE118"/>
  <c r="BE128"/>
  <c r="BE145"/>
  <c r="BE151"/>
  <c r="BE161"/>
  <c r="BE166"/>
  <c r="BE171"/>
  <c r="BE176"/>
  <c r="BE214"/>
  <c r="BE217"/>
  <c r="BE228"/>
  <c r="BE237"/>
  <c r="BE244"/>
  <c r="BE251"/>
  <c r="J56"/>
  <c r="F59"/>
  <c r="BE123"/>
  <c r="BE132"/>
  <c r="BE140"/>
  <c r="BE193"/>
  <c r="BE198"/>
  <c r="BE202"/>
  <c r="BE224"/>
  <c r="BE284"/>
  <c r="BE291"/>
  <c r="BE298"/>
  <c r="BE95"/>
  <c r="BE99"/>
  <c r="BE156"/>
  <c r="BE181"/>
  <c r="BE183"/>
  <c r="BE188"/>
  <c r="BE256"/>
  <c r="BE261"/>
  <c r="BE263"/>
  <c r="BE274"/>
  <c r="BE303"/>
  <c r="BE306"/>
  <c r="BE135"/>
  <c r="BE207"/>
  <c r="BE232"/>
  <c r="BE269"/>
  <c r="BE279"/>
  <c r="BE289"/>
  <c r="BE295"/>
  <c r="BE311"/>
  <c i="2" r="BE114"/>
  <c r="E50"/>
  <c r="J56"/>
  <c r="F59"/>
  <c r="BE92"/>
  <c r="BE96"/>
  <c r="BE99"/>
  <c r="BE103"/>
  <c r="BE108"/>
  <c i="3" r="F39"/>
  <c i="1" r="BD57"/>
  <c i="4" r="F35"/>
  <c i="1" r="BB58"/>
  <c i="5" r="J34"/>
  <c i="1" r="AW59"/>
  <c i="4" r="F36"/>
  <c i="1" r="BC58"/>
  <c i="3" r="J36"/>
  <c i="1" r="AW57"/>
  <c i="5" r="F37"/>
  <c i="1" r="BD59"/>
  <c i="3" r="F37"/>
  <c i="1" r="BB57"/>
  <c r="AS54"/>
  <c i="4" r="J34"/>
  <c i="1" r="AW58"/>
  <c i="4" r="F34"/>
  <c i="1" r="BA58"/>
  <c i="5" r="F35"/>
  <c i="1" r="BB59"/>
  <c i="5" r="F36"/>
  <c i="1" r="BC59"/>
  <c i="2" r="F38"/>
  <c i="1" r="BC56"/>
  <c i="2" r="J36"/>
  <c i="1" r="AW56"/>
  <c i="3" r="F38"/>
  <c i="1" r="BC57"/>
  <c i="5" r="F34"/>
  <c i="1" r="BA59"/>
  <c i="2" r="F36"/>
  <c i="1" r="BA56"/>
  <c i="2" r="F39"/>
  <c i="1" r="BD56"/>
  <c i="3" r="F36"/>
  <c i="1" r="BA57"/>
  <c i="2" r="F37"/>
  <c i="1" r="BB56"/>
  <c i="4" r="F37"/>
  <c i="1" r="BD58"/>
  <c i="5" l="1" r="BK85"/>
  <c r="BK84"/>
  <c r="J84"/>
  <c i="4" r="R88"/>
  <c r="R87"/>
  <c i="5" r="T85"/>
  <c r="T84"/>
  <c r="P85"/>
  <c r="P84"/>
  <c i="1" r="AU59"/>
  <c i="4" r="P88"/>
  <c r="P87"/>
  <c i="1" r="AU58"/>
  <c i="4" r="T88"/>
  <c r="T87"/>
  <c i="3" r="P93"/>
  <c r="P92"/>
  <c i="1" r="AU57"/>
  <c i="3" r="T93"/>
  <c r="T92"/>
  <c i="2" r="BK90"/>
  <c r="J90"/>
  <c r="J64"/>
  <c i="3" r="BK93"/>
  <c r="J93"/>
  <c r="J64"/>
  <c i="5" r="J86"/>
  <c r="J61"/>
  <c i="4" r="BK88"/>
  <c r="J88"/>
  <c r="J60"/>
  <c i="5" r="J30"/>
  <c i="1" r="AG59"/>
  <c r="BD55"/>
  <c r="AU55"/>
  <c r="AU54"/>
  <c i="2" r="J35"/>
  <c i="1" r="AV56"/>
  <c r="AT56"/>
  <c r="BC55"/>
  <c r="AY55"/>
  <c i="4" r="J33"/>
  <c i="1" r="AV58"/>
  <c r="AT58"/>
  <c r="BA55"/>
  <c r="AW55"/>
  <c i="3" r="F35"/>
  <c i="1" r="AZ57"/>
  <c i="5" r="F33"/>
  <c i="1" r="AZ59"/>
  <c i="4" r="F33"/>
  <c i="1" r="AZ58"/>
  <c i="2" r="F35"/>
  <c i="1" r="AZ56"/>
  <c i="5" r="J33"/>
  <c i="1" r="AV59"/>
  <c r="AT59"/>
  <c r="AN59"/>
  <c r="BB55"/>
  <c r="AX55"/>
  <c i="3" r="J35"/>
  <c i="1" r="AV57"/>
  <c r="AT57"/>
  <c i="3" l="1" r="BK92"/>
  <c r="J92"/>
  <c r="J63"/>
  <c i="5" r="J85"/>
  <c r="J60"/>
  <c i="2" r="BK89"/>
  <c r="J89"/>
  <c r="J63"/>
  <c i="5" r="J59"/>
  <c i="4" r="BK87"/>
  <c r="J87"/>
  <c r="J59"/>
  <c i="5" r="J39"/>
  <c i="1" r="BD54"/>
  <c r="W33"/>
  <c r="BB54"/>
  <c r="AX54"/>
  <c r="BA54"/>
  <c r="AW54"/>
  <c r="AK30"/>
  <c r="AZ55"/>
  <c r="AV55"/>
  <c r="AT55"/>
  <c r="BC54"/>
  <c r="AY54"/>
  <c i="2" l="1" r="J32"/>
  <c i="1" r="AG56"/>
  <c i="4" r="J30"/>
  <c i="1" r="AG58"/>
  <c i="3" r="J32"/>
  <c i="1" r="AG57"/>
  <c r="AZ54"/>
  <c r="AV54"/>
  <c r="AK29"/>
  <c r="W32"/>
  <c r="W30"/>
  <c r="W31"/>
  <c i="3" l="1" r="J41"/>
  <c i="4" r="J39"/>
  <c i="2" r="J41"/>
  <c i="1" r="AN56"/>
  <c r="AN57"/>
  <c r="AN58"/>
  <c r="AG55"/>
  <c r="AG54"/>
  <c r="AK26"/>
  <c r="W29"/>
  <c r="AT54"/>
  <c l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<sst xmlns="http://schemas.openxmlformats.org/spreadsheetml/2006/main">
  <si>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</si>
  <si>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</si>
  <si>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</si>
  <si>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</si>
  <si>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</si>
  <si>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{52e6a987-4e4c-46da-bbc7-0f6e2609286f}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</si>
  <si>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</si>
  <si>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</si>
  <si>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</si>
  <si>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</si>
  <si>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</si>
  <si>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</si>
  <si>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</si>
  <si>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</si>
  <si>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26/21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</si>
  <si>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</si>
  <si>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</si>
  <si>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Opava- Opava, km 37,890- 38,947- aktualizace 8/2024_1</t>
  </si>
  <si>
    <t>KSO:</t>
  </si>
  <si>
    <t/>
  </si>
  <si>
    <t>CC-CZ:</t>
  </si>
  <si>
    <t>Místo:</t>
  </si>
  <si>
    <t>Opava</t>
  </si>
  <si>
    <t>Datum:</t>
  </si>
  <si>
    <t>24. 6. 2024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</si>
  <si>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</si>
  <si>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</si>
  <si>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</si>
  <si>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</si>
  <si>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</si>
  <si>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</si>
  <si>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</si>
  <si>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Ing. Aneta Samková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</si>
  <si>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</si>
  <si>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</si>
  <si>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</si>
  <si>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</si>
  <si>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</si>
  <si>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</si>
  <si>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</si>
  <si>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</si>
  <si>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</si>
  <si>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</si>
  <si>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</si>
  <si>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</si>
  <si>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</si>
  <si>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</si>
  <si>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</si>
  <si>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</si>
  <si>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</si>
  <si>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</si>
  <si>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</si>
  <si>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</si>
  <si>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</si>
  <si>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</si>
  <si>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</si>
  <si>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</si>
  <si>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</si>
  <si>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</si>
  <si>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</si>
  <si>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</si>
  <si>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</si>
  <si>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</si>
  <si>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</si>
  <si>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</si>
  <si>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</si>
  <si>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</si>
  <si>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</si>
  <si>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</si>
  <si>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</si>
  <si>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</si>
  <si>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</si>
  <si>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</si>
  <si>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</si>
  <si>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</si>
  <si>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</si>
  <si>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Úprava ochranné hráze</t>
  </si>
  <si>
    <t>STA</t>
  </si>
  <si>
    <t>1</t>
  </si>
  <si>
    <t>{f737b780-91f6-4007-a794-1b06ac22c98b}</t>
  </si>
  <si>
    <t>2</t>
  </si>
  <si>
    <t>/</t>
  </si>
  <si>
    <t>SO 01 01</t>
  </si>
  <si>
    <t>úprava hráze km 38,072 - 38,441</t>
  </si>
  <si>
    <t>Soupis</t>
  </si>
  <si>
    <t>{a7866d88-17bf-4db8-859f-a022d5ae85ee}</t>
  </si>
  <si>
    <t>SO 01 02</t>
  </si>
  <si>
    <t>úprava hráze</t>
  </si>
  <si>
    <t>{f1c192c2-6202-469f-9583-76a5327db255}</t>
  </si>
  <si>
    <t>SO 02</t>
  </si>
  <si>
    <t>Úprava bermy</t>
  </si>
  <si>
    <t>{4a949308-6c7a-4257-81ba-6fed9d12a078}</t>
  </si>
  <si>
    <t>VON</t>
  </si>
  <si>
    <t>Vedlejší a ostatní náklady</t>
  </si>
  <si>
    <t>{fe0f163b-1f8f-4ae9-862a-73ec4859b44b}</t>
  </si>
  <si>
    <t>KRYCÍ LIST SOUPISU PRACÍ</t>
  </si>
  <si>
    <t>Objekt:</t>
  </si>
  <si>
    <t>SO 01 - Úprava ochranné hráze</t>
  </si>
  <si>
    <t>Soupis:</t>
  </si>
  <si>
    <t>SO 01 01 - úprava hráze km 38,072 - 38,441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</si>
  <si>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</si>
  <si>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</si>
  <si>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</si>
  <si>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</si>
  <si>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</si>
  <si>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</si>
  <si>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5 - Komunikace pozemní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</si>
  <si>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</si>
  <si>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</si>
  <si>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</si>
  <si>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</si>
  <si>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</si>
  <si>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</si>
  <si>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</si>
  <si>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</si>
  <si>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</si>
  <si>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</si>
  <si>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</si>
  <si>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</si>
  <si>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</si>
  <si>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</si>
  <si>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</si>
  <si>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</si>
  <si>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</si>
  <si>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</si>
  <si>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</si>
  <si>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213141111</t>
  </si>
  <si>
    <t>Zřízení vrstvy z geotextilie filtrační, separační, odvodňovací, ochranné, výztužné nebo protierozní v rovině nebo ve sklonu do 1:5, šířky do 3 m</t>
  </si>
  <si>
    <t>m2</t>
  </si>
  <si>
    <t>CS ÚRS 2024 02</t>
  </si>
  <si>
    <t>4</t>
  </si>
  <si>
    <t>559146580</t>
  </si>
  <si>
    <t>Online PSC</t>
  </si>
  <si>
    <t>https://podminky.urs.cz/item/CS_URS_2024_02/213141111</t>
  </si>
  <si>
    <t>VV</t>
  </si>
  <si>
    <t>2,5*(441-72)</t>
  </si>
  <si>
    <t>Součet</t>
  </si>
  <si>
    <t>M</t>
  </si>
  <si>
    <t>69311081</t>
  </si>
  <si>
    <t>geotextilie netkaná separační, ochranná, filtrační, drenážní PES 300g/m2</t>
  </si>
  <si>
    <t>8</t>
  </si>
  <si>
    <t>868101628</t>
  </si>
  <si>
    <t>922,5*1,1845 'Přepočtené koeficientem množství</t>
  </si>
  <si>
    <t>5</t>
  </si>
  <si>
    <t>Komunikace pozemní</t>
  </si>
  <si>
    <t>3</t>
  </si>
  <si>
    <t>564861114</t>
  </si>
  <si>
    <t>Podklad ze štěrkodrti ŠD s rozprostřením a zhutněním, po zhutnění tl. 230 mm</t>
  </si>
  <si>
    <t>-637020687</t>
  </si>
  <si>
    <t>https://podminky.urs.cz/item/CS_URS_2024_02/564861114</t>
  </si>
  <si>
    <t>km 38,072 - 38,441:</t>
  </si>
  <si>
    <t>571903111</t>
  </si>
  <si>
    <t>Posyp podkladu nebo krytu s rozprostřením a zhutněním kamenivem drceným nebo těženým, v množství přes 10 do 15 kg/m2</t>
  </si>
  <si>
    <t>-1410235321</t>
  </si>
  <si>
    <t>https://podminky.urs.cz/item/CS_URS_2024_02/571903111</t>
  </si>
  <si>
    <t>P</t>
  </si>
  <si>
    <t>Poznámka k položce:_x000d_
štěrkodrť frakce 0-4, tl. 20 mm_x000d_
zpev. koruna hráze+ sjezd km 38,074_x000d_
 š. *dl.</t>
  </si>
  <si>
    <t>571907118</t>
  </si>
  <si>
    <t>Posyp podkladu nebo krytu s rozprostřením a zhutněním kamenivem drceným nebo těženým, v množství přes 65 do 70 kg/m2</t>
  </si>
  <si>
    <t>1728464590</t>
  </si>
  <si>
    <t>https://podminky.urs.cz/item/CS_URS_2024_02/571907118</t>
  </si>
  <si>
    <t>Poznámka k položce:_x000d_
štěrkodrť frakce 0-32, tl. 50 mm_x000d_
zpev. koruna hráze+ sjezd km 38,074_x000d_
 š. *dl.</t>
  </si>
  <si>
    <t>998</t>
  </si>
  <si>
    <t>Přesun hmot</t>
  </si>
  <si>
    <t>6</t>
  </si>
  <si>
    <t>998332011</t>
  </si>
  <si>
    <t>Přesun hmot pro úpravy vodních toků a kanály, hráze rybníků apod. dopravní vzdálenost do 500 m</t>
  </si>
  <si>
    <t>t</t>
  </si>
  <si>
    <t>1583301811</t>
  </si>
  <si>
    <t>https://podminky.urs.cz/item/CS_URS_2024_02/998332011</t>
  </si>
  <si>
    <t>SO 01 02 - úprava hráze</t>
  </si>
  <si>
    <t xml:space="preserve">    1 - Zemní práce</t>
  </si>
  <si>
    <t xml:space="preserve">    9 - Ostatní konstrukce a práce, bourání</t>
  </si>
  <si>
    <t xml:space="preserve">    997 - Přesun sutě</t>
  </si>
  <si>
    <t>Zemní práce</t>
  </si>
  <si>
    <t>112251101</t>
  </si>
  <si>
    <t>Odstranění pařezů strojně s jejich vykopáním nebo vytrháním průměru přes 100 do 300 mm</t>
  </si>
  <si>
    <t>kus</t>
  </si>
  <si>
    <t>-853248348</t>
  </si>
  <si>
    <t>https://podminky.urs.cz/item/CS_URS_2024_02/112251101</t>
  </si>
  <si>
    <t>112251102</t>
  </si>
  <si>
    <t>Odstranění pařezů strojně s jejich vykopáním nebo vytrháním průměru přes 300 do 500 mm</t>
  </si>
  <si>
    <t>-1970200363</t>
  </si>
  <si>
    <t>https://podminky.urs.cz/item/CS_URS_2024_02/112251102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</si>
  <si>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</si>
  <si>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</si>
  <si>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-1862342581</t>
  </si>
  <si>
    <t>https://podminky.urs.cz/item/CS_URS_2024_02/113107342</t>
  </si>
  <si>
    <t>3*(18,2+24,4)</t>
  </si>
  <si>
    <t>113201111</t>
  </si>
  <si>
    <t>Vytrhání obrub s vybouráním lože, s přemístěním hmot na skládku na vzdálenost do 3 m nebo s naložením na dopravní prostředek chodníkových ležatých</t>
  </si>
  <si>
    <t>m</t>
  </si>
  <si>
    <t>891369564</t>
  </si>
  <si>
    <t>https://podminky.urs.cz/item/CS_URS_2024_02/113201111</t>
  </si>
  <si>
    <t>Poznámka k položce:_x000d_
oprava nájezdu_x000d_
budou zpětně osazeny = suť 0</t>
  </si>
  <si>
    <t>18,2 * 2</t>
  </si>
  <si>
    <t>24,4 * 2</t>
  </si>
  <si>
    <t>113201112</t>
  </si>
  <si>
    <t>Vytrhání obrub s vybouráním lože, s přemístěním hmot na skládku na vzdálenost do 3 m nebo s naložením na dopravní prostředek silničních ležatých</t>
  </si>
  <si>
    <t>132887965</t>
  </si>
  <si>
    <t>https://podminky.urs.cz/item/CS_URS_2024_02/113201112</t>
  </si>
  <si>
    <t>Poznámka k položce:_x000d_
výměna obruby v místě sjezdu na místní komunikaci ul. Čapákovo nábřeží</t>
  </si>
  <si>
    <t>121151123</t>
  </si>
  <si>
    <t>Sejmutí ornice strojně při souvislé ploše přes 500 m2, tl. vrstvy do 200 mm</t>
  </si>
  <si>
    <t>-782633465</t>
  </si>
  <si>
    <t>https://podminky.urs.cz/item/CS_URS_2024_02/121151123</t>
  </si>
  <si>
    <t>Poznámka k položce:_x000d_
sejmutí travního drnu</t>
  </si>
  <si>
    <t>"upravovaná plocha hráze" 11220</t>
  </si>
  <si>
    <t>7</t>
  </si>
  <si>
    <t>122151106</t>
  </si>
  <si>
    <t>Odkopávky a prokopávky nezapažené strojně v hornině třídy těžitelnosti I skupiny 1 a 2 přes 1 000 do 5 000 m3</t>
  </si>
  <si>
    <t>m3</t>
  </si>
  <si>
    <t>262909580</t>
  </si>
  <si>
    <t>https://podminky.urs.cz/item/CS_URS_2024_02/122151106</t>
  </si>
  <si>
    <t>Poznámka k položce:_x000d_
odkopávky hráze (viz výpočet kubatur)</t>
  </si>
  <si>
    <t>1683</t>
  </si>
  <si>
    <t>162201401</t>
  </si>
  <si>
    <t>Vodorovné přemístění větví, kmenů nebo pařezů s naložením, složením a dopravou do 1000 m větví stromů listnatých, průměru kmene přes 100 do 300 mm</t>
  </si>
  <si>
    <t>-1435513959</t>
  </si>
  <si>
    <t>https://podminky.urs.cz/item/CS_URS_2024_02/162201401</t>
  </si>
  <si>
    <t>9</t>
  </si>
  <si>
    <t>162201402</t>
  </si>
  <si>
    <t>Vodorovné přemístění větví, kmenů nebo pařezů s naložením, složením a dopravou do 1000 m větví stromů listnatých, průměru kmene přes 300 do 500 mm</t>
  </si>
  <si>
    <t>-336603192</t>
  </si>
  <si>
    <t>https://podminky.urs.cz/item/CS_URS_2024_02/162201402</t>
  </si>
  <si>
    <t>10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</si>
  <si>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</si>
  <si>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</si>
  <si>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383219607</t>
  </si>
  <si>
    <t>https://podminky.urs.cz/item/CS_URS_2024_02/162301931</t>
  </si>
  <si>
    <t>Poznámka k položce:_x000d_
odvoz 3 ks pařezu na skládku do 25 km</t>
  </si>
  <si>
    <t>3*24</t>
  </si>
  <si>
    <t>11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</si>
  <si>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</si>
  <si>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</si>
  <si>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-1126841622</t>
  </si>
  <si>
    <t>https://podminky.urs.cz/item/CS_URS_2024_02/162301932</t>
  </si>
  <si>
    <t>Poznámka k položce:_x000d_
odvoz 1 ks pařezu na skládku do 25 km</t>
  </si>
  <si>
    <t>1*24</t>
  </si>
  <si>
    <t>12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</si>
  <si>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</si>
  <si>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</si>
  <si>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-86156929</t>
  </si>
  <si>
    <t>https://podminky.urs.cz/item/CS_URS_2024_02/162351103</t>
  </si>
  <si>
    <t>" zemina z hráze na mezideponii" 1683</t>
  </si>
  <si>
    <t>"z mezideponie(hráze) násyp na hráz" 1683</t>
  </si>
  <si>
    <t>"z mezideponie(bermy -SO 02) násyp na hráz" 597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</si>
  <si>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</si>
  <si>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</si>
  <si>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</si>
  <si>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-652248603</t>
  </si>
  <si>
    <t>https://podminky.urs.cz/item/CS_URS_2024_02/162751117</t>
  </si>
  <si>
    <t>Poznámka k položce:_x000d_
odvoz travního drnu z hráze na skládku</t>
  </si>
  <si>
    <t>1122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</si>
  <si>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</si>
  <si>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</si>
  <si>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</si>
  <si>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1589734508</t>
  </si>
  <si>
    <t>https://podminky.urs.cz/item/CS_URS_2024_02/162751119</t>
  </si>
  <si>
    <t>Poznámka k položce:_x000d_
odvoz travního drnu na skládku v Horním Benešově do 25 km</t>
  </si>
  <si>
    <t>1122*15</t>
  </si>
  <si>
    <t>171103211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</si>
  <si>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do 20 % objemu</t>
  </si>
  <si>
    <t>-609801353</t>
  </si>
  <si>
    <t>https://podminky.urs.cz/item/CS_URS_2024_02/171103211</t>
  </si>
  <si>
    <t>Poznámka k položce:_x000d_
násyp zem. hráze (viz výpočet kubatur)</t>
  </si>
  <si>
    <t>2280</t>
  </si>
  <si>
    <t>16</t>
  </si>
  <si>
    <t>171201231</t>
  </si>
  <si>
    <t>Poplatek za uložení stavebního odpadu na recyklační skládce (skládkovné) zeminy a kamení zatříděného do Katalogu odpadů pod kódem 17 05 04</t>
  </si>
  <si>
    <t>1974567236</t>
  </si>
  <si>
    <t>https://podminky.urs.cz/item/CS_URS_2024_02/171201231</t>
  </si>
  <si>
    <t>Poznámka k položce:_x000d_
uložení travního drnu na skládku v Horním Benešově</t>
  </si>
  <si>
    <t>1122*1,2</t>
  </si>
  <si>
    <t>17</t>
  </si>
  <si>
    <t>171251201</t>
  </si>
  <si>
    <t>Uložení sypaniny na skládky nebo meziskládky bez hutnění s upravením uložené sypaniny do předepsaného tvaru</t>
  </si>
  <si>
    <t>1032647502</t>
  </si>
  <si>
    <t>https://podminky.urs.cz/item/CS_URS_2024_02/171251201</t>
  </si>
  <si>
    <t>"uložení travního drnu na skládku"1122</t>
  </si>
  <si>
    <t>"uložení zeminy z hráze na mezideponii"1683</t>
  </si>
  <si>
    <t>18</t>
  </si>
  <si>
    <t>181411121</t>
  </si>
  <si>
    <t>Založení trávníku na půdě předem připravené plochy do 1000 m2 výsevem včetně utažení lučního v rovině nebo na svahu do 1:5</t>
  </si>
  <si>
    <t>1291122311</t>
  </si>
  <si>
    <t>https://podminky.urs.cz/item/CS_URS_2024_02/181411121</t>
  </si>
  <si>
    <t>Poznámka k položce:_x000d_
osetí krajnic na koruně hráze+zatravněná část koruny hráze( na ZU a u lávky)_x000d_
 š * dl.</t>
  </si>
  <si>
    <t>3*(24+16,5+19)</t>
  </si>
  <si>
    <t>19</t>
  </si>
  <si>
    <t>00572472</t>
  </si>
  <si>
    <t>osivo směs travní krajinná-rovinná</t>
  </si>
  <si>
    <t>kg</t>
  </si>
  <si>
    <t>166779822</t>
  </si>
  <si>
    <t>178,5*0,02 'Přepočtené koeficientem množství</t>
  </si>
  <si>
    <t>20</t>
  </si>
  <si>
    <t>181451123</t>
  </si>
  <si>
    <t>Založení trávníku na půdě předem připravené plochy přes 1000 m2 výsevem včetně utažení lučního na svahu přes 1:2 do 1:1</t>
  </si>
  <si>
    <t>874463429</t>
  </si>
  <si>
    <t>https://podminky.urs.cz/item/CS_URS_2024_02/181451123</t>
  </si>
  <si>
    <t>"plocha návodního svahu hráze"9,8*824</t>
  </si>
  <si>
    <t>"plocha vzdušného svahu hráze"2,2*824</t>
  </si>
  <si>
    <t>00572474</t>
  </si>
  <si>
    <t>osivo směs travní krajinná-svahová</t>
  </si>
  <si>
    <t>197264985</t>
  </si>
  <si>
    <t>Poznámka k položce:_x000d_
plocha návodního+ vzdušného svahu hráze</t>
  </si>
  <si>
    <t>9888</t>
  </si>
  <si>
    <t>9888*0,02 'Přepočtené koeficientem množství</t>
  </si>
  <si>
    <t>22</t>
  </si>
  <si>
    <t>182251101</t>
  </si>
  <si>
    <t>Svahování trvalých svahů do projektovaných profilů strojně s potřebným přemístěním výkopku při svahování násypů v jakékoliv hornině</t>
  </si>
  <si>
    <t>1531285818</t>
  </si>
  <si>
    <t>https://podminky.urs.cz/item/CS_URS_2024_02/182251101</t>
  </si>
  <si>
    <t>Poznámka k položce:_x000d_
(šířka úpravy hráze - šířka koruny)*délka úpravy hráze</t>
  </si>
  <si>
    <t>(15-3)*824</t>
  </si>
  <si>
    <t>23</t>
  </si>
  <si>
    <t>184818231</t>
  </si>
  <si>
    <t>Ochrana kmene bedněním před poškozením stavebním provozem zřízení včetně odstranění výšky bednění do 2 m průměru kmene do 300 mm</t>
  </si>
  <si>
    <t>-1623282008</t>
  </si>
  <si>
    <t>https://podminky.urs.cz/item/CS_URS_2024_02/184818231</t>
  </si>
  <si>
    <t>24</t>
  </si>
  <si>
    <t>184818232</t>
  </si>
  <si>
    <t>Ochrana kmene bedněním před poškozením stavebním provozem zřízení včetně odstranění výšky bednění do 2 m průměru kmene přes 300 do 500 mm</t>
  </si>
  <si>
    <t>228074931</t>
  </si>
  <si>
    <t>https://podminky.urs.cz/item/CS_URS_2024_02/184818232</t>
  </si>
  <si>
    <t>25</t>
  </si>
  <si>
    <t>Zřízení vrstvy z geotextilie filtrační, separační, odvodňovací, ochranné, výztužné nebo protierozní v rovině nebo ve sklonu do 1:5, šířky do 3 m</t>
  </si>
  <si>
    <t>881028149</t>
  </si>
  <si>
    <t>Poznámka k položce:_x000d_
zpevnění hráze š.* dl. + sjezd km 38,074</t>
  </si>
  <si>
    <t>2,5*(800-16,5-19)+5*8</t>
  </si>
  <si>
    <t>odečet km(38,072 - 38,441):</t>
  </si>
  <si>
    <t>-2,5 * (441 - 72)</t>
  </si>
  <si>
    <t>26</t>
  </si>
  <si>
    <t>1090675082</t>
  </si>
  <si>
    <t>1046,54388212684*1,1845 'Přepočtené koeficientem množství</t>
  </si>
  <si>
    <t>27</t>
  </si>
  <si>
    <t>564851111</t>
  </si>
  <si>
    <t>Podklad ze štěrkodrti ŠD s rozprostřením a zhutněním plochy přes 100 m2, po zhutnění tl. 150 mm</t>
  </si>
  <si>
    <t>1768930254</t>
  </si>
  <si>
    <t>https://podminky.urs.cz/item/CS_URS_2024_02/564851111</t>
  </si>
  <si>
    <t xml:space="preserve">Poznámka k položce:_x000d_
štěrkodrť frakce 32-63, tl. 150 mm_x000d_
zpev. koruna hráze(- zatravněná část koruny u lávky + sjezd km 38,074_x000d_
 š. * dl. _x000d_
</t>
  </si>
  <si>
    <t>28</t>
  </si>
  <si>
    <t>564861111</t>
  </si>
  <si>
    <t>Podklad ze štěrkodrti ŠD s rozprostřením a zhutněním plochy přes 100 m2, po zhutnění tl. 200 mm</t>
  </si>
  <si>
    <t>-222114559</t>
  </si>
  <si>
    <t>https://podminky.urs.cz/item/CS_URS_2024_02/564861111</t>
  </si>
  <si>
    <t>Poznámka k položce:_x000d_
štěrkodrť frakce 0-32, tl. 200 mm_x000d_
zpev. koruna hráze - nájezdy u lávky</t>
  </si>
  <si>
    <t>(18,2 + 24,4) * 2,5</t>
  </si>
  <si>
    <t>29</t>
  </si>
  <si>
    <t>565135111</t>
  </si>
  <si>
    <t>Asfaltový beton vrstva podkladní ACP 16 (obalované kamenivo střednězrnné - OKS) s rozprostřením a zhutněním v pruhu šířky přes 1,5 do 3 m, po zhutnění tl. 50 mm</t>
  </si>
  <si>
    <t>-1802224647</t>
  </si>
  <si>
    <t>https://podminky.urs.cz/item/CS_URS_2024_02/565135111</t>
  </si>
  <si>
    <t>Poznámka k položce:_x000d_
nájezdy u lávky</t>
  </si>
  <si>
    <t>30</t>
  </si>
  <si>
    <t>569903311</t>
  </si>
  <si>
    <t>Zřízení zemních krajnic z hornin jakékoliv třídy se zhutněním</t>
  </si>
  <si>
    <t>-159036381</t>
  </si>
  <si>
    <t>https://podminky.urs.cz/item/CS_URS_2024_02/569903311</t>
  </si>
  <si>
    <t>Poznámka k položce:_x000d_
plocha*2*délka(-zatravnení u lávky + sjezdy u lávky)</t>
  </si>
  <si>
    <t>0,02*2*(800-16,5-19+24,4+18,2)</t>
  </si>
  <si>
    <t>31</t>
  </si>
  <si>
    <t>963561377</t>
  </si>
  <si>
    <t>Poznámka k položce:_x000d_
štěrkodrť frakce 0-4, tl. 20 mm_x000d_
zpev. koruna hráze+ sjezd km 38,074_x000d_
 š. *dl. fr. 0-4, tl. 20 mm</t>
  </si>
  <si>
    <t>32</t>
  </si>
  <si>
    <t>-1131272518</t>
  </si>
  <si>
    <t>33</t>
  </si>
  <si>
    <t>577143111</t>
  </si>
  <si>
    <t>Asfaltový beton vrstva obrusná ACO 8 (ABJ) s rozprostřením a se zhutněním z nemodifikovaného asfaltu v pruhu šířky do 3 m, po zhutnění tl. 50 mm</t>
  </si>
  <si>
    <t>-1250548506</t>
  </si>
  <si>
    <t>https://podminky.urs.cz/item/CS_URS_2024_02/577143111</t>
  </si>
  <si>
    <t>Ostatní konstrukce a práce, bourání</t>
  </si>
  <si>
    <t>34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</si>
  <si>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</si>
  <si>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</si>
  <si>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-391911551</t>
  </si>
  <si>
    <t>https://podminky.urs.cz/item/CS_URS_2024_02/916131113</t>
  </si>
  <si>
    <t xml:space="preserve">Poznámka k položce:_x000d_
4x nájezdový silniční obrubník_x000d_
</t>
  </si>
  <si>
    <t>35</t>
  </si>
  <si>
    <t>59217029</t>
  </si>
  <si>
    <t>obrubník betonový silniční nájezdový 1000x150x150mm</t>
  </si>
  <si>
    <t>598388201</t>
  </si>
  <si>
    <t>8*1,02 'Přepočtené koeficientem množství</t>
  </si>
  <si>
    <t>36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</si>
  <si>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</si>
  <si>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</si>
  <si>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922162798</t>
  </si>
  <si>
    <t>https://podminky.urs.cz/item/CS_URS_2024_02/916131213</t>
  </si>
  <si>
    <t>Poznámka k položce:_x000d_
zpětné osazení nájezdu na lávku_x000d_
použijí se původní obrubníky = bez specifikace</t>
  </si>
  <si>
    <t>37</t>
  </si>
  <si>
    <t>916991121</t>
  </si>
  <si>
    <t>Lože pod obrubníky, krajníky nebo obruby z dlažebních kostek z betonu prostého</t>
  </si>
  <si>
    <t>433874792</t>
  </si>
  <si>
    <t>https://podminky.urs.cz/item/CS_URS_2024_02/916991121</t>
  </si>
  <si>
    <t>zpětné osazení nájezdů:</t>
  </si>
  <si>
    <t>0,07 m2/bm</t>
  </si>
  <si>
    <t>((18,2 * 2) + (24,4 * 2)) * 0,07</t>
  </si>
  <si>
    <t>38</t>
  </si>
  <si>
    <t>919735112</t>
  </si>
  <si>
    <t>Řezání stávajícího živičného krytu nebo podkladu hloubky přes 50 do 100 mm</t>
  </si>
  <si>
    <t>1970142362</t>
  </si>
  <si>
    <t>https://podminky.urs.cz/item/CS_URS_2024_02/919735112</t>
  </si>
  <si>
    <t>Poznámka k položce:_x000d_
2*š</t>
  </si>
  <si>
    <t>2*2,5</t>
  </si>
  <si>
    <t>39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</si>
  <si>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</si>
  <si>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chodníkových</t>
  </si>
  <si>
    <t>-1724806566</t>
  </si>
  <si>
    <t>https://podminky.urs.cz/item/CS_URS_2024_02/979024442</t>
  </si>
  <si>
    <t>viz vybourání obrubníků:</t>
  </si>
  <si>
    <t>85,2</t>
  </si>
  <si>
    <t>997</t>
  </si>
  <si>
    <t>Přesun sutě</t>
  </si>
  <si>
    <t>40</t>
  </si>
  <si>
    <t>997013811</t>
  </si>
  <si>
    <t>Poplatek za uložení stavebního odpadu na skládce (skládkovné) dřevěného zatříděného do Katalogu odpadů pod kódem 17 02 01</t>
  </si>
  <si>
    <t>-1708318297</t>
  </si>
  <si>
    <t>https://podminky.urs.cz/item/CS_URS_2024_02/997013811</t>
  </si>
  <si>
    <t>Poznámka k položce:_x000d_
poplatek za uložení pařezů 4ks</t>
  </si>
  <si>
    <t>0,8</t>
  </si>
  <si>
    <t>41</t>
  </si>
  <si>
    <t>997221551</t>
  </si>
  <si>
    <t>Vodorovná doprava suti bez naložení, ale se složením a s hrubým urovnáním ze sypkých materiálů, na vzdálenost do 1 km</t>
  </si>
  <si>
    <t>-1089655727</t>
  </si>
  <si>
    <t>https://podminky.urs.cz/item/CS_URS_2024_02/997221551</t>
  </si>
  <si>
    <t>42</t>
  </si>
  <si>
    <t>997221559</t>
  </si>
  <si>
    <t>Vodorovná doprava suti bez naložení, ale se složením a s hrubým urovnáním Příplatek k ceně za každý další započatý 1 km přes 1 km</t>
  </si>
  <si>
    <t>1106420089</t>
  </si>
  <si>
    <t>https://podminky.urs.cz/item/CS_URS_2024_02/997221559</t>
  </si>
  <si>
    <t>Poznámka k položce:_x000d_
25km = 24x</t>
  </si>
  <si>
    <t>49,452*24 'Přepočtené koeficientem množství</t>
  </si>
  <si>
    <t>43</t>
  </si>
  <si>
    <t>997221561</t>
  </si>
  <si>
    <t>Vodorovná doprava suti bez naložení, ale se složením a s hrubým urovnáním z kusových materiálů, na vzdálenost do 1 km</t>
  </si>
  <si>
    <t>205954361</t>
  </si>
  <si>
    <t>https://podminky.urs.cz/item/CS_URS_2024_02/997221561</t>
  </si>
  <si>
    <t>44</t>
  </si>
  <si>
    <t>997221569</t>
  </si>
  <si>
    <t>766566444</t>
  </si>
  <si>
    <t>https://podminky.urs.cz/item/CS_URS_2024_02/997221569</t>
  </si>
  <si>
    <t>Poznámka k položce:_x000d_
výměna obruby v místě sjezdu na místní komunikaci ul. Čapákovo nábřeží-odvoz na skkládku do 25 km</t>
  </si>
  <si>
    <t>1,74*24</t>
  </si>
  <si>
    <t>45</t>
  </si>
  <si>
    <t>997221861</t>
  </si>
  <si>
    <t>Poplatek za uložení stavebního odpadu na recyklační skládce (skládkovné) z prostého betonu zatříděného do Katalogu odpadů pod kódem 17 01 01</t>
  </si>
  <si>
    <t>-93487834</t>
  </si>
  <si>
    <t>https://podminky.urs.cz/item/CS_URS_2024_02/997221861</t>
  </si>
  <si>
    <t>46</t>
  </si>
  <si>
    <t>997221875</t>
  </si>
  <si>
    <t>Poplatek za uložení stavebního odpadu na recyklační skládce (skládkovné) asfaltového bez obsahu dehtu zatříděného do Katalogu odpadů pod kódem 17 03 02</t>
  </si>
  <si>
    <t>-200647754</t>
  </si>
  <si>
    <t>https://podminky.urs.cz/item/CS_URS_2024_02/997221875</t>
  </si>
  <si>
    <t>2,5*(18,2+24,4)*0,1*2,2</t>
  </si>
  <si>
    <t>47</t>
  </si>
  <si>
    <t>-1701290632</t>
  </si>
  <si>
    <t>SO 02 - Úprava bermy</t>
  </si>
  <si>
    <t xml:space="preserve">    4 - Vodorovné konstrukce</t>
  </si>
  <si>
    <t xml:space="preserve">    6 - Úpravy povrchů, podlahy a osazování výplní</t>
  </si>
  <si>
    <t>114203103</t>
  </si>
  <si>
    <t>Rozebrání dlažeb nebo záhozů s naložením na dopravní prostředek dlažeb z lomového kamene nebo betonových tvárnic do cementové malty se spárami zalitými cementovou maltou</t>
  </si>
  <si>
    <t>466796552</t>
  </si>
  <si>
    <t>https://podminky.urs.cz/item/CS_URS_2024_02/114203103</t>
  </si>
  <si>
    <t>Poznámka k položce:_x000d_
pro zaústění žeber do toku_x000d_
dl., v., š., počet žeber_x000d_
vbouraný materiál se použije v místě</t>
  </si>
  <si>
    <t>2*0,4*0,5*22</t>
  </si>
  <si>
    <t>816509048</t>
  </si>
  <si>
    <t>Poznámka k položce:_x000d_
sejmutí travního drnu (viz výpočet kubatur)</t>
  </si>
  <si>
    <t>"upravovaná plocha bermy"10520</t>
  </si>
  <si>
    <t>124153102</t>
  </si>
  <si>
    <t>Vykopávky pro koryta vodotečí strojně v hornině třídy těžitelnosti I skupiny 1 a 2 přes 1 000 do 5 000 m3</t>
  </si>
  <si>
    <t>-582878784</t>
  </si>
  <si>
    <t>https://podminky.urs.cz/item/CS_URS_2024_02/124153102</t>
  </si>
  <si>
    <t>Poznámka k položce:_x000d_
viz výpočet kubatur</t>
  </si>
  <si>
    <t>"nános na bermě"1753</t>
  </si>
  <si>
    <t>131151104</t>
  </si>
  <si>
    <t>Hloubení nezapažených jam a zářezů strojně s urovnáním dna do předepsaného profilu a spádu v hornině třídy těžitelnosti I skupiny 1 a 2 přes 100 do 500 m3</t>
  </si>
  <si>
    <t>70124985</t>
  </si>
  <si>
    <t>https://podminky.urs.cz/item/CS_URS_2024_02/131151104</t>
  </si>
  <si>
    <t>Poznámka k položce:_x000d_
hloubení pod zpevňovacím komorovým systémem_x000d_
dl.* š. * v.</t>
  </si>
  <si>
    <t>229*3,5*0,5</t>
  </si>
  <si>
    <t>132151102</t>
  </si>
  <si>
    <t>Hloubení nezapažených rýh šířky do 800 mm strojně s urovnáním dna do předepsaného profilu a spádu v hornině třídy těžitelnosti I skupiny 1 a 2 přes 20 do 50 m3</t>
  </si>
  <si>
    <t>-659621330</t>
  </si>
  <si>
    <t>https://podminky.urs.cz/item/CS_URS_2024_02/132151102</t>
  </si>
  <si>
    <t>Poznámka k položce:_x000d_
hloubení odvodňovacích žeber_x000d_
š. * v.* dl.* počet žeber</t>
  </si>
  <si>
    <t>"délka 7 m, počet 11 ks"(0,5*0,5*7)*11</t>
  </si>
  <si>
    <t>"délka 8 m, počet 8 ks" (0,5*0,5*8)*8</t>
  </si>
  <si>
    <t>"délka 9 m, počet 3 ks"(0,5*0,5*9)*3</t>
  </si>
  <si>
    <t>153191121</t>
  </si>
  <si>
    <t>Těsnění hradicích stěn nepropustnou hrázkou ze zhutněné sypaniny při stěně nebo nepropustnou výplní ze zhutněné sypaniny mezi stěnami zřízení</t>
  </si>
  <si>
    <t>-491734467</t>
  </si>
  <si>
    <t>https://podminky.urs.cz/item/CS_URS_2024_02/153191121</t>
  </si>
  <si>
    <t>Poznámka k položce:_x000d_
jímkování při rozebrání dlažky a pokládání dren. potrubí pomocí pytlů s pískem_x000d_
v*š*dl.*počet pytlů*počet drenáží</t>
  </si>
  <si>
    <t>58337310</t>
  </si>
  <si>
    <t>štěrkopísek frakce 0/4</t>
  </si>
  <si>
    <t>-10933064</t>
  </si>
  <si>
    <t>Poznámka k položce:_x000d_
písek do pytlů pro jímkování_x000d_
v*š*dl.*počet pytlů* koef. množství</t>
  </si>
  <si>
    <t>R02_01</t>
  </si>
  <si>
    <t>pytel polypropylenový</t>
  </si>
  <si>
    <t>ks</t>
  </si>
  <si>
    <t>813600878</t>
  </si>
  <si>
    <t>Poznámka k položce:_x000d_
počet pytlů+20% _x000d_
rozměr 0,2x0,6x0,8</t>
  </si>
  <si>
    <t>50+50*0,2</t>
  </si>
  <si>
    <t>153191131</t>
  </si>
  <si>
    <t>Těsnění hradicích stěn nepropustnou hrázkou ze zhutněné sypaniny při stěně nebo nepropustnou výplní ze zhutněné sypaniny mezi stěnami odstranění</t>
  </si>
  <si>
    <t>-1334861325</t>
  </si>
  <si>
    <t>https://podminky.urs.cz/item/CS_URS_2024_02/153191131</t>
  </si>
  <si>
    <t>0,2*0,6*0,8*50*22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</si>
  <si>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</si>
  <si>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</si>
  <si>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2132914972</t>
  </si>
  <si>
    <t>https://podminky.urs.cz/item/CS_URS_2024_02/162351104</t>
  </si>
  <si>
    <t>"odvoz na mezideponii pro násyp hráze"597</t>
  </si>
  <si>
    <t>1155305124</t>
  </si>
  <si>
    <t>Poznámka k položce:_x000d_
odvoz zeminy na na skládku</t>
  </si>
  <si>
    <t>"travní drn"1052</t>
  </si>
  <si>
    <t>"odvodňovací žebra"42</t>
  </si>
  <si>
    <t>"zpevňovací komorový systém" 400,75</t>
  </si>
  <si>
    <t>"nános na bermě-odvoz na mezideponii pro násyp hráze"1753-597</t>
  </si>
  <si>
    <t>2109902127</t>
  </si>
  <si>
    <t>Poznámka k položce:_x000d_
odvoz zeminy na rekultivační plochu v Horním Benešově</t>
  </si>
  <si>
    <t>2650,75*15</t>
  </si>
  <si>
    <t>17120123R</t>
  </si>
  <si>
    <t>139177928</t>
  </si>
  <si>
    <t>https://podminky.urs.cz/item/CS_URS_2024_02/17120123R</t>
  </si>
  <si>
    <t>Poznámka k položce:_x000d_
poplatek za uložení na rekultivační ploše v Horním Benešově 130,-/t</t>
  </si>
  <si>
    <t>"uložení drnu(t)"1052*1,2</t>
  </si>
  <si>
    <t>"zemina z bermy (t)"(42+400,75+1753-597)*1,5</t>
  </si>
  <si>
    <t>-1552236596</t>
  </si>
  <si>
    <t>"uložení na skládku-zemina z bermy+ travní drn"1598+1052</t>
  </si>
  <si>
    <t>"uložení na mezideponii zemina na hráz"597</t>
  </si>
  <si>
    <t>181451121</t>
  </si>
  <si>
    <t>Založení trávníku na půdě předem připravené plochy přes 1000 m2 výsevem včetně utažení lučního v rovině nebo na svahu do 1:5</t>
  </si>
  <si>
    <t>477676791</t>
  </si>
  <si>
    <t>https://podminky.urs.cz/item/CS_URS_2024_02/181451121</t>
  </si>
  <si>
    <t>Poznámka k položce:_x000d_
plocha bermy</t>
  </si>
  <si>
    <t>10520</t>
  </si>
  <si>
    <t>1601630051</t>
  </si>
  <si>
    <t>10520*0,02 'Přepočtené koeficientem množství</t>
  </si>
  <si>
    <t>211971110</t>
  </si>
  <si>
    <t>Zřízení opláštění výplně z geotextilie odvodňovacích žeber nebo trativodů v rýze nebo zářezu se stěnami šikmými o sklonu do 1:2</t>
  </si>
  <si>
    <t>1016901107</t>
  </si>
  <si>
    <t>https://podminky.urs.cz/item/CS_URS_2024_02/211971110</t>
  </si>
  <si>
    <t>Poznámka k položce:_x000d_
odvodňovací žebra_x000d_
š. 0,5 m * v. 0,5 m</t>
  </si>
  <si>
    <t>"délka 7 m, počet 11 ks"(0,5*7*3)*11</t>
  </si>
  <si>
    <t>"délka 8 m, počet 8 ks" (0,5*8*3)*8</t>
  </si>
  <si>
    <t>"délka 9 m, počet 3 ks"(0,5*9*3)*3</t>
  </si>
  <si>
    <t>69311068</t>
  </si>
  <si>
    <t>geotextilie netkaná separační, ochranná, filtrační, drenážní PP 300g/m2</t>
  </si>
  <si>
    <t>657686183</t>
  </si>
  <si>
    <t xml:space="preserve">Poznámka k položce:_x000d_
geot. pro odvodňovací žebra_x000d_
geot. pro zpevnění příjezdu ke stavbě_x000d_
geot. pro točny_x000d_
</t>
  </si>
  <si>
    <t>252</t>
  </si>
  <si>
    <t>93*4</t>
  </si>
  <si>
    <t>(9,5+10)*10</t>
  </si>
  <si>
    <t>819*1,1845 'Přepočtené koeficientem množství</t>
  </si>
  <si>
    <t>212755214</t>
  </si>
  <si>
    <t>Trativody bez lože z drenážních trubek plastových flexibilních D 100 mm</t>
  </si>
  <si>
    <t>-764509703</t>
  </si>
  <si>
    <t>https://podminky.urs.cz/item/CS_URS_2024_02/212755214</t>
  </si>
  <si>
    <t>Poznámka k položce:_x000d_
dl. * ks</t>
  </si>
  <si>
    <t>3,5*22</t>
  </si>
  <si>
    <t>213141112</t>
  </si>
  <si>
    <t>Zřízení vrstvy z geotextilie filtrační, separační, odvodňovací, ochranné, výztužné nebo protierozní v rovině nebo ve sklonu do 1:5, šířky přes 3 do 6 m</t>
  </si>
  <si>
    <t>1949400403</t>
  </si>
  <si>
    <t>https://podminky.urs.cz/item/CS_URS_2024_02/213141112</t>
  </si>
  <si>
    <t xml:space="preserve">Poznámka k položce:_x000d_
geot. pod zpevňovací komorový systém_x000d_
geot. pod zpevnění příjezdu ke stavbě_x000d_
geot. pod točny_x000d_
dl. * š. </t>
  </si>
  <si>
    <t>229*3,5</t>
  </si>
  <si>
    <t>69311014</t>
  </si>
  <si>
    <t>geotextilie tkaná PES 300/50kN/m</t>
  </si>
  <si>
    <t>-1102774145</t>
  </si>
  <si>
    <t>801,5*1,1845 'Přepočtené koeficientem množství</t>
  </si>
  <si>
    <t>Vodorovné konstrukce</t>
  </si>
  <si>
    <t>457531112</t>
  </si>
  <si>
    <t>Filtrační vrstvy jakékoliv tloušťky a sklonu z hrubého drceného kameniva bez zhutnění, frakce od 16-63 do 32-63 mm</t>
  </si>
  <si>
    <t>900412834</t>
  </si>
  <si>
    <t>https://podminky.urs.cz/item/CS_URS_2024_02/457531112</t>
  </si>
  <si>
    <t>Poznámka k položce:_x000d_
odvodňovací žebra _x000d_
š. * v. * dl. * počet žeber</t>
  </si>
  <si>
    <t>564671111</t>
  </si>
  <si>
    <t>Podklad z kameniva hrubého drceného vel. 63-125 mm, s rozprostřením a zhutněním plochy přes 100 m2, po zhutnění tl. 250 mm</t>
  </si>
  <si>
    <t>-83777871</t>
  </si>
  <si>
    <t>https://podminky.urs.cz/item/CS_URS_2024_02/564671111</t>
  </si>
  <si>
    <t xml:space="preserve">Poznámka k položce:_x000d_
přesyp zpev. komorového systému _x000d_
dl. * š. </t>
  </si>
  <si>
    <t>-1925394702</t>
  </si>
  <si>
    <t xml:space="preserve">Poznámka k položce:_x000d_
zpev. přijezd ke stavbě_x000d_
štěrkodrť frakce 32-63, tl. 150 mm_x000d_
 š.  *dl. </t>
  </si>
  <si>
    <t>4*93</t>
  </si>
  <si>
    <t>108052534</t>
  </si>
  <si>
    <t>Poznámka k položce:_x000d_
točny š.*dl.</t>
  </si>
  <si>
    <t>-1396472339</t>
  </si>
  <si>
    <t xml:space="preserve">Poznámka k položce:_x000d_
zpev. přijezd ke stavbě_x000d_
štěrkodrť frakce 0-32, tl. 50 mm_x000d_
š.  *dl. </t>
  </si>
  <si>
    <t>Úpravy povrchů, podlahy a osazování výplní</t>
  </si>
  <si>
    <t>636111421</t>
  </si>
  <si>
    <t>Doplnění dlažby z lomového kamene (s dodáním hmot), plochy jednotlivě do 4 m2 do cementové malty se zalitím spár cementovou maltou</t>
  </si>
  <si>
    <t>-509389028</t>
  </si>
  <si>
    <t>https://podminky.urs.cz/item/CS_URS_2024_02/636111421</t>
  </si>
  <si>
    <t>Poznámka k položce:_x000d_
zaústění žeber do toku_x000d_
dl.* š. * počet žeber</t>
  </si>
  <si>
    <t>2*0,5*22</t>
  </si>
  <si>
    <t>13021052</t>
  </si>
  <si>
    <t>tyč ocelová ohýbaná kruhová žebírková jakost B500B (10 505) výztuž do betonu D 6-8mm</t>
  </si>
  <si>
    <t>-678892088</t>
  </si>
  <si>
    <t>Poznámka k položce:_x000d_
zajištění zpev. kom. systému_x000d_
ks*dl*hm(kg/m)/1000</t>
  </si>
  <si>
    <t>(510*0,4*0,4)/1000</t>
  </si>
  <si>
    <t>919722153</t>
  </si>
  <si>
    <t>Geobuňky pro stabilizaci podkladu z polyetylenu, výšky 200 mm, počet buněk přes 30 do 40/m2</t>
  </si>
  <si>
    <t>2113385400</t>
  </si>
  <si>
    <t>https://podminky.urs.cz/item/CS_URS_2024_02/919722153</t>
  </si>
  <si>
    <t>Poznámka k položce:_x000d_
Zpevňovací komorový systém-neperforovaný 200/340/15_x000d_
dl. * š.</t>
  </si>
  <si>
    <t>919722712</t>
  </si>
  <si>
    <t>Geobuňky provedení zásypu geobuněk včetně krycí vrstvy tl. 100 mm celková tloušťka přes 200 do 300 mm</t>
  </si>
  <si>
    <t>-1878039486</t>
  </si>
  <si>
    <t>https://podminky.urs.cz/item/CS_URS_2024_02/919722712</t>
  </si>
  <si>
    <t xml:space="preserve">Poznámka k položce:_x000d_
dl. * š. </t>
  </si>
  <si>
    <t>58344171</t>
  </si>
  <si>
    <t>štěrkodrť frakce 0/32</t>
  </si>
  <si>
    <t>2082089061</t>
  </si>
  <si>
    <t>Poznámka k položce:_x000d_
dl.* š * v * koef.</t>
  </si>
  <si>
    <t>229*3,5*0,25*1,6</t>
  </si>
  <si>
    <t>488003388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</si>
  <si>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</si>
  <si>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</si>
  <si>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</si>
  <si>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</si>
  <si>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</si>
  <si>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</si>
  <si>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</si>
  <si>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</si>
  <si>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</si>
  <si>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</si>
  <si>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</si>
  <si>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</si>
  <si>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kpl</t>
  </si>
  <si>
    <t>CS ÚRS 2022 01</t>
  </si>
  <si>
    <t>1024</t>
  </si>
  <si>
    <t>1854551204</t>
  </si>
  <si>
    <t>https://podminky.urs.cz/item/CS_URS_2022_01/012203000</t>
  </si>
  <si>
    <t>013254000</t>
  </si>
  <si>
    <t>Dokumentace skutečného provedení stavby</t>
  </si>
  <si>
    <t>1657535734</t>
  </si>
  <si>
    <t>https://podminky.urs.cz/item/CS_URS_2022_01/013254000</t>
  </si>
  <si>
    <t>VRN3</t>
  </si>
  <si>
    <t>Zařízení staveniště</t>
  </si>
  <si>
    <t>030001000</t>
  </si>
  <si>
    <t>-1460817516</t>
  </si>
  <si>
    <t>https://podminky.urs.cz/item/CS_URS_2022_01/030001000</t>
  </si>
  <si>
    <t>Poznámka k položce:_x000d_
zřízení, provoz, likvidace, úprava pozemku, norná stěna</t>
  </si>
  <si>
    <t>032403000</t>
  </si>
  <si>
    <t>Provizorní komunikace</t>
  </si>
  <si>
    <t>CS ÚRS 2021 02</t>
  </si>
  <si>
    <t>1390656200</t>
  </si>
  <si>
    <t>https://podminky.urs.cz/item/CS_URS_2021_02/032403000</t>
  </si>
  <si>
    <t>Poznámka k položce:_x000d_
úprava bermy po pojezdu těžké techniky</t>
  </si>
  <si>
    <t>VRN4</t>
  </si>
  <si>
    <t>Inženýrská činnost</t>
  </si>
  <si>
    <t>043154000</t>
  </si>
  <si>
    <t>Zkoušky hutnicí</t>
  </si>
  <si>
    <t>-1600691758</t>
  </si>
  <si>
    <t>https://podminky.urs.cz/item/CS_URS_2024_02/043154000</t>
  </si>
  <si>
    <t xml:space="preserve">Poznámka k položce:_x000d_
Položka obsahuje 5x zkoušky zhutnitelnosti zeminy ukládané do násypů a zkoušky hutnění násypů v průběhu výstavby po 500 m3. </t>
  </si>
  <si>
    <t>VRN9</t>
  </si>
  <si>
    <t>Ostatní náklady</t>
  </si>
  <si>
    <t>090001000</t>
  </si>
  <si>
    <t>-36214573</t>
  </si>
  <si>
    <t>https://podminky.urs.cz/item/CS_URS_2022_01/090001000</t>
  </si>
  <si>
    <t>Poznámka k položce:_x000d_
 čištění komunikací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</si>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</sst>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3141111" TargetMode="External" /><Relationship Id="rId2" Type="http://schemas.openxmlformats.org/officeDocument/2006/relationships/hyperlink" Target="https://podminky.urs.cz/item/CS_URS_2024_02/564861114" TargetMode="External" /><Relationship Id="rId3" Type="http://schemas.openxmlformats.org/officeDocument/2006/relationships/hyperlink" Target="https://podminky.urs.cz/item/CS_URS_2024_02/571903111" TargetMode="External" /><Relationship Id="rId4" Type="http://schemas.openxmlformats.org/officeDocument/2006/relationships/hyperlink" Target="https://podminky.urs.cz/item/CS_URS_2024_02/571907118" TargetMode="External" /><Relationship Id="rId5" Type="http://schemas.openxmlformats.org/officeDocument/2006/relationships/hyperlink" Target="https://podminky.urs.cz/item/CS_URS_2024_02/998332011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2251101" TargetMode="External" /><Relationship Id="rId2" Type="http://schemas.openxmlformats.org/officeDocument/2006/relationships/hyperlink" Target="https://podminky.urs.cz/item/CS_URS_2024_02/112251102" TargetMode="External" /><Relationship Id="rId3" Type="http://schemas.openxmlformats.org/officeDocument/2006/relationships/hyperlink" Target="https://podminky.urs.cz/item/CS_URS_2024_02/113107342" TargetMode="External" /><Relationship Id="rId4" Type="http://schemas.openxmlformats.org/officeDocument/2006/relationships/hyperlink" Target="https://podminky.urs.cz/item/CS_URS_2024_02/113201111" TargetMode="External" /><Relationship Id="rId5" Type="http://schemas.openxmlformats.org/officeDocument/2006/relationships/hyperlink" Target="https://podminky.urs.cz/item/CS_URS_2024_02/113201112" TargetMode="External" /><Relationship Id="rId6" Type="http://schemas.openxmlformats.org/officeDocument/2006/relationships/hyperlink" Target="https://podminky.urs.cz/item/CS_URS_2024_02/121151123" TargetMode="External" /><Relationship Id="rId7" Type="http://schemas.openxmlformats.org/officeDocument/2006/relationships/hyperlink" Target="https://podminky.urs.cz/item/CS_URS_2024_02/122151106" TargetMode="External" /><Relationship Id="rId8" Type="http://schemas.openxmlformats.org/officeDocument/2006/relationships/hyperlink" Target="https://podminky.urs.cz/item/CS_URS_2024_02/162201401" TargetMode="External" /><Relationship Id="rId9" Type="http://schemas.openxmlformats.org/officeDocument/2006/relationships/hyperlink" Target="https://podminky.urs.cz/item/CS_URS_2024_02/162201402" TargetMode="External" /><Relationship Id="rId10" Type="http://schemas.openxmlformats.org/officeDocument/2006/relationships/hyperlink" Target="https://podminky.urs.cz/item/CS_URS_2024_02/162301931" TargetMode="External" /><Relationship Id="rId11" Type="http://schemas.openxmlformats.org/officeDocument/2006/relationships/hyperlink" Target="https://podminky.urs.cz/item/CS_URS_2024_02/162301932" TargetMode="External" /><Relationship Id="rId12" Type="http://schemas.openxmlformats.org/officeDocument/2006/relationships/hyperlink" Target="https://podminky.urs.cz/item/CS_URS_2024_02/162351103" TargetMode="External" /><Relationship Id="rId13" Type="http://schemas.openxmlformats.org/officeDocument/2006/relationships/hyperlink" Target="https://podminky.urs.cz/item/CS_URS_2024_02/162751117" TargetMode="External" /><Relationship Id="rId14" Type="http://schemas.openxmlformats.org/officeDocument/2006/relationships/hyperlink" Target="https://podminky.urs.cz/item/CS_URS_2024_02/162751119" TargetMode="External" /><Relationship Id="rId15" Type="http://schemas.openxmlformats.org/officeDocument/2006/relationships/hyperlink" Target="https://podminky.urs.cz/item/CS_URS_2024_02/171103211" TargetMode="External" /><Relationship Id="rId16" Type="http://schemas.openxmlformats.org/officeDocument/2006/relationships/hyperlink" Target="https://podminky.urs.cz/item/CS_URS_2024_02/171201231" TargetMode="External" /><Relationship Id="rId17" Type="http://schemas.openxmlformats.org/officeDocument/2006/relationships/hyperlink" Target="https://podminky.urs.cz/item/CS_URS_2024_02/171251201" TargetMode="External" /><Relationship Id="rId18" Type="http://schemas.openxmlformats.org/officeDocument/2006/relationships/hyperlink" Target="https://podminky.urs.cz/item/CS_URS_2024_02/181411121" TargetMode="External" /><Relationship Id="rId19" Type="http://schemas.openxmlformats.org/officeDocument/2006/relationships/hyperlink" Target="https://podminky.urs.cz/item/CS_URS_2024_02/181451123" TargetMode="External" /><Relationship Id="rId20" Type="http://schemas.openxmlformats.org/officeDocument/2006/relationships/hyperlink" Target="https://podminky.urs.cz/item/CS_URS_2024_02/182251101" TargetMode="External" /><Relationship Id="rId21" Type="http://schemas.openxmlformats.org/officeDocument/2006/relationships/hyperlink" Target="https://podminky.urs.cz/item/CS_URS_2024_02/184818231" TargetMode="External" /><Relationship Id="rId22" Type="http://schemas.openxmlformats.org/officeDocument/2006/relationships/hyperlink" Target="https://podminky.urs.cz/item/CS_URS_2024_02/184818232" TargetMode="External" /><Relationship Id="rId23" Type="http://schemas.openxmlformats.org/officeDocument/2006/relationships/hyperlink" Target="https://podminky.urs.cz/item/CS_URS_2024_02/213141111" TargetMode="External" /><Relationship Id="rId24" Type="http://schemas.openxmlformats.org/officeDocument/2006/relationships/hyperlink" Target="https://podminky.urs.cz/item/CS_URS_2024_02/564851111" TargetMode="External" /><Relationship Id="rId25" Type="http://schemas.openxmlformats.org/officeDocument/2006/relationships/hyperlink" Target="https://podminky.urs.cz/item/CS_URS_2024_02/564861111" TargetMode="External" /><Relationship Id="rId26" Type="http://schemas.openxmlformats.org/officeDocument/2006/relationships/hyperlink" Target="https://podminky.urs.cz/item/CS_URS_2024_02/565135111" TargetMode="External" /><Relationship Id="rId27" Type="http://schemas.openxmlformats.org/officeDocument/2006/relationships/hyperlink" Target="https://podminky.urs.cz/item/CS_URS_2024_02/569903311" TargetMode="External" /><Relationship Id="rId28" Type="http://schemas.openxmlformats.org/officeDocument/2006/relationships/hyperlink" Target="https://podminky.urs.cz/item/CS_URS_2024_02/571903111" TargetMode="External" /><Relationship Id="rId29" Type="http://schemas.openxmlformats.org/officeDocument/2006/relationships/hyperlink" Target="https://podminky.urs.cz/item/CS_URS_2024_02/571907118" TargetMode="External" /><Relationship Id="rId30" Type="http://schemas.openxmlformats.org/officeDocument/2006/relationships/hyperlink" Target="https://podminky.urs.cz/item/CS_URS_2024_02/577143111" TargetMode="External" /><Relationship Id="rId31" Type="http://schemas.openxmlformats.org/officeDocument/2006/relationships/hyperlink" Target="https://podminky.urs.cz/item/CS_URS_2024_02/916131113" TargetMode="External" /><Relationship Id="rId32" Type="http://schemas.openxmlformats.org/officeDocument/2006/relationships/hyperlink" Target="https://podminky.urs.cz/item/CS_URS_2024_02/916131213" TargetMode="External" /><Relationship Id="rId33" Type="http://schemas.openxmlformats.org/officeDocument/2006/relationships/hyperlink" Target="https://podminky.urs.cz/item/CS_URS_2024_02/916991121" TargetMode="External" /><Relationship Id="rId34" Type="http://schemas.openxmlformats.org/officeDocument/2006/relationships/hyperlink" Target="https://podminky.urs.cz/item/CS_URS_2024_02/919735112" TargetMode="External" /><Relationship Id="rId35" Type="http://schemas.openxmlformats.org/officeDocument/2006/relationships/hyperlink" Target="https://podminky.urs.cz/item/CS_URS_2024_02/979024442" TargetMode="External" /><Relationship Id="rId36" Type="http://schemas.openxmlformats.org/officeDocument/2006/relationships/hyperlink" Target="https://podminky.urs.cz/item/CS_URS_2024_02/997013811" TargetMode="External" /><Relationship Id="rId37" Type="http://schemas.openxmlformats.org/officeDocument/2006/relationships/hyperlink" Target="https://podminky.urs.cz/item/CS_URS_2024_02/997221551" TargetMode="External" /><Relationship Id="rId38" Type="http://schemas.openxmlformats.org/officeDocument/2006/relationships/hyperlink" Target="https://podminky.urs.cz/item/CS_URS_2024_02/997221559" TargetMode="External" /><Relationship Id="rId39" Type="http://schemas.openxmlformats.org/officeDocument/2006/relationships/hyperlink" Target="https://podminky.urs.cz/item/CS_URS_2024_02/997221561" TargetMode="External" /><Relationship Id="rId40" Type="http://schemas.openxmlformats.org/officeDocument/2006/relationships/hyperlink" Target="https://podminky.urs.cz/item/CS_URS_2024_02/997221569" TargetMode="External" /><Relationship Id="rId41" Type="http://schemas.openxmlformats.org/officeDocument/2006/relationships/hyperlink" Target="https://podminky.urs.cz/item/CS_URS_2024_02/997221861" TargetMode="External" /><Relationship Id="rId42" Type="http://schemas.openxmlformats.org/officeDocument/2006/relationships/hyperlink" Target="https://podminky.urs.cz/item/CS_URS_2024_02/997221875" TargetMode="External" /><Relationship Id="rId43" Type="http://schemas.openxmlformats.org/officeDocument/2006/relationships/hyperlink" Target="https://podminky.urs.cz/item/CS_URS_2024_02/998332011" TargetMode="External" /><Relationship Id="rId4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3" TargetMode="External" /><Relationship Id="rId2" Type="http://schemas.openxmlformats.org/officeDocument/2006/relationships/hyperlink" Target="https://podminky.urs.cz/item/CS_URS_2024_02/121151123" TargetMode="External" /><Relationship Id="rId3" Type="http://schemas.openxmlformats.org/officeDocument/2006/relationships/hyperlink" Target="https://podminky.urs.cz/item/CS_URS_2024_02/124153102" TargetMode="External" /><Relationship Id="rId4" Type="http://schemas.openxmlformats.org/officeDocument/2006/relationships/hyperlink" Target="https://podminky.urs.cz/item/CS_URS_2024_02/131151104" TargetMode="External" /><Relationship Id="rId5" Type="http://schemas.openxmlformats.org/officeDocument/2006/relationships/hyperlink" Target="https://podminky.urs.cz/item/CS_URS_2024_02/132151102" TargetMode="External" /><Relationship Id="rId6" Type="http://schemas.openxmlformats.org/officeDocument/2006/relationships/hyperlink" Target="https://podminky.urs.cz/item/CS_URS_2024_02/153191121" TargetMode="External" /><Relationship Id="rId7" Type="http://schemas.openxmlformats.org/officeDocument/2006/relationships/hyperlink" Target="https://podminky.urs.cz/item/CS_URS_2024_02/153191131" TargetMode="External" /><Relationship Id="rId8" Type="http://schemas.openxmlformats.org/officeDocument/2006/relationships/hyperlink" Target="https://podminky.urs.cz/item/CS_URS_2024_02/162351104" TargetMode="External" /><Relationship Id="rId9" Type="http://schemas.openxmlformats.org/officeDocument/2006/relationships/hyperlink" Target="https://podminky.urs.cz/item/CS_URS_2024_02/162751117" TargetMode="External" /><Relationship Id="rId10" Type="http://schemas.openxmlformats.org/officeDocument/2006/relationships/hyperlink" Target="https://podminky.urs.cz/item/CS_URS_2024_02/162751119" TargetMode="External" /><Relationship Id="rId11" Type="http://schemas.openxmlformats.org/officeDocument/2006/relationships/hyperlink" Target="https://podminky.urs.cz/item/CS_URS_2024_02/17120123R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81451121" TargetMode="External" /><Relationship Id="rId14" Type="http://schemas.openxmlformats.org/officeDocument/2006/relationships/hyperlink" Target="https://podminky.urs.cz/item/CS_URS_2024_02/211971110" TargetMode="External" /><Relationship Id="rId15" Type="http://schemas.openxmlformats.org/officeDocument/2006/relationships/hyperlink" Target="https://podminky.urs.cz/item/CS_URS_2024_02/212755214" TargetMode="External" /><Relationship Id="rId16" Type="http://schemas.openxmlformats.org/officeDocument/2006/relationships/hyperlink" Target="https://podminky.urs.cz/item/CS_URS_2024_02/213141112" TargetMode="External" /><Relationship Id="rId17" Type="http://schemas.openxmlformats.org/officeDocument/2006/relationships/hyperlink" Target="https://podminky.urs.cz/item/CS_URS_2024_02/457531112" TargetMode="External" /><Relationship Id="rId18" Type="http://schemas.openxmlformats.org/officeDocument/2006/relationships/hyperlink" Target="https://podminky.urs.cz/item/CS_URS_2024_02/564671111" TargetMode="External" /><Relationship Id="rId19" Type="http://schemas.openxmlformats.org/officeDocument/2006/relationships/hyperlink" Target="https://podminky.urs.cz/item/CS_URS_2024_02/564851111" TargetMode="External" /><Relationship Id="rId20" Type="http://schemas.openxmlformats.org/officeDocument/2006/relationships/hyperlink" Target="https://podminky.urs.cz/item/CS_URS_2024_02/564861111" TargetMode="External" /><Relationship Id="rId21" Type="http://schemas.openxmlformats.org/officeDocument/2006/relationships/hyperlink" Target="https://podminky.urs.cz/item/CS_URS_2024_02/571907118" TargetMode="External" /><Relationship Id="rId22" Type="http://schemas.openxmlformats.org/officeDocument/2006/relationships/hyperlink" Target="https://podminky.urs.cz/item/CS_URS_2024_02/636111421" TargetMode="External" /><Relationship Id="rId23" Type="http://schemas.openxmlformats.org/officeDocument/2006/relationships/hyperlink" Target="https://podminky.urs.cz/item/CS_URS_2024_02/919722153" TargetMode="External" /><Relationship Id="rId24" Type="http://schemas.openxmlformats.org/officeDocument/2006/relationships/hyperlink" Target="https://podminky.urs.cz/item/CS_URS_2024_02/919722712" TargetMode="External" /><Relationship Id="rId25" Type="http://schemas.openxmlformats.org/officeDocument/2006/relationships/hyperlink" Target="https://podminky.urs.cz/item/CS_URS_2024_02/998332011" TargetMode="External" /><Relationship Id="rId2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203000" TargetMode="External" /><Relationship Id="rId2" Type="http://schemas.openxmlformats.org/officeDocument/2006/relationships/hyperlink" Target="https://podminky.urs.cz/item/CS_URS_2022_01/013254000" TargetMode="External" /><Relationship Id="rId3" Type="http://schemas.openxmlformats.org/officeDocument/2006/relationships/hyperlink" Target="https://podminky.urs.cz/item/CS_URS_2022_01/030001000" TargetMode="External" /><Relationship Id="rId4" Type="http://schemas.openxmlformats.org/officeDocument/2006/relationships/hyperlink" Target="https://podminky.urs.cz/item/CS_URS_2021_02/032403000" TargetMode="External" /><Relationship Id="rId5" Type="http://schemas.openxmlformats.org/officeDocument/2006/relationships/hyperlink" Target="https://podminky.urs.cz/item/CS_URS_2024_02/043154000" TargetMode="External" /><Relationship Id="rId6" Type="http://schemas.openxmlformats.org/officeDocument/2006/relationships/hyperlink" Target="https://podminky.urs.cz/item/CS_URS_2022_01/090001000" TargetMode="External" /><Relationship Id="rId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26/21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Opava- Opava, km 37,890- 38,947- aktualizace 8/2024_1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Opava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24. 6. 2024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Povodí Odry, státní podnik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Aneta Samková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Ing. Aneta Samková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ROUND(AG55+AG58+AG59,2)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ROUND(AS55+AS58+AS59,2)</f>
        <v>0</v>
      </c>
      <c r="AT54" s="108">
        <f>ROUND(SUM(AV54:AW54),2)</f>
        <v>0</v>
      </c>
      <c r="AU54" s="109">
        <f>ROUND(AU55+AU58+AU59,5)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ROUND(AZ55+AZ58+AZ59,2)</f>
        <v>0</v>
      </c>
      <c r="BA54" s="108">
        <f>ROUND(BA55+BA58+BA59,2)</f>
        <v>0</v>
      </c>
      <c r="BB54" s="108">
        <f>ROUND(BB55+BB58+BB59,2)</f>
        <v>0</v>
      </c>
      <c r="BC54" s="108">
        <f>ROUND(BC55+BC58+BC59,2)</f>
        <v>0</v>
      </c>
      <c r="BD54" s="110">
        <f>ROUND(BD55+BD58+BD59,2)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7"/>
      <c r="B55" s="113"/>
      <c r="C55" s="114"/>
      <c r="D55" s="115" t="s">
        <v>75</v>
      </c>
      <c r="E55" s="115"/>
      <c r="F55" s="115"/>
      <c r="G55" s="115"/>
      <c r="H55" s="115"/>
      <c r="I55" s="116"/>
      <c r="J55" s="115" t="s">
        <v>76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77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70</v>
      </c>
      <c r="BT55" s="125" t="s">
        <v>78</v>
      </c>
      <c r="BU55" s="125" t="s">
        <v>72</v>
      </c>
      <c r="BV55" s="125" t="s">
        <v>73</v>
      </c>
      <c r="BW55" s="125" t="s">
        <v>79</v>
      </c>
      <c r="BX55" s="125" t="s">
        <v>5</v>
      </c>
      <c r="CL55" s="125" t="s">
        <v>19</v>
      </c>
      <c r="CM55" s="125" t="s">
        <v>80</v>
      </c>
    </row>
    <row r="56" s="4" customFormat="1" ht="23.25" customHeight="1">
      <c r="A56" s="126" t="s">
        <v>81</v>
      </c>
      <c r="B56" s="65"/>
      <c r="C56" s="127"/>
      <c r="D56" s="127"/>
      <c r="E56" s="128" t="s">
        <v>82</v>
      </c>
      <c r="F56" s="128"/>
      <c r="G56" s="128"/>
      <c r="H56" s="128"/>
      <c r="I56" s="128"/>
      <c r="J56" s="127"/>
      <c r="K56" s="128" t="s">
        <v>83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01 01 - úprava hráze k...'!J32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84</v>
      </c>
      <c r="AR56" s="67"/>
      <c r="AS56" s="131">
        <v>0</v>
      </c>
      <c r="AT56" s="132">
        <f>ROUND(SUM(AV56:AW56),2)</f>
        <v>0</v>
      </c>
      <c r="AU56" s="133">
        <f>'SO 01 01 - úprava hráze k...'!P89</f>
        <v>0</v>
      </c>
      <c r="AV56" s="132">
        <f>'SO 01 01 - úprava hráze k...'!J35</f>
        <v>0</v>
      </c>
      <c r="AW56" s="132">
        <f>'SO 01 01 - úprava hráze k...'!J36</f>
        <v>0</v>
      </c>
      <c r="AX56" s="132">
        <f>'SO 01 01 - úprava hráze k...'!J37</f>
        <v>0</v>
      </c>
      <c r="AY56" s="132">
        <f>'SO 01 01 - úprava hráze k...'!J38</f>
        <v>0</v>
      </c>
      <c r="AZ56" s="132">
        <f>'SO 01 01 - úprava hráze k...'!F35</f>
        <v>0</v>
      </c>
      <c r="BA56" s="132">
        <f>'SO 01 01 - úprava hráze k...'!F36</f>
        <v>0</v>
      </c>
      <c r="BB56" s="132">
        <f>'SO 01 01 - úprava hráze k...'!F37</f>
        <v>0</v>
      </c>
      <c r="BC56" s="132">
        <f>'SO 01 01 - úprava hráze k...'!F38</f>
        <v>0</v>
      </c>
      <c r="BD56" s="134">
        <f>'SO 01 01 - úprava hráze k...'!F39</f>
        <v>0</v>
      </c>
      <c r="BE56" s="4"/>
      <c r="BT56" s="135" t="s">
        <v>80</v>
      </c>
      <c r="BV56" s="135" t="s">
        <v>73</v>
      </c>
      <c r="BW56" s="135" t="s">
        <v>85</v>
      </c>
      <c r="BX56" s="135" t="s">
        <v>79</v>
      </c>
      <c r="CL56" s="135" t="s">
        <v>19</v>
      </c>
    </row>
    <row r="57" s="4" customFormat="1" ht="23.25" customHeight="1">
      <c r="A57" s="126" t="s">
        <v>81</v>
      </c>
      <c r="B57" s="65"/>
      <c r="C57" s="127"/>
      <c r="D57" s="127"/>
      <c r="E57" s="128" t="s">
        <v>86</v>
      </c>
      <c r="F57" s="128"/>
      <c r="G57" s="128"/>
      <c r="H57" s="128"/>
      <c r="I57" s="128"/>
      <c r="J57" s="127"/>
      <c r="K57" s="128" t="s">
        <v>87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01 02 - úprava hráze'!J32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84</v>
      </c>
      <c r="AR57" s="67"/>
      <c r="AS57" s="131">
        <v>0</v>
      </c>
      <c r="AT57" s="132">
        <f>ROUND(SUM(AV57:AW57),2)</f>
        <v>0</v>
      </c>
      <c r="AU57" s="133">
        <f>'SO 01 02 - úprava hráze'!P92</f>
        <v>0</v>
      </c>
      <c r="AV57" s="132">
        <f>'SO 01 02 - úprava hráze'!J35</f>
        <v>0</v>
      </c>
      <c r="AW57" s="132">
        <f>'SO 01 02 - úprava hráze'!J36</f>
        <v>0</v>
      </c>
      <c r="AX57" s="132">
        <f>'SO 01 02 - úprava hráze'!J37</f>
        <v>0</v>
      </c>
      <c r="AY57" s="132">
        <f>'SO 01 02 - úprava hráze'!J38</f>
        <v>0</v>
      </c>
      <c r="AZ57" s="132">
        <f>'SO 01 02 - úprava hráze'!F35</f>
        <v>0</v>
      </c>
      <c r="BA57" s="132">
        <f>'SO 01 02 - úprava hráze'!F36</f>
        <v>0</v>
      </c>
      <c r="BB57" s="132">
        <f>'SO 01 02 - úprava hráze'!F37</f>
        <v>0</v>
      </c>
      <c r="BC57" s="132">
        <f>'SO 01 02 - úprava hráze'!F38</f>
        <v>0</v>
      </c>
      <c r="BD57" s="134">
        <f>'SO 01 02 - úprava hráze'!F39</f>
        <v>0</v>
      </c>
      <c r="BE57" s="4"/>
      <c r="BT57" s="135" t="s">
        <v>80</v>
      </c>
      <c r="BV57" s="135" t="s">
        <v>73</v>
      </c>
      <c r="BW57" s="135" t="s">
        <v>88</v>
      </c>
      <c r="BX57" s="135" t="s">
        <v>79</v>
      </c>
      <c r="CL57" s="135" t="s">
        <v>19</v>
      </c>
    </row>
    <row r="58" s="7" customFormat="1" ht="16.5" customHeight="1">
      <c r="A58" s="126" t="s">
        <v>81</v>
      </c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8">
        <f>'SO 02 - Úprava bermy'!J30</f>
        <v>0</v>
      </c>
      <c r="AH58" s="116"/>
      <c r="AI58" s="116"/>
      <c r="AJ58" s="116"/>
      <c r="AK58" s="116"/>
      <c r="AL58" s="116"/>
      <c r="AM58" s="116"/>
      <c r="AN58" s="118">
        <f>SUM(AG58,AT58)</f>
        <v>0</v>
      </c>
      <c r="AO58" s="116"/>
      <c r="AP58" s="116"/>
      <c r="AQ58" s="119" t="s">
        <v>77</v>
      </c>
      <c r="AR58" s="120"/>
      <c r="AS58" s="121">
        <v>0</v>
      </c>
      <c r="AT58" s="122">
        <f>ROUND(SUM(AV58:AW58),2)</f>
        <v>0</v>
      </c>
      <c r="AU58" s="123">
        <f>'SO 02 - Úprava bermy'!P87</f>
        <v>0</v>
      </c>
      <c r="AV58" s="122">
        <f>'SO 02 - Úprava bermy'!J33</f>
        <v>0</v>
      </c>
      <c r="AW58" s="122">
        <f>'SO 02 - Úprava bermy'!J34</f>
        <v>0</v>
      </c>
      <c r="AX58" s="122">
        <f>'SO 02 - Úprava bermy'!J35</f>
        <v>0</v>
      </c>
      <c r="AY58" s="122">
        <f>'SO 02 - Úprava bermy'!J36</f>
        <v>0</v>
      </c>
      <c r="AZ58" s="122">
        <f>'SO 02 - Úprava bermy'!F33</f>
        <v>0</v>
      </c>
      <c r="BA58" s="122">
        <f>'SO 02 - Úprava bermy'!F34</f>
        <v>0</v>
      </c>
      <c r="BB58" s="122">
        <f>'SO 02 - Úprava bermy'!F35</f>
        <v>0</v>
      </c>
      <c r="BC58" s="122">
        <f>'SO 02 - Úprava bermy'!F36</f>
        <v>0</v>
      </c>
      <c r="BD58" s="124">
        <f>'SO 02 - Úprava bermy'!F37</f>
        <v>0</v>
      </c>
      <c r="BE58" s="7"/>
      <c r="BT58" s="125" t="s">
        <v>78</v>
      </c>
      <c r="BV58" s="125" t="s">
        <v>73</v>
      </c>
      <c r="BW58" s="125" t="s">
        <v>91</v>
      </c>
      <c r="BX58" s="125" t="s">
        <v>5</v>
      </c>
      <c r="CL58" s="125" t="s">
        <v>19</v>
      </c>
      <c r="CM58" s="125" t="s">
        <v>80</v>
      </c>
    </row>
    <row r="59" s="7" customFormat="1" ht="16.5" customHeight="1">
      <c r="A59" s="126" t="s">
        <v>81</v>
      </c>
      <c r="B59" s="113"/>
      <c r="C59" s="114"/>
      <c r="D59" s="115" t="s">
        <v>92</v>
      </c>
      <c r="E59" s="115"/>
      <c r="F59" s="115"/>
      <c r="G59" s="115"/>
      <c r="H59" s="115"/>
      <c r="I59" s="116"/>
      <c r="J59" s="115" t="s">
        <v>93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8">
        <f>'VON - Vedlejší a ostatní ...'!J30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92</v>
      </c>
      <c r="AR59" s="120"/>
      <c r="AS59" s="136">
        <v>0</v>
      </c>
      <c r="AT59" s="137">
        <f>ROUND(SUM(AV59:AW59),2)</f>
        <v>0</v>
      </c>
      <c r="AU59" s="138">
        <f>'VON - Vedlejší a ostatní ...'!P84</f>
        <v>0</v>
      </c>
      <c r="AV59" s="137">
        <f>'VON - Vedlejší a ostatní ...'!J33</f>
        <v>0</v>
      </c>
      <c r="AW59" s="137">
        <f>'VON - Vedlejší a ostatní ...'!J34</f>
        <v>0</v>
      </c>
      <c r="AX59" s="137">
        <f>'VON - Vedlejší a ostatní ...'!J35</f>
        <v>0</v>
      </c>
      <c r="AY59" s="137">
        <f>'VON - Vedlejší a ostatní ...'!J36</f>
        <v>0</v>
      </c>
      <c r="AZ59" s="137">
        <f>'VON - Vedlejší a ostatní ...'!F33</f>
        <v>0</v>
      </c>
      <c r="BA59" s="137">
        <f>'VON - Vedlejší a ostatní ...'!F34</f>
        <v>0</v>
      </c>
      <c r="BB59" s="137">
        <f>'VON - Vedlejší a ostatní ...'!F35</f>
        <v>0</v>
      </c>
      <c r="BC59" s="137">
        <f>'VON - Vedlejší a ostatní ...'!F36</f>
        <v>0</v>
      </c>
      <c r="BD59" s="139">
        <f>'VON - Vedlejší a ostatní ...'!F37</f>
        <v>0</v>
      </c>
      <c r="BE59" s="7"/>
      <c r="BT59" s="125" t="s">
        <v>78</v>
      </c>
      <c r="BV59" s="125" t="s">
        <v>73</v>
      </c>
      <c r="BW59" s="125" t="s">
        <v>94</v>
      </c>
      <c r="BX59" s="125" t="s">
        <v>5</v>
      </c>
      <c r="CL59" s="125" t="s">
        <v>19</v>
      </c>
      <c r="CM59" s="125" t="s">
        <v>80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qc5V/1jvtKKsRBW5Xg0LJV1MuTqqmOgwHttY2j9mkr/3vGFIns68QZEcprcO5ZW97Ey0Zyn/aH96DQNNETd3GQ==" hashValue="G2nhp+/pNgQqVLWBnTRPubdCL057S4aFUnXF2sMX4g2AgDc6Cg4x18sa2kvjF45UO9uhY7OleUzvfVnWyg9mqQ==" algorithmName="SHA-512" password="CC35"/>
  <mergeCells count="58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01 01 - úprava hráze k...'!C2" display="/"/>
    <hyperlink ref="A57" location="'SO 01 02 - úprava hráze'!C2" display="/"/>
    <hyperlink ref="A58" location="'SO 02 - Úprava bermy'!C2" display="/"/>
    <hyperlink ref="A59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80</v>
      </c>
    </row>
    <row r="4" s="1" customFormat="1" ht="24.96" customHeight="1">
      <c r="B4" s="22"/>
      <c r="D4" s="142" t="s">
        <v>95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Opava- Opava, km 37,890- 38,947- aktualizace 8/2024_1</v>
      </c>
      <c r="F7" s="144"/>
      <c r="G7" s="144"/>
      <c r="H7" s="144"/>
      <c r="L7" s="22"/>
    </row>
    <row r="8" s="1" customFormat="1" ht="12" customHeight="1">
      <c r="B8" s="22"/>
      <c r="D8" s="144" t="s">
        <v>96</v>
      </c>
      <c r="L8" s="22"/>
    </row>
    <row r="9" s="2" customFormat="1" ht="16.5" customHeight="1">
      <c r="A9" s="40"/>
      <c r="B9" s="46"/>
      <c r="C9" s="40"/>
      <c r="D9" s="40"/>
      <c r="E9" s="145" t="s">
        <v>97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99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24. 6. 2024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37</v>
      </c>
      <c r="E32" s="40"/>
      <c r="F32" s="40"/>
      <c r="G32" s="40"/>
      <c r="H32" s="40"/>
      <c r="I32" s="40"/>
      <c r="J32" s="155">
        <f>ROUND(J89,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39</v>
      </c>
      <c r="G34" s="40"/>
      <c r="H34" s="40"/>
      <c r="I34" s="156" t="s">
        <v>38</v>
      </c>
      <c r="J34" s="156" t="s">
        <v>40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41</v>
      </c>
      <c r="E35" s="144" t="s">
        <v>42</v>
      </c>
      <c r="F35" s="158">
        <f>ROUND((SUM(BE89:BE115)),  2)</f>
        <v>0</v>
      </c>
      <c r="G35" s="40"/>
      <c r="H35" s="40"/>
      <c r="I35" s="159">
        <v>0.20999999999999999</v>
      </c>
      <c r="J35" s="158">
        <f>ROUND(((SUM(BE89:BE115))*I35),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43</v>
      </c>
      <c r="F36" s="158">
        <f>ROUND((SUM(BF89:BF115)),  2)</f>
        <v>0</v>
      </c>
      <c r="G36" s="40"/>
      <c r="H36" s="40"/>
      <c r="I36" s="159">
        <v>0.14999999999999999</v>
      </c>
      <c r="J36" s="158">
        <f>ROUND(((SUM(BF89:BF115))*I36),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44</v>
      </c>
      <c r="F37" s="158">
        <f>ROUND((SUM(BG89:BG115)),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45</v>
      </c>
      <c r="F38" s="158">
        <f>ROUND((SUM(BH89:BH115)),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46</v>
      </c>
      <c r="F39" s="158">
        <f>ROUND((SUM(BI89:BI115)),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47</v>
      </c>
      <c r="E41" s="162"/>
      <c r="F41" s="162"/>
      <c r="G41" s="163" t="s">
        <v>48</v>
      </c>
      <c r="H41" s="164" t="s">
        <v>49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Opava- Opava, km 37,890- 38,947- aktualizace 8/2024_1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 01 - úprava hráze km 38,072 - 38,441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Opava</v>
      </c>
      <c r="G56" s="42"/>
      <c r="H56" s="42"/>
      <c r="I56" s="34" t="s">
        <v>23</v>
      </c>
      <c r="J56" s="74" t="str">
        <f>IF(J14="","",J14)</f>
        <v>24. 6. 2024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Povodí Odry, státní podnik</v>
      </c>
      <c r="G58" s="42"/>
      <c r="H58" s="42"/>
      <c r="I58" s="34" t="s">
        <v>31</v>
      </c>
      <c r="J58" s="38" t="str">
        <f>E23</f>
        <v>Ing. Aneta Samková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 Aneta Samková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101</v>
      </c>
      <c r="D61" s="173"/>
      <c r="E61" s="173"/>
      <c r="F61" s="173"/>
      <c r="G61" s="173"/>
      <c r="H61" s="173"/>
      <c r="I61" s="173"/>
      <c r="J61" s="174" t="s">
        <v>102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69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103</v>
      </c>
    </row>
    <row r="64" s="9" customFormat="1" ht="24.96" customHeight="1">
      <c r="A64" s="9"/>
      <c r="B64" s="176"/>
      <c r="C64" s="177"/>
      <c r="D64" s="178" t="s">
        <v>104</v>
      </c>
      <c r="E64" s="179"/>
      <c r="F64" s="179"/>
      <c r="G64" s="179"/>
      <c r="H64" s="179"/>
      <c r="I64" s="179"/>
      <c r="J64" s="180">
        <f>J90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105</v>
      </c>
      <c r="E65" s="184"/>
      <c r="F65" s="184"/>
      <c r="G65" s="184"/>
      <c r="H65" s="184"/>
      <c r="I65" s="184"/>
      <c r="J65" s="185">
        <f>J91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106</v>
      </c>
      <c r="E66" s="184"/>
      <c r="F66" s="184"/>
      <c r="G66" s="184"/>
      <c r="H66" s="184"/>
      <c r="I66" s="184"/>
      <c r="J66" s="185">
        <f>J98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107</v>
      </c>
      <c r="E67" s="184"/>
      <c r="F67" s="184"/>
      <c r="G67" s="184"/>
      <c r="H67" s="184"/>
      <c r="I67" s="184"/>
      <c r="J67" s="185">
        <f>J113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108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1" t="str">
        <f>E7</f>
        <v>Opava- Opava, km 37,890- 38,947- aktualizace 8/2024_1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96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1" t="s">
        <v>97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98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SO 01 01 - úprava hráze km 38,072 - 38,441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Opava</v>
      </c>
      <c r="G83" s="42"/>
      <c r="H83" s="42"/>
      <c r="I83" s="34" t="s">
        <v>23</v>
      </c>
      <c r="J83" s="74" t="str">
        <f>IF(J14="","",J14)</f>
        <v>24. 6. 2024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Povodí Odry, státní podnik</v>
      </c>
      <c r="G85" s="42"/>
      <c r="H85" s="42"/>
      <c r="I85" s="34" t="s">
        <v>31</v>
      </c>
      <c r="J85" s="38" t="str">
        <f>E23</f>
        <v>Ing. Aneta Samková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IF(E20="","",E20)</f>
        <v>Vyplň údaj</v>
      </c>
      <c r="G86" s="42"/>
      <c r="H86" s="42"/>
      <c r="I86" s="34" t="s">
        <v>34</v>
      </c>
      <c r="J86" s="38" t="str">
        <f>E26</f>
        <v>Ing. Aneta Samková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109</v>
      </c>
      <c r="D88" s="190" t="s">
        <v>56</v>
      </c>
      <c r="E88" s="190" t="s">
        <v>52</v>
      </c>
      <c r="F88" s="190" t="s">
        <v>53</v>
      </c>
      <c r="G88" s="190" t="s">
        <v>110</v>
      </c>
      <c r="H88" s="190" t="s">
        <v>111</v>
      </c>
      <c r="I88" s="190" t="s">
        <v>112</v>
      </c>
      <c r="J88" s="190" t="s">
        <v>102</v>
      </c>
      <c r="K88" s="191" t="s">
        <v>113</v>
      </c>
      <c r="L88" s="192"/>
      <c r="M88" s="94" t="s">
        <v>19</v>
      </c>
      <c r="N88" s="95" t="s">
        <v>41</v>
      </c>
      <c r="O88" s="95" t="s">
        <v>114</v>
      </c>
      <c r="P88" s="95" t="s">
        <v>115</v>
      </c>
      <c r="Q88" s="95" t="s">
        <v>116</v>
      </c>
      <c r="R88" s="95" t="s">
        <v>117</v>
      </c>
      <c r="S88" s="95" t="s">
        <v>118</v>
      </c>
      <c r="T88" s="96" t="s">
        <v>119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120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</f>
        <v>0</v>
      </c>
      <c r="Q89" s="98"/>
      <c r="R89" s="195">
        <f>R90</f>
        <v>0.4200603</v>
      </c>
      <c r="S89" s="98"/>
      <c r="T89" s="196">
        <f>T90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70</v>
      </c>
      <c r="AU89" s="19" t="s">
        <v>103</v>
      </c>
      <c r="BK89" s="197">
        <f>BK90</f>
        <v>0</v>
      </c>
    </row>
    <row r="90" s="12" customFormat="1" ht="25.92" customHeight="1">
      <c r="A90" s="12"/>
      <c r="B90" s="198"/>
      <c r="C90" s="199"/>
      <c r="D90" s="200" t="s">
        <v>70</v>
      </c>
      <c r="E90" s="201" t="s">
        <v>121</v>
      </c>
      <c r="F90" s="201" t="s">
        <v>122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P91+P98+P113</f>
        <v>0</v>
      </c>
      <c r="Q90" s="206"/>
      <c r="R90" s="207">
        <f>R91+R98+R113</f>
        <v>0.4200603</v>
      </c>
      <c r="S90" s="206"/>
      <c r="T90" s="208">
        <f>T91+T98+T113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78</v>
      </c>
      <c r="AT90" s="210" t="s">
        <v>70</v>
      </c>
      <c r="AU90" s="210" t="s">
        <v>71</v>
      </c>
      <c r="AY90" s="209" t="s">
        <v>123</v>
      </c>
      <c r="BK90" s="211">
        <f>BK91+BK98+BK113</f>
        <v>0</v>
      </c>
    </row>
    <row r="91" s="12" customFormat="1" ht="22.8" customHeight="1">
      <c r="A91" s="12"/>
      <c r="B91" s="198"/>
      <c r="C91" s="199"/>
      <c r="D91" s="200" t="s">
        <v>70</v>
      </c>
      <c r="E91" s="212" t="s">
        <v>80</v>
      </c>
      <c r="F91" s="212" t="s">
        <v>124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SUM(P92:P97)</f>
        <v>0</v>
      </c>
      <c r="Q91" s="206"/>
      <c r="R91" s="207">
        <f>SUM(R92:R97)</f>
        <v>0.4200603</v>
      </c>
      <c r="S91" s="206"/>
      <c r="T91" s="208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78</v>
      </c>
      <c r="AT91" s="210" t="s">
        <v>70</v>
      </c>
      <c r="AU91" s="210" t="s">
        <v>78</v>
      </c>
      <c r="AY91" s="209" t="s">
        <v>123</v>
      </c>
      <c r="BK91" s="211">
        <f>SUM(BK92:BK97)</f>
        <v>0</v>
      </c>
    </row>
    <row r="92" s="2" customFormat="1" ht="37.8" customHeight="1">
      <c r="A92" s="40"/>
      <c r="B92" s="41"/>
      <c r="C92" s="214" t="s">
        <v>78</v>
      </c>
      <c r="D92" s="214" t="s">
        <v>125</v>
      </c>
      <c r="E92" s="215" t="s">
        <v>126</v>
      </c>
      <c r="F92" s="216" t="s">
        <v>127</v>
      </c>
      <c r="G92" s="217" t="s">
        <v>128</v>
      </c>
      <c r="H92" s="218">
        <v>922.5</v>
      </c>
      <c r="I92" s="219"/>
      <c r="J92" s="220">
        <f>ROUND(I92*H92,2)</f>
        <v>0</v>
      </c>
      <c r="K92" s="216" t="s">
        <v>129</v>
      </c>
      <c r="L92" s="46"/>
      <c r="M92" s="221" t="s">
        <v>19</v>
      </c>
      <c r="N92" s="222" t="s">
        <v>42</v>
      </c>
      <c r="O92" s="86"/>
      <c r="P92" s="223">
        <f>O92*H92</f>
        <v>0</v>
      </c>
      <c r="Q92" s="223">
        <v>0.00010000000000000001</v>
      </c>
      <c r="R92" s="223">
        <f>Q92*H92</f>
        <v>0.092249999999999999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130</v>
      </c>
      <c r="AT92" s="225" t="s">
        <v>125</v>
      </c>
      <c r="AU92" s="225" t="s">
        <v>80</v>
      </c>
      <c r="AY92" s="19" t="s">
        <v>123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78</v>
      </c>
      <c r="BK92" s="226">
        <f>ROUND(I92*H92,2)</f>
        <v>0</v>
      </c>
      <c r="BL92" s="19" t="s">
        <v>130</v>
      </c>
      <c r="BM92" s="225" t="s">
        <v>131</v>
      </c>
    </row>
    <row r="93" s="2" customFormat="1">
      <c r="A93" s="40"/>
      <c r="B93" s="41"/>
      <c r="C93" s="42"/>
      <c r="D93" s="227" t="s">
        <v>132</v>
      </c>
      <c r="E93" s="42"/>
      <c r="F93" s="228" t="s">
        <v>133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132</v>
      </c>
      <c r="AU93" s="19" t="s">
        <v>80</v>
      </c>
    </row>
    <row r="94" s="13" customFormat="1">
      <c r="A94" s="13"/>
      <c r="B94" s="232"/>
      <c r="C94" s="233"/>
      <c r="D94" s="234" t="s">
        <v>134</v>
      </c>
      <c r="E94" s="235" t="s">
        <v>19</v>
      </c>
      <c r="F94" s="236" t="s">
        <v>135</v>
      </c>
      <c r="G94" s="233"/>
      <c r="H94" s="237">
        <v>922.5</v>
      </c>
      <c r="I94" s="238"/>
      <c r="J94" s="233"/>
      <c r="K94" s="233"/>
      <c r="L94" s="239"/>
      <c r="M94" s="240"/>
      <c r="N94" s="241"/>
      <c r="O94" s="241"/>
      <c r="P94" s="241"/>
      <c r="Q94" s="241"/>
      <c r="R94" s="241"/>
      <c r="S94" s="241"/>
      <c r="T94" s="24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3" t="s">
        <v>134</v>
      </c>
      <c r="AU94" s="243" t="s">
        <v>80</v>
      </c>
      <c r="AV94" s="13" t="s">
        <v>80</v>
      </c>
      <c r="AW94" s="13" t="s">
        <v>33</v>
      </c>
      <c r="AX94" s="13" t="s">
        <v>71</v>
      </c>
      <c r="AY94" s="243" t="s">
        <v>123</v>
      </c>
    </row>
    <row r="95" s="14" customFormat="1">
      <c r="A95" s="14"/>
      <c r="B95" s="244"/>
      <c r="C95" s="245"/>
      <c r="D95" s="234" t="s">
        <v>134</v>
      </c>
      <c r="E95" s="246" t="s">
        <v>19</v>
      </c>
      <c r="F95" s="247" t="s">
        <v>136</v>
      </c>
      <c r="G95" s="245"/>
      <c r="H95" s="248">
        <v>922.5</v>
      </c>
      <c r="I95" s="249"/>
      <c r="J95" s="245"/>
      <c r="K95" s="245"/>
      <c r="L95" s="250"/>
      <c r="M95" s="251"/>
      <c r="N95" s="252"/>
      <c r="O95" s="252"/>
      <c r="P95" s="252"/>
      <c r="Q95" s="252"/>
      <c r="R95" s="252"/>
      <c r="S95" s="252"/>
      <c r="T95" s="25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4" t="s">
        <v>134</v>
      </c>
      <c r="AU95" s="254" t="s">
        <v>80</v>
      </c>
      <c r="AV95" s="14" t="s">
        <v>130</v>
      </c>
      <c r="AW95" s="14" t="s">
        <v>33</v>
      </c>
      <c r="AX95" s="14" t="s">
        <v>78</v>
      </c>
      <c r="AY95" s="254" t="s">
        <v>123</v>
      </c>
    </row>
    <row r="96" s="2" customFormat="1" ht="24.15" customHeight="1">
      <c r="A96" s="40"/>
      <c r="B96" s="41"/>
      <c r="C96" s="255" t="s">
        <v>80</v>
      </c>
      <c r="D96" s="255" t="s">
        <v>137</v>
      </c>
      <c r="E96" s="256" t="s">
        <v>138</v>
      </c>
      <c r="F96" s="257" t="s">
        <v>139</v>
      </c>
      <c r="G96" s="258" t="s">
        <v>128</v>
      </c>
      <c r="H96" s="259">
        <v>1092.701</v>
      </c>
      <c r="I96" s="260"/>
      <c r="J96" s="261">
        <f>ROUND(I96*H96,2)</f>
        <v>0</v>
      </c>
      <c r="K96" s="257" t="s">
        <v>129</v>
      </c>
      <c r="L96" s="262"/>
      <c r="M96" s="263" t="s">
        <v>19</v>
      </c>
      <c r="N96" s="264" t="s">
        <v>42</v>
      </c>
      <c r="O96" s="86"/>
      <c r="P96" s="223">
        <f>O96*H96</f>
        <v>0</v>
      </c>
      <c r="Q96" s="223">
        <v>0.00029999999999999997</v>
      </c>
      <c r="R96" s="223">
        <f>Q96*H96</f>
        <v>0.3278103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140</v>
      </c>
      <c r="AT96" s="225" t="s">
        <v>137</v>
      </c>
      <c r="AU96" s="225" t="s">
        <v>80</v>
      </c>
      <c r="AY96" s="19" t="s">
        <v>123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78</v>
      </c>
      <c r="BK96" s="226">
        <f>ROUND(I96*H96,2)</f>
        <v>0</v>
      </c>
      <c r="BL96" s="19" t="s">
        <v>130</v>
      </c>
      <c r="BM96" s="225" t="s">
        <v>141</v>
      </c>
    </row>
    <row r="97" s="13" customFormat="1">
      <c r="A97" s="13"/>
      <c r="B97" s="232"/>
      <c r="C97" s="233"/>
      <c r="D97" s="234" t="s">
        <v>134</v>
      </c>
      <c r="E97" s="233"/>
      <c r="F97" s="236" t="s">
        <v>142</v>
      </c>
      <c r="G97" s="233"/>
      <c r="H97" s="237">
        <v>1092.701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134</v>
      </c>
      <c r="AU97" s="243" t="s">
        <v>80</v>
      </c>
      <c r="AV97" s="13" t="s">
        <v>80</v>
      </c>
      <c r="AW97" s="13" t="s">
        <v>4</v>
      </c>
      <c r="AX97" s="13" t="s">
        <v>78</v>
      </c>
      <c r="AY97" s="243" t="s">
        <v>123</v>
      </c>
    </row>
    <row r="98" s="12" customFormat="1" ht="22.8" customHeight="1">
      <c r="A98" s="12"/>
      <c r="B98" s="198"/>
      <c r="C98" s="199"/>
      <c r="D98" s="200" t="s">
        <v>70</v>
      </c>
      <c r="E98" s="212" t="s">
        <v>143</v>
      </c>
      <c r="F98" s="212" t="s">
        <v>144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SUM(P99:P112)</f>
        <v>0</v>
      </c>
      <c r="Q98" s="206"/>
      <c r="R98" s="207">
        <f>SUM(R99:R112)</f>
        <v>0</v>
      </c>
      <c r="S98" s="206"/>
      <c r="T98" s="208">
        <f>SUM(T99:T112)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78</v>
      </c>
      <c r="AT98" s="210" t="s">
        <v>70</v>
      </c>
      <c r="AU98" s="210" t="s">
        <v>78</v>
      </c>
      <c r="AY98" s="209" t="s">
        <v>123</v>
      </c>
      <c r="BK98" s="211">
        <f>SUM(BK99:BK112)</f>
        <v>0</v>
      </c>
    </row>
    <row r="99" s="2" customFormat="1" ht="24.15" customHeight="1">
      <c r="A99" s="40"/>
      <c r="B99" s="41"/>
      <c r="C99" s="214" t="s">
        <v>145</v>
      </c>
      <c r="D99" s="214" t="s">
        <v>125</v>
      </c>
      <c r="E99" s="215" t="s">
        <v>146</v>
      </c>
      <c r="F99" s="216" t="s">
        <v>147</v>
      </c>
      <c r="G99" s="217" t="s">
        <v>128</v>
      </c>
      <c r="H99" s="218">
        <v>922.5</v>
      </c>
      <c r="I99" s="219"/>
      <c r="J99" s="220">
        <f>ROUND(I99*H99,2)</f>
        <v>0</v>
      </c>
      <c r="K99" s="216" t="s">
        <v>129</v>
      </c>
      <c r="L99" s="46"/>
      <c r="M99" s="221" t="s">
        <v>19</v>
      </c>
      <c r="N99" s="222" t="s">
        <v>42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130</v>
      </c>
      <c r="AT99" s="225" t="s">
        <v>125</v>
      </c>
      <c r="AU99" s="225" t="s">
        <v>80</v>
      </c>
      <c r="AY99" s="19" t="s">
        <v>123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78</v>
      </c>
      <c r="BK99" s="226">
        <f>ROUND(I99*H99,2)</f>
        <v>0</v>
      </c>
      <c r="BL99" s="19" t="s">
        <v>130</v>
      </c>
      <c r="BM99" s="225" t="s">
        <v>148</v>
      </c>
    </row>
    <row r="100" s="2" customFormat="1">
      <c r="A100" s="40"/>
      <c r="B100" s="41"/>
      <c r="C100" s="42"/>
      <c r="D100" s="227" t="s">
        <v>132</v>
      </c>
      <c r="E100" s="42"/>
      <c r="F100" s="228" t="s">
        <v>149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132</v>
      </c>
      <c r="AU100" s="19" t="s">
        <v>80</v>
      </c>
    </row>
    <row r="101" s="15" customFormat="1">
      <c r="A101" s="15"/>
      <c r="B101" s="265"/>
      <c r="C101" s="266"/>
      <c r="D101" s="234" t="s">
        <v>134</v>
      </c>
      <c r="E101" s="267" t="s">
        <v>19</v>
      </c>
      <c r="F101" s="268" t="s">
        <v>150</v>
      </c>
      <c r="G101" s="266"/>
      <c r="H101" s="267" t="s">
        <v>19</v>
      </c>
      <c r="I101" s="269"/>
      <c r="J101" s="266"/>
      <c r="K101" s="266"/>
      <c r="L101" s="270"/>
      <c r="M101" s="271"/>
      <c r="N101" s="272"/>
      <c r="O101" s="272"/>
      <c r="P101" s="272"/>
      <c r="Q101" s="272"/>
      <c r="R101" s="272"/>
      <c r="S101" s="272"/>
      <c r="T101" s="27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74" t="s">
        <v>134</v>
      </c>
      <c r="AU101" s="274" t="s">
        <v>80</v>
      </c>
      <c r="AV101" s="15" t="s">
        <v>78</v>
      </c>
      <c r="AW101" s="15" t="s">
        <v>33</v>
      </c>
      <c r="AX101" s="15" t="s">
        <v>71</v>
      </c>
      <c r="AY101" s="274" t="s">
        <v>123</v>
      </c>
    </row>
    <row r="102" s="13" customFormat="1">
      <c r="A102" s="13"/>
      <c r="B102" s="232"/>
      <c r="C102" s="233"/>
      <c r="D102" s="234" t="s">
        <v>134</v>
      </c>
      <c r="E102" s="235" t="s">
        <v>19</v>
      </c>
      <c r="F102" s="236" t="s">
        <v>135</v>
      </c>
      <c r="G102" s="233"/>
      <c r="H102" s="237">
        <v>922.5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134</v>
      </c>
      <c r="AU102" s="243" t="s">
        <v>80</v>
      </c>
      <c r="AV102" s="13" t="s">
        <v>80</v>
      </c>
      <c r="AW102" s="13" t="s">
        <v>33</v>
      </c>
      <c r="AX102" s="13" t="s">
        <v>78</v>
      </c>
      <c r="AY102" s="243" t="s">
        <v>123</v>
      </c>
    </row>
    <row r="103" s="2" customFormat="1" ht="37.8" customHeight="1">
      <c r="A103" s="40"/>
      <c r="B103" s="41"/>
      <c r="C103" s="214" t="s">
        <v>130</v>
      </c>
      <c r="D103" s="214" t="s">
        <v>125</v>
      </c>
      <c r="E103" s="215" t="s">
        <v>151</v>
      </c>
      <c r="F103" s="216" t="s">
        <v>152</v>
      </c>
      <c r="G103" s="217" t="s">
        <v>128</v>
      </c>
      <c r="H103" s="218">
        <v>922.5</v>
      </c>
      <c r="I103" s="219"/>
      <c r="J103" s="220">
        <f>ROUND(I103*H103,2)</f>
        <v>0</v>
      </c>
      <c r="K103" s="216" t="s">
        <v>129</v>
      </c>
      <c r="L103" s="46"/>
      <c r="M103" s="221" t="s">
        <v>19</v>
      </c>
      <c r="N103" s="222" t="s">
        <v>42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130</v>
      </c>
      <c r="AT103" s="225" t="s">
        <v>125</v>
      </c>
      <c r="AU103" s="225" t="s">
        <v>80</v>
      </c>
      <c r="AY103" s="19" t="s">
        <v>123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78</v>
      </c>
      <c r="BK103" s="226">
        <f>ROUND(I103*H103,2)</f>
        <v>0</v>
      </c>
      <c r="BL103" s="19" t="s">
        <v>130</v>
      </c>
      <c r="BM103" s="225" t="s">
        <v>153</v>
      </c>
    </row>
    <row r="104" s="2" customFormat="1">
      <c r="A104" s="40"/>
      <c r="B104" s="41"/>
      <c r="C104" s="42"/>
      <c r="D104" s="227" t="s">
        <v>132</v>
      </c>
      <c r="E104" s="42"/>
      <c r="F104" s="228" t="s">
        <v>154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132</v>
      </c>
      <c r="AU104" s="19" t="s">
        <v>80</v>
      </c>
    </row>
    <row r="105" s="2" customFormat="1">
      <c r="A105" s="40"/>
      <c r="B105" s="41"/>
      <c r="C105" s="42"/>
      <c r="D105" s="234" t="s">
        <v>155</v>
      </c>
      <c r="E105" s="42"/>
      <c r="F105" s="275" t="s">
        <v>156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155</v>
      </c>
      <c r="AU105" s="19" t="s">
        <v>80</v>
      </c>
    </row>
    <row r="106" s="15" customFormat="1">
      <c r="A106" s="15"/>
      <c r="B106" s="265"/>
      <c r="C106" s="266"/>
      <c r="D106" s="234" t="s">
        <v>134</v>
      </c>
      <c r="E106" s="267" t="s">
        <v>19</v>
      </c>
      <c r="F106" s="268" t="s">
        <v>150</v>
      </c>
      <c r="G106" s="266"/>
      <c r="H106" s="267" t="s">
        <v>19</v>
      </c>
      <c r="I106" s="269"/>
      <c r="J106" s="266"/>
      <c r="K106" s="266"/>
      <c r="L106" s="270"/>
      <c r="M106" s="271"/>
      <c r="N106" s="272"/>
      <c r="O106" s="272"/>
      <c r="P106" s="272"/>
      <c r="Q106" s="272"/>
      <c r="R106" s="272"/>
      <c r="S106" s="272"/>
      <c r="T106" s="27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4" t="s">
        <v>134</v>
      </c>
      <c r="AU106" s="274" t="s">
        <v>80</v>
      </c>
      <c r="AV106" s="15" t="s">
        <v>78</v>
      </c>
      <c r="AW106" s="15" t="s">
        <v>33</v>
      </c>
      <c r="AX106" s="15" t="s">
        <v>71</v>
      </c>
      <c r="AY106" s="274" t="s">
        <v>123</v>
      </c>
    </row>
    <row r="107" s="13" customFormat="1">
      <c r="A107" s="13"/>
      <c r="B107" s="232"/>
      <c r="C107" s="233"/>
      <c r="D107" s="234" t="s">
        <v>134</v>
      </c>
      <c r="E107" s="235" t="s">
        <v>19</v>
      </c>
      <c r="F107" s="236" t="s">
        <v>135</v>
      </c>
      <c r="G107" s="233"/>
      <c r="H107" s="237">
        <v>922.5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134</v>
      </c>
      <c r="AU107" s="243" t="s">
        <v>80</v>
      </c>
      <c r="AV107" s="13" t="s">
        <v>80</v>
      </c>
      <c r="AW107" s="13" t="s">
        <v>33</v>
      </c>
      <c r="AX107" s="13" t="s">
        <v>78</v>
      </c>
      <c r="AY107" s="243" t="s">
        <v>123</v>
      </c>
    </row>
    <row r="108" s="2" customFormat="1" ht="37.8" customHeight="1">
      <c r="A108" s="40"/>
      <c r="B108" s="41"/>
      <c r="C108" s="214" t="s">
        <v>143</v>
      </c>
      <c r="D108" s="214" t="s">
        <v>125</v>
      </c>
      <c r="E108" s="215" t="s">
        <v>157</v>
      </c>
      <c r="F108" s="216" t="s">
        <v>158</v>
      </c>
      <c r="G108" s="217" t="s">
        <v>128</v>
      </c>
      <c r="H108" s="218">
        <v>922.5</v>
      </c>
      <c r="I108" s="219"/>
      <c r="J108" s="220">
        <f>ROUND(I108*H108,2)</f>
        <v>0</v>
      </c>
      <c r="K108" s="216" t="s">
        <v>129</v>
      </c>
      <c r="L108" s="46"/>
      <c r="M108" s="221" t="s">
        <v>19</v>
      </c>
      <c r="N108" s="222" t="s">
        <v>42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130</v>
      </c>
      <c r="AT108" s="225" t="s">
        <v>125</v>
      </c>
      <c r="AU108" s="225" t="s">
        <v>80</v>
      </c>
      <c r="AY108" s="19" t="s">
        <v>123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78</v>
      </c>
      <c r="BK108" s="226">
        <f>ROUND(I108*H108,2)</f>
        <v>0</v>
      </c>
      <c r="BL108" s="19" t="s">
        <v>130</v>
      </c>
      <c r="BM108" s="225" t="s">
        <v>159</v>
      </c>
    </row>
    <row r="109" s="2" customFormat="1">
      <c r="A109" s="40"/>
      <c r="B109" s="41"/>
      <c r="C109" s="42"/>
      <c r="D109" s="227" t="s">
        <v>132</v>
      </c>
      <c r="E109" s="42"/>
      <c r="F109" s="228" t="s">
        <v>160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132</v>
      </c>
      <c r="AU109" s="19" t="s">
        <v>80</v>
      </c>
    </row>
    <row r="110" s="2" customFormat="1">
      <c r="A110" s="40"/>
      <c r="B110" s="41"/>
      <c r="C110" s="42"/>
      <c r="D110" s="234" t="s">
        <v>155</v>
      </c>
      <c r="E110" s="42"/>
      <c r="F110" s="275" t="s">
        <v>161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155</v>
      </c>
      <c r="AU110" s="19" t="s">
        <v>80</v>
      </c>
    </row>
    <row r="111" s="15" customFormat="1">
      <c r="A111" s="15"/>
      <c r="B111" s="265"/>
      <c r="C111" s="266"/>
      <c r="D111" s="234" t="s">
        <v>134</v>
      </c>
      <c r="E111" s="267" t="s">
        <v>19</v>
      </c>
      <c r="F111" s="268" t="s">
        <v>150</v>
      </c>
      <c r="G111" s="266"/>
      <c r="H111" s="267" t="s">
        <v>19</v>
      </c>
      <c r="I111" s="269"/>
      <c r="J111" s="266"/>
      <c r="K111" s="266"/>
      <c r="L111" s="270"/>
      <c r="M111" s="271"/>
      <c r="N111" s="272"/>
      <c r="O111" s="272"/>
      <c r="P111" s="272"/>
      <c r="Q111" s="272"/>
      <c r="R111" s="272"/>
      <c r="S111" s="272"/>
      <c r="T111" s="27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4" t="s">
        <v>134</v>
      </c>
      <c r="AU111" s="274" t="s">
        <v>80</v>
      </c>
      <c r="AV111" s="15" t="s">
        <v>78</v>
      </c>
      <c r="AW111" s="15" t="s">
        <v>33</v>
      </c>
      <c r="AX111" s="15" t="s">
        <v>71</v>
      </c>
      <c r="AY111" s="274" t="s">
        <v>123</v>
      </c>
    </row>
    <row r="112" s="13" customFormat="1">
      <c r="A112" s="13"/>
      <c r="B112" s="232"/>
      <c r="C112" s="233"/>
      <c r="D112" s="234" t="s">
        <v>134</v>
      </c>
      <c r="E112" s="235" t="s">
        <v>19</v>
      </c>
      <c r="F112" s="236" t="s">
        <v>135</v>
      </c>
      <c r="G112" s="233"/>
      <c r="H112" s="237">
        <v>922.5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134</v>
      </c>
      <c r="AU112" s="243" t="s">
        <v>80</v>
      </c>
      <c r="AV112" s="13" t="s">
        <v>80</v>
      </c>
      <c r="AW112" s="13" t="s">
        <v>33</v>
      </c>
      <c r="AX112" s="13" t="s">
        <v>78</v>
      </c>
      <c r="AY112" s="243" t="s">
        <v>123</v>
      </c>
    </row>
    <row r="113" s="12" customFormat="1" ht="22.8" customHeight="1">
      <c r="A113" s="12"/>
      <c r="B113" s="198"/>
      <c r="C113" s="199"/>
      <c r="D113" s="200" t="s">
        <v>70</v>
      </c>
      <c r="E113" s="212" t="s">
        <v>162</v>
      </c>
      <c r="F113" s="212" t="s">
        <v>163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SUM(P114:P115)</f>
        <v>0</v>
      </c>
      <c r="Q113" s="206"/>
      <c r="R113" s="207">
        <f>SUM(R114:R115)</f>
        <v>0</v>
      </c>
      <c r="S113" s="206"/>
      <c r="T113" s="208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78</v>
      </c>
      <c r="AT113" s="210" t="s">
        <v>70</v>
      </c>
      <c r="AU113" s="210" t="s">
        <v>78</v>
      </c>
      <c r="AY113" s="209" t="s">
        <v>123</v>
      </c>
      <c r="BK113" s="211">
        <f>SUM(BK114:BK115)</f>
        <v>0</v>
      </c>
    </row>
    <row r="114" s="2" customFormat="1" ht="33" customHeight="1">
      <c r="A114" s="40"/>
      <c r="B114" s="41"/>
      <c r="C114" s="214" t="s">
        <v>164</v>
      </c>
      <c r="D114" s="214" t="s">
        <v>125</v>
      </c>
      <c r="E114" s="215" t="s">
        <v>165</v>
      </c>
      <c r="F114" s="216" t="s">
        <v>166</v>
      </c>
      <c r="G114" s="217" t="s">
        <v>167</v>
      </c>
      <c r="H114" s="218">
        <v>0.41999999999999998</v>
      </c>
      <c r="I114" s="219"/>
      <c r="J114" s="220">
        <f>ROUND(I114*H114,2)</f>
        <v>0</v>
      </c>
      <c r="K114" s="216" t="s">
        <v>129</v>
      </c>
      <c r="L114" s="46"/>
      <c r="M114" s="221" t="s">
        <v>19</v>
      </c>
      <c r="N114" s="222" t="s">
        <v>42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130</v>
      </c>
      <c r="AT114" s="225" t="s">
        <v>125</v>
      </c>
      <c r="AU114" s="225" t="s">
        <v>80</v>
      </c>
      <c r="AY114" s="19" t="s">
        <v>123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78</v>
      </c>
      <c r="BK114" s="226">
        <f>ROUND(I114*H114,2)</f>
        <v>0</v>
      </c>
      <c r="BL114" s="19" t="s">
        <v>130</v>
      </c>
      <c r="BM114" s="225" t="s">
        <v>168</v>
      </c>
    </row>
    <row r="115" s="2" customFormat="1">
      <c r="A115" s="40"/>
      <c r="B115" s="41"/>
      <c r="C115" s="42"/>
      <c r="D115" s="227" t="s">
        <v>132</v>
      </c>
      <c r="E115" s="42"/>
      <c r="F115" s="228" t="s">
        <v>169</v>
      </c>
      <c r="G115" s="42"/>
      <c r="H115" s="42"/>
      <c r="I115" s="229"/>
      <c r="J115" s="42"/>
      <c r="K115" s="42"/>
      <c r="L115" s="46"/>
      <c r="M115" s="276"/>
      <c r="N115" s="277"/>
      <c r="O115" s="278"/>
      <c r="P115" s="278"/>
      <c r="Q115" s="278"/>
      <c r="R115" s="278"/>
      <c r="S115" s="278"/>
      <c r="T115" s="279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132</v>
      </c>
      <c r="AU115" s="19" t="s">
        <v>80</v>
      </c>
    </row>
    <row r="116" s="2" customFormat="1" ht="6.96" customHeight="1">
      <c r="A116" s="40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46"/>
      <c r="M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</sheetData>
  <sheetProtection sheet="1" autoFilter="0" formatColumns="0" formatRows="0" objects="1" scenarios="1" spinCount="100000" saltValue="3lqGNV1ZMXqbze2n5lKSM9d6H9p9PB0xCfYh5vtQ0Y2uQmGzlOZ1+kVkPWn7TGuS/3c9dDh/WPADp0qW7D7ehQ==" hashValue="Ym+IkJQw79DXyN3baMUPn0R8Rf3p17wF+w4jeSPl7M/XD61r49bmoPZ0ORe65LgEDqy8XXOjm9A8Xd4GXJWSuQ==" algorithmName="SHA-512" password="CC35"/>
  <autoFilter ref="C88:K1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2/213141111"/>
    <hyperlink ref="F100" r:id="rId2" display="https://podminky.urs.cz/item/CS_URS_2024_02/564861114"/>
    <hyperlink ref="F104" r:id="rId3" display="https://podminky.urs.cz/item/CS_URS_2024_02/571903111"/>
    <hyperlink ref="F109" r:id="rId4" display="https://podminky.urs.cz/item/CS_URS_2024_02/571907118"/>
    <hyperlink ref="F115" r:id="rId5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80</v>
      </c>
    </row>
    <row r="4" s="1" customFormat="1" ht="24.96" customHeight="1">
      <c r="B4" s="22"/>
      <c r="D4" s="142" t="s">
        <v>95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Opava- Opava, km 37,890- 38,947- aktualizace 8/2024_1</v>
      </c>
      <c r="F7" s="144"/>
      <c r="G7" s="144"/>
      <c r="H7" s="144"/>
      <c r="L7" s="22"/>
    </row>
    <row r="8" s="1" customFormat="1" ht="12" customHeight="1">
      <c r="B8" s="22"/>
      <c r="D8" s="144" t="s">
        <v>96</v>
      </c>
      <c r="L8" s="22"/>
    </row>
    <row r="9" s="2" customFormat="1" ht="16.5" customHeight="1">
      <c r="A9" s="40"/>
      <c r="B9" s="46"/>
      <c r="C9" s="40"/>
      <c r="D9" s="40"/>
      <c r="E9" s="145" t="s">
        <v>97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170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24. 6. 2024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37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39</v>
      </c>
      <c r="G34" s="40"/>
      <c r="H34" s="40"/>
      <c r="I34" s="156" t="s">
        <v>38</v>
      </c>
      <c r="J34" s="156" t="s">
        <v>40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41</v>
      </c>
      <c r="E35" s="144" t="s">
        <v>42</v>
      </c>
      <c r="F35" s="158">
        <f>ROUND((SUM(BE92:BE312)),  2)</f>
        <v>0</v>
      </c>
      <c r="G35" s="40"/>
      <c r="H35" s="40"/>
      <c r="I35" s="159">
        <v>0.20999999999999999</v>
      </c>
      <c r="J35" s="158">
        <f>ROUND(((SUM(BE92:BE312))*I35),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43</v>
      </c>
      <c r="F36" s="158">
        <f>ROUND((SUM(BF92:BF312)),  2)</f>
        <v>0</v>
      </c>
      <c r="G36" s="40"/>
      <c r="H36" s="40"/>
      <c r="I36" s="159">
        <v>0.14999999999999999</v>
      </c>
      <c r="J36" s="158">
        <f>ROUND(((SUM(BF92:BF312))*I36),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44</v>
      </c>
      <c r="F37" s="158">
        <f>ROUND((SUM(BG92:BG312)),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45</v>
      </c>
      <c r="F38" s="158">
        <f>ROUND((SUM(BH92:BH312)),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46</v>
      </c>
      <c r="F39" s="158">
        <f>ROUND((SUM(BI92:BI312)),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47</v>
      </c>
      <c r="E41" s="162"/>
      <c r="F41" s="162"/>
      <c r="G41" s="163" t="s">
        <v>48</v>
      </c>
      <c r="H41" s="164" t="s">
        <v>49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Opava- Opava, km 37,890- 38,947- aktualizace 8/2024_1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 02 - úprava hráze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Opava</v>
      </c>
      <c r="G56" s="42"/>
      <c r="H56" s="42"/>
      <c r="I56" s="34" t="s">
        <v>23</v>
      </c>
      <c r="J56" s="74" t="str">
        <f>IF(J14="","",J14)</f>
        <v>24. 6. 2024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Povodí Odry, státní podnik</v>
      </c>
      <c r="G58" s="42"/>
      <c r="H58" s="42"/>
      <c r="I58" s="34" t="s">
        <v>31</v>
      </c>
      <c r="J58" s="38" t="str">
        <f>E23</f>
        <v>Ing. Aneta Samková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 Aneta Samková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101</v>
      </c>
      <c r="D61" s="173"/>
      <c r="E61" s="173"/>
      <c r="F61" s="173"/>
      <c r="G61" s="173"/>
      <c r="H61" s="173"/>
      <c r="I61" s="173"/>
      <c r="J61" s="174" t="s">
        <v>102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69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103</v>
      </c>
    </row>
    <row r="64" s="9" customFormat="1" ht="24.96" customHeight="1">
      <c r="A64" s="9"/>
      <c r="B64" s="176"/>
      <c r="C64" s="177"/>
      <c r="D64" s="178" t="s">
        <v>104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171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105</v>
      </c>
      <c r="E66" s="184"/>
      <c r="F66" s="184"/>
      <c r="G66" s="184"/>
      <c r="H66" s="184"/>
      <c r="I66" s="184"/>
      <c r="J66" s="185">
        <f>J206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106</v>
      </c>
      <c r="E67" s="184"/>
      <c r="F67" s="184"/>
      <c r="G67" s="184"/>
      <c r="H67" s="184"/>
      <c r="I67" s="184"/>
      <c r="J67" s="185">
        <f>J216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172</v>
      </c>
      <c r="E68" s="184"/>
      <c r="F68" s="184"/>
      <c r="G68" s="184"/>
      <c r="H68" s="184"/>
      <c r="I68" s="184"/>
      <c r="J68" s="185">
        <f>J255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173</v>
      </c>
      <c r="E69" s="184"/>
      <c r="F69" s="184"/>
      <c r="G69" s="184"/>
      <c r="H69" s="184"/>
      <c r="I69" s="184"/>
      <c r="J69" s="185">
        <f>J283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107</v>
      </c>
      <c r="E70" s="184"/>
      <c r="F70" s="184"/>
      <c r="G70" s="184"/>
      <c r="H70" s="184"/>
      <c r="I70" s="184"/>
      <c r="J70" s="185">
        <f>J310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108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Opava- Opava, km 37,890- 38,947- aktualizace 8/2024_1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96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97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98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 01 02 - úprava hráze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Opava</v>
      </c>
      <c r="G86" s="42"/>
      <c r="H86" s="42"/>
      <c r="I86" s="34" t="s">
        <v>23</v>
      </c>
      <c r="J86" s="74" t="str">
        <f>IF(J14="","",J14)</f>
        <v>24. 6. 2024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Povodí Odry, státní podnik</v>
      </c>
      <c r="G88" s="42"/>
      <c r="H88" s="42"/>
      <c r="I88" s="34" t="s">
        <v>31</v>
      </c>
      <c r="J88" s="38" t="str">
        <f>E23</f>
        <v>Ing. Aneta Samková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34</v>
      </c>
      <c r="J89" s="38" t="str">
        <f>E26</f>
        <v>Ing. Aneta Samková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109</v>
      </c>
      <c r="D91" s="190" t="s">
        <v>56</v>
      </c>
      <c r="E91" s="190" t="s">
        <v>52</v>
      </c>
      <c r="F91" s="190" t="s">
        <v>53</v>
      </c>
      <c r="G91" s="190" t="s">
        <v>110</v>
      </c>
      <c r="H91" s="190" t="s">
        <v>111</v>
      </c>
      <c r="I91" s="190" t="s">
        <v>112</v>
      </c>
      <c r="J91" s="190" t="s">
        <v>102</v>
      </c>
      <c r="K91" s="191" t="s">
        <v>113</v>
      </c>
      <c r="L91" s="192"/>
      <c r="M91" s="94" t="s">
        <v>19</v>
      </c>
      <c r="N91" s="95" t="s">
        <v>41</v>
      </c>
      <c r="O91" s="95" t="s">
        <v>114</v>
      </c>
      <c r="P91" s="95" t="s">
        <v>115</v>
      </c>
      <c r="Q91" s="95" t="s">
        <v>116</v>
      </c>
      <c r="R91" s="95" t="s">
        <v>117</v>
      </c>
      <c r="S91" s="95" t="s">
        <v>118</v>
      </c>
      <c r="T91" s="96" t="s">
        <v>119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120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549.92034406000005</v>
      </c>
      <c r="S92" s="98"/>
      <c r="T92" s="196">
        <f>T93</f>
        <v>49.452000000000005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70</v>
      </c>
      <c r="AU92" s="19" t="s">
        <v>103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70</v>
      </c>
      <c r="E93" s="201" t="s">
        <v>121</v>
      </c>
      <c r="F93" s="201" t="s">
        <v>122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P94+P206+P216+P255+P283+P310</f>
        <v>0</v>
      </c>
      <c r="Q93" s="206"/>
      <c r="R93" s="207">
        <f>R94+R206+R216+R255+R283+R310</f>
        <v>549.92034406000005</v>
      </c>
      <c r="S93" s="206"/>
      <c r="T93" s="208">
        <f>T94+T206+T216+T255+T283+T310</f>
        <v>49.452000000000005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78</v>
      </c>
      <c r="AT93" s="210" t="s">
        <v>70</v>
      </c>
      <c r="AU93" s="210" t="s">
        <v>71</v>
      </c>
      <c r="AY93" s="209" t="s">
        <v>123</v>
      </c>
      <c r="BK93" s="211">
        <f>BK94+BK206+BK216+BK255+BK283+BK310</f>
        <v>0</v>
      </c>
    </row>
    <row r="94" s="12" customFormat="1" ht="22.8" customHeight="1">
      <c r="A94" s="12"/>
      <c r="B94" s="198"/>
      <c r="C94" s="199"/>
      <c r="D94" s="200" t="s">
        <v>70</v>
      </c>
      <c r="E94" s="212" t="s">
        <v>78</v>
      </c>
      <c r="F94" s="212" t="s">
        <v>174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SUM(P95:P205)</f>
        <v>0</v>
      </c>
      <c r="Q94" s="206"/>
      <c r="R94" s="207">
        <f>SUM(R95:R205)</f>
        <v>0.54293000000000002</v>
      </c>
      <c r="S94" s="206"/>
      <c r="T94" s="208">
        <f>SUM(T95:T205)</f>
        <v>49.452000000000005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78</v>
      </c>
      <c r="AT94" s="210" t="s">
        <v>70</v>
      </c>
      <c r="AU94" s="210" t="s">
        <v>78</v>
      </c>
      <c r="AY94" s="209" t="s">
        <v>123</v>
      </c>
      <c r="BK94" s="211">
        <f>SUM(BK95:BK205)</f>
        <v>0</v>
      </c>
    </row>
    <row r="95" s="2" customFormat="1" ht="24.15" customHeight="1">
      <c r="A95" s="40"/>
      <c r="B95" s="41"/>
      <c r="C95" s="214" t="s">
        <v>78</v>
      </c>
      <c r="D95" s="214" t="s">
        <v>125</v>
      </c>
      <c r="E95" s="215" t="s">
        <v>175</v>
      </c>
      <c r="F95" s="216" t="s">
        <v>176</v>
      </c>
      <c r="G95" s="217" t="s">
        <v>177</v>
      </c>
      <c r="H95" s="218">
        <v>3</v>
      </c>
      <c r="I95" s="219"/>
      <c r="J95" s="220">
        <f>ROUND(I95*H95,2)</f>
        <v>0</v>
      </c>
      <c r="K95" s="216" t="s">
        <v>129</v>
      </c>
      <c r="L95" s="46"/>
      <c r="M95" s="221" t="s">
        <v>19</v>
      </c>
      <c r="N95" s="222" t="s">
        <v>42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130</v>
      </c>
      <c r="AT95" s="225" t="s">
        <v>125</v>
      </c>
      <c r="AU95" s="225" t="s">
        <v>80</v>
      </c>
      <c r="AY95" s="19" t="s">
        <v>123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78</v>
      </c>
      <c r="BK95" s="226">
        <f>ROUND(I95*H95,2)</f>
        <v>0</v>
      </c>
      <c r="BL95" s="19" t="s">
        <v>130</v>
      </c>
      <c r="BM95" s="225" t="s">
        <v>178</v>
      </c>
    </row>
    <row r="96" s="2" customFormat="1">
      <c r="A96" s="40"/>
      <c r="B96" s="41"/>
      <c r="C96" s="42"/>
      <c r="D96" s="227" t="s">
        <v>132</v>
      </c>
      <c r="E96" s="42"/>
      <c r="F96" s="228" t="s">
        <v>179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132</v>
      </c>
      <c r="AU96" s="19" t="s">
        <v>80</v>
      </c>
    </row>
    <row r="97" s="13" customFormat="1">
      <c r="A97" s="13"/>
      <c r="B97" s="232"/>
      <c r="C97" s="233"/>
      <c r="D97" s="234" t="s">
        <v>134</v>
      </c>
      <c r="E97" s="235" t="s">
        <v>19</v>
      </c>
      <c r="F97" s="236" t="s">
        <v>145</v>
      </c>
      <c r="G97" s="233"/>
      <c r="H97" s="237">
        <v>3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134</v>
      </c>
      <c r="AU97" s="243" t="s">
        <v>80</v>
      </c>
      <c r="AV97" s="13" t="s">
        <v>80</v>
      </c>
      <c r="AW97" s="13" t="s">
        <v>33</v>
      </c>
      <c r="AX97" s="13" t="s">
        <v>71</v>
      </c>
      <c r="AY97" s="243" t="s">
        <v>123</v>
      </c>
    </row>
    <row r="98" s="14" customFormat="1">
      <c r="A98" s="14"/>
      <c r="B98" s="244"/>
      <c r="C98" s="245"/>
      <c r="D98" s="234" t="s">
        <v>134</v>
      </c>
      <c r="E98" s="246" t="s">
        <v>19</v>
      </c>
      <c r="F98" s="247" t="s">
        <v>136</v>
      </c>
      <c r="G98" s="245"/>
      <c r="H98" s="248">
        <v>3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134</v>
      </c>
      <c r="AU98" s="254" t="s">
        <v>80</v>
      </c>
      <c r="AV98" s="14" t="s">
        <v>130</v>
      </c>
      <c r="AW98" s="14" t="s">
        <v>33</v>
      </c>
      <c r="AX98" s="14" t="s">
        <v>78</v>
      </c>
      <c r="AY98" s="254" t="s">
        <v>123</v>
      </c>
    </row>
    <row r="99" s="2" customFormat="1" ht="24.15" customHeight="1">
      <c r="A99" s="40"/>
      <c r="B99" s="41"/>
      <c r="C99" s="214" t="s">
        <v>80</v>
      </c>
      <c r="D99" s="214" t="s">
        <v>125</v>
      </c>
      <c r="E99" s="215" t="s">
        <v>180</v>
      </c>
      <c r="F99" s="216" t="s">
        <v>181</v>
      </c>
      <c r="G99" s="217" t="s">
        <v>177</v>
      </c>
      <c r="H99" s="218">
        <v>1</v>
      </c>
      <c r="I99" s="219"/>
      <c r="J99" s="220">
        <f>ROUND(I99*H99,2)</f>
        <v>0</v>
      </c>
      <c r="K99" s="216" t="s">
        <v>129</v>
      </c>
      <c r="L99" s="46"/>
      <c r="M99" s="221" t="s">
        <v>19</v>
      </c>
      <c r="N99" s="222" t="s">
        <v>42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130</v>
      </c>
      <c r="AT99" s="225" t="s">
        <v>125</v>
      </c>
      <c r="AU99" s="225" t="s">
        <v>80</v>
      </c>
      <c r="AY99" s="19" t="s">
        <v>123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78</v>
      </c>
      <c r="BK99" s="226">
        <f>ROUND(I99*H99,2)</f>
        <v>0</v>
      </c>
      <c r="BL99" s="19" t="s">
        <v>130</v>
      </c>
      <c r="BM99" s="225" t="s">
        <v>182</v>
      </c>
    </row>
    <row r="100" s="2" customFormat="1">
      <c r="A100" s="40"/>
      <c r="B100" s="41"/>
      <c r="C100" s="42"/>
      <c r="D100" s="227" t="s">
        <v>132</v>
      </c>
      <c r="E100" s="42"/>
      <c r="F100" s="228" t="s">
        <v>183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132</v>
      </c>
      <c r="AU100" s="19" t="s">
        <v>80</v>
      </c>
    </row>
    <row r="101" s="13" customFormat="1">
      <c r="A101" s="13"/>
      <c r="B101" s="232"/>
      <c r="C101" s="233"/>
      <c r="D101" s="234" t="s">
        <v>134</v>
      </c>
      <c r="E101" s="235" t="s">
        <v>19</v>
      </c>
      <c r="F101" s="236" t="s">
        <v>78</v>
      </c>
      <c r="G101" s="233"/>
      <c r="H101" s="237">
        <v>1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134</v>
      </c>
      <c r="AU101" s="243" t="s">
        <v>80</v>
      </c>
      <c r="AV101" s="13" t="s">
        <v>80</v>
      </c>
      <c r="AW101" s="13" t="s">
        <v>33</v>
      </c>
      <c r="AX101" s="13" t="s">
        <v>71</v>
      </c>
      <c r="AY101" s="243" t="s">
        <v>123</v>
      </c>
    </row>
    <row r="102" s="14" customFormat="1">
      <c r="A102" s="14"/>
      <c r="B102" s="244"/>
      <c r="C102" s="245"/>
      <c r="D102" s="234" t="s">
        <v>134</v>
      </c>
      <c r="E102" s="246" t="s">
        <v>19</v>
      </c>
      <c r="F102" s="247" t="s">
        <v>136</v>
      </c>
      <c r="G102" s="245"/>
      <c r="H102" s="248">
        <v>1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134</v>
      </c>
      <c r="AU102" s="254" t="s">
        <v>80</v>
      </c>
      <c r="AV102" s="14" t="s">
        <v>130</v>
      </c>
      <c r="AW102" s="14" t="s">
        <v>33</v>
      </c>
      <c r="AX102" s="14" t="s">
        <v>78</v>
      </c>
      <c r="AY102" s="254" t="s">
        <v>123</v>
      </c>
    </row>
    <row r="103" s="2" customFormat="1" ht="55.5" customHeight="1">
      <c r="A103" s="40"/>
      <c r="B103" s="41"/>
      <c r="C103" s="214" t="s">
        <v>145</v>
      </c>
      <c r="D103" s="214" t="s">
        <v>125</v>
      </c>
      <c r="E103" s="215" t="s">
        <v>184</v>
      </c>
      <c r="F103" s="216" t="s">
        <v>185</v>
      </c>
      <c r="G103" s="217" t="s">
        <v>128</v>
      </c>
      <c r="H103" s="218">
        <v>127.8</v>
      </c>
      <c r="I103" s="219"/>
      <c r="J103" s="220">
        <f>ROUND(I103*H103,2)</f>
        <v>0</v>
      </c>
      <c r="K103" s="216" t="s">
        <v>129</v>
      </c>
      <c r="L103" s="46"/>
      <c r="M103" s="221" t="s">
        <v>19</v>
      </c>
      <c r="N103" s="222" t="s">
        <v>42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0.22</v>
      </c>
      <c r="T103" s="224">
        <f>S103*H103</f>
        <v>28.116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130</v>
      </c>
      <c r="AT103" s="225" t="s">
        <v>125</v>
      </c>
      <c r="AU103" s="225" t="s">
        <v>80</v>
      </c>
      <c r="AY103" s="19" t="s">
        <v>123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78</v>
      </c>
      <c r="BK103" s="226">
        <f>ROUND(I103*H103,2)</f>
        <v>0</v>
      </c>
      <c r="BL103" s="19" t="s">
        <v>130</v>
      </c>
      <c r="BM103" s="225" t="s">
        <v>186</v>
      </c>
    </row>
    <row r="104" s="2" customFormat="1">
      <c r="A104" s="40"/>
      <c r="B104" s="41"/>
      <c r="C104" s="42"/>
      <c r="D104" s="227" t="s">
        <v>132</v>
      </c>
      <c r="E104" s="42"/>
      <c r="F104" s="228" t="s">
        <v>187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132</v>
      </c>
      <c r="AU104" s="19" t="s">
        <v>80</v>
      </c>
    </row>
    <row r="105" s="13" customFormat="1">
      <c r="A105" s="13"/>
      <c r="B105" s="232"/>
      <c r="C105" s="233"/>
      <c r="D105" s="234" t="s">
        <v>134</v>
      </c>
      <c r="E105" s="235" t="s">
        <v>19</v>
      </c>
      <c r="F105" s="236" t="s">
        <v>188</v>
      </c>
      <c r="G105" s="233"/>
      <c r="H105" s="237">
        <v>127.8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134</v>
      </c>
      <c r="AU105" s="243" t="s">
        <v>80</v>
      </c>
      <c r="AV105" s="13" t="s">
        <v>80</v>
      </c>
      <c r="AW105" s="13" t="s">
        <v>33</v>
      </c>
      <c r="AX105" s="13" t="s">
        <v>71</v>
      </c>
      <c r="AY105" s="243" t="s">
        <v>123</v>
      </c>
    </row>
    <row r="106" s="14" customFormat="1">
      <c r="A106" s="14"/>
      <c r="B106" s="244"/>
      <c r="C106" s="245"/>
      <c r="D106" s="234" t="s">
        <v>134</v>
      </c>
      <c r="E106" s="246" t="s">
        <v>19</v>
      </c>
      <c r="F106" s="247" t="s">
        <v>136</v>
      </c>
      <c r="G106" s="245"/>
      <c r="H106" s="248">
        <v>127.8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134</v>
      </c>
      <c r="AU106" s="254" t="s">
        <v>80</v>
      </c>
      <c r="AV106" s="14" t="s">
        <v>130</v>
      </c>
      <c r="AW106" s="14" t="s">
        <v>33</v>
      </c>
      <c r="AX106" s="14" t="s">
        <v>78</v>
      </c>
      <c r="AY106" s="254" t="s">
        <v>123</v>
      </c>
    </row>
    <row r="107" s="2" customFormat="1" ht="44.25" customHeight="1">
      <c r="A107" s="40"/>
      <c r="B107" s="41"/>
      <c r="C107" s="214" t="s">
        <v>130</v>
      </c>
      <c r="D107" s="214" t="s">
        <v>125</v>
      </c>
      <c r="E107" s="215" t="s">
        <v>189</v>
      </c>
      <c r="F107" s="216" t="s">
        <v>190</v>
      </c>
      <c r="G107" s="217" t="s">
        <v>191</v>
      </c>
      <c r="H107" s="218">
        <v>85.200000000000003</v>
      </c>
      <c r="I107" s="219"/>
      <c r="J107" s="220">
        <f>ROUND(I107*H107,2)</f>
        <v>0</v>
      </c>
      <c r="K107" s="216" t="s">
        <v>129</v>
      </c>
      <c r="L107" s="46"/>
      <c r="M107" s="221" t="s">
        <v>19</v>
      </c>
      <c r="N107" s="222" t="s">
        <v>42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0.23000000000000001</v>
      </c>
      <c r="T107" s="224">
        <f>S107*H107</f>
        <v>19.596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130</v>
      </c>
      <c r="AT107" s="225" t="s">
        <v>125</v>
      </c>
      <c r="AU107" s="225" t="s">
        <v>80</v>
      </c>
      <c r="AY107" s="19" t="s">
        <v>123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78</v>
      </c>
      <c r="BK107" s="226">
        <f>ROUND(I107*H107,2)</f>
        <v>0</v>
      </c>
      <c r="BL107" s="19" t="s">
        <v>130</v>
      </c>
      <c r="BM107" s="225" t="s">
        <v>192</v>
      </c>
    </row>
    <row r="108" s="2" customFormat="1">
      <c r="A108" s="40"/>
      <c r="B108" s="41"/>
      <c r="C108" s="42"/>
      <c r="D108" s="227" t="s">
        <v>132</v>
      </c>
      <c r="E108" s="42"/>
      <c r="F108" s="228" t="s">
        <v>193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132</v>
      </c>
      <c r="AU108" s="19" t="s">
        <v>80</v>
      </c>
    </row>
    <row r="109" s="2" customFormat="1">
      <c r="A109" s="40"/>
      <c r="B109" s="41"/>
      <c r="C109" s="42"/>
      <c r="D109" s="234" t="s">
        <v>155</v>
      </c>
      <c r="E109" s="42"/>
      <c r="F109" s="275" t="s">
        <v>194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155</v>
      </c>
      <c r="AU109" s="19" t="s">
        <v>80</v>
      </c>
    </row>
    <row r="110" s="13" customFormat="1">
      <c r="A110" s="13"/>
      <c r="B110" s="232"/>
      <c r="C110" s="233"/>
      <c r="D110" s="234" t="s">
        <v>134</v>
      </c>
      <c r="E110" s="235" t="s">
        <v>19</v>
      </c>
      <c r="F110" s="236" t="s">
        <v>195</v>
      </c>
      <c r="G110" s="233"/>
      <c r="H110" s="237">
        <v>36.399999999999999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134</v>
      </c>
      <c r="AU110" s="243" t="s">
        <v>80</v>
      </c>
      <c r="AV110" s="13" t="s">
        <v>80</v>
      </c>
      <c r="AW110" s="13" t="s">
        <v>33</v>
      </c>
      <c r="AX110" s="13" t="s">
        <v>71</v>
      </c>
      <c r="AY110" s="243" t="s">
        <v>123</v>
      </c>
    </row>
    <row r="111" s="13" customFormat="1">
      <c r="A111" s="13"/>
      <c r="B111" s="232"/>
      <c r="C111" s="233"/>
      <c r="D111" s="234" t="s">
        <v>134</v>
      </c>
      <c r="E111" s="235" t="s">
        <v>19</v>
      </c>
      <c r="F111" s="236" t="s">
        <v>196</v>
      </c>
      <c r="G111" s="233"/>
      <c r="H111" s="237">
        <v>48.799999999999997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134</v>
      </c>
      <c r="AU111" s="243" t="s">
        <v>80</v>
      </c>
      <c r="AV111" s="13" t="s">
        <v>80</v>
      </c>
      <c r="AW111" s="13" t="s">
        <v>33</v>
      </c>
      <c r="AX111" s="13" t="s">
        <v>71</v>
      </c>
      <c r="AY111" s="243" t="s">
        <v>123</v>
      </c>
    </row>
    <row r="112" s="14" customFormat="1">
      <c r="A112" s="14"/>
      <c r="B112" s="244"/>
      <c r="C112" s="245"/>
      <c r="D112" s="234" t="s">
        <v>134</v>
      </c>
      <c r="E112" s="246" t="s">
        <v>19</v>
      </c>
      <c r="F112" s="247" t="s">
        <v>136</v>
      </c>
      <c r="G112" s="245"/>
      <c r="H112" s="248">
        <v>85.200000000000003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134</v>
      </c>
      <c r="AU112" s="254" t="s">
        <v>80</v>
      </c>
      <c r="AV112" s="14" t="s">
        <v>130</v>
      </c>
      <c r="AW112" s="14" t="s">
        <v>33</v>
      </c>
      <c r="AX112" s="14" t="s">
        <v>78</v>
      </c>
      <c r="AY112" s="254" t="s">
        <v>123</v>
      </c>
    </row>
    <row r="113" s="2" customFormat="1" ht="44.25" customHeight="1">
      <c r="A113" s="40"/>
      <c r="B113" s="41"/>
      <c r="C113" s="214" t="s">
        <v>143</v>
      </c>
      <c r="D113" s="214" t="s">
        <v>125</v>
      </c>
      <c r="E113" s="215" t="s">
        <v>197</v>
      </c>
      <c r="F113" s="216" t="s">
        <v>198</v>
      </c>
      <c r="G113" s="217" t="s">
        <v>191</v>
      </c>
      <c r="H113" s="218">
        <v>6</v>
      </c>
      <c r="I113" s="219"/>
      <c r="J113" s="220">
        <f>ROUND(I113*H113,2)</f>
        <v>0</v>
      </c>
      <c r="K113" s="216" t="s">
        <v>129</v>
      </c>
      <c r="L113" s="46"/>
      <c r="M113" s="221" t="s">
        <v>19</v>
      </c>
      <c r="N113" s="222" t="s">
        <v>42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0.28999999999999998</v>
      </c>
      <c r="T113" s="224">
        <f>S113*H113</f>
        <v>1.7399999999999998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130</v>
      </c>
      <c r="AT113" s="225" t="s">
        <v>125</v>
      </c>
      <c r="AU113" s="225" t="s">
        <v>80</v>
      </c>
      <c r="AY113" s="19" t="s">
        <v>123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78</v>
      </c>
      <c r="BK113" s="226">
        <f>ROUND(I113*H113,2)</f>
        <v>0</v>
      </c>
      <c r="BL113" s="19" t="s">
        <v>130</v>
      </c>
      <c r="BM113" s="225" t="s">
        <v>199</v>
      </c>
    </row>
    <row r="114" s="2" customFormat="1">
      <c r="A114" s="40"/>
      <c r="B114" s="41"/>
      <c r="C114" s="42"/>
      <c r="D114" s="227" t="s">
        <v>132</v>
      </c>
      <c r="E114" s="42"/>
      <c r="F114" s="228" t="s">
        <v>200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132</v>
      </c>
      <c r="AU114" s="19" t="s">
        <v>80</v>
      </c>
    </row>
    <row r="115" s="2" customFormat="1">
      <c r="A115" s="40"/>
      <c r="B115" s="41"/>
      <c r="C115" s="42"/>
      <c r="D115" s="234" t="s">
        <v>155</v>
      </c>
      <c r="E115" s="42"/>
      <c r="F115" s="275" t="s">
        <v>201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155</v>
      </c>
      <c r="AU115" s="19" t="s">
        <v>80</v>
      </c>
    </row>
    <row r="116" s="13" customFormat="1">
      <c r="A116" s="13"/>
      <c r="B116" s="232"/>
      <c r="C116" s="233"/>
      <c r="D116" s="234" t="s">
        <v>134</v>
      </c>
      <c r="E116" s="235" t="s">
        <v>19</v>
      </c>
      <c r="F116" s="236" t="s">
        <v>164</v>
      </c>
      <c r="G116" s="233"/>
      <c r="H116" s="237">
        <v>6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134</v>
      </c>
      <c r="AU116" s="243" t="s">
        <v>80</v>
      </c>
      <c r="AV116" s="13" t="s">
        <v>80</v>
      </c>
      <c r="AW116" s="13" t="s">
        <v>33</v>
      </c>
      <c r="AX116" s="13" t="s">
        <v>71</v>
      </c>
      <c r="AY116" s="243" t="s">
        <v>123</v>
      </c>
    </row>
    <row r="117" s="14" customFormat="1">
      <c r="A117" s="14"/>
      <c r="B117" s="244"/>
      <c r="C117" s="245"/>
      <c r="D117" s="234" t="s">
        <v>134</v>
      </c>
      <c r="E117" s="246" t="s">
        <v>19</v>
      </c>
      <c r="F117" s="247" t="s">
        <v>136</v>
      </c>
      <c r="G117" s="245"/>
      <c r="H117" s="248">
        <v>6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134</v>
      </c>
      <c r="AU117" s="254" t="s">
        <v>80</v>
      </c>
      <c r="AV117" s="14" t="s">
        <v>130</v>
      </c>
      <c r="AW117" s="14" t="s">
        <v>33</v>
      </c>
      <c r="AX117" s="14" t="s">
        <v>78</v>
      </c>
      <c r="AY117" s="254" t="s">
        <v>123</v>
      </c>
    </row>
    <row r="118" s="2" customFormat="1" ht="24.15" customHeight="1">
      <c r="A118" s="40"/>
      <c r="B118" s="41"/>
      <c r="C118" s="214" t="s">
        <v>164</v>
      </c>
      <c r="D118" s="214" t="s">
        <v>125</v>
      </c>
      <c r="E118" s="215" t="s">
        <v>202</v>
      </c>
      <c r="F118" s="216" t="s">
        <v>203</v>
      </c>
      <c r="G118" s="217" t="s">
        <v>128</v>
      </c>
      <c r="H118" s="218">
        <v>11220</v>
      </c>
      <c r="I118" s="219"/>
      <c r="J118" s="220">
        <f>ROUND(I118*H118,2)</f>
        <v>0</v>
      </c>
      <c r="K118" s="216" t="s">
        <v>129</v>
      </c>
      <c r="L118" s="46"/>
      <c r="M118" s="221" t="s">
        <v>19</v>
      </c>
      <c r="N118" s="222" t="s">
        <v>42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130</v>
      </c>
      <c r="AT118" s="225" t="s">
        <v>125</v>
      </c>
      <c r="AU118" s="225" t="s">
        <v>80</v>
      </c>
      <c r="AY118" s="19" t="s">
        <v>123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78</v>
      </c>
      <c r="BK118" s="226">
        <f>ROUND(I118*H118,2)</f>
        <v>0</v>
      </c>
      <c r="BL118" s="19" t="s">
        <v>130</v>
      </c>
      <c r="BM118" s="225" t="s">
        <v>204</v>
      </c>
    </row>
    <row r="119" s="2" customFormat="1">
      <c r="A119" s="40"/>
      <c r="B119" s="41"/>
      <c r="C119" s="42"/>
      <c r="D119" s="227" t="s">
        <v>132</v>
      </c>
      <c r="E119" s="42"/>
      <c r="F119" s="228" t="s">
        <v>205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132</v>
      </c>
      <c r="AU119" s="19" t="s">
        <v>80</v>
      </c>
    </row>
    <row r="120" s="2" customFormat="1">
      <c r="A120" s="40"/>
      <c r="B120" s="41"/>
      <c r="C120" s="42"/>
      <c r="D120" s="234" t="s">
        <v>155</v>
      </c>
      <c r="E120" s="42"/>
      <c r="F120" s="275" t="s">
        <v>206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155</v>
      </c>
      <c r="AU120" s="19" t="s">
        <v>80</v>
      </c>
    </row>
    <row r="121" s="13" customFormat="1">
      <c r="A121" s="13"/>
      <c r="B121" s="232"/>
      <c r="C121" s="233"/>
      <c r="D121" s="234" t="s">
        <v>134</v>
      </c>
      <c r="E121" s="235" t="s">
        <v>19</v>
      </c>
      <c r="F121" s="236" t="s">
        <v>207</v>
      </c>
      <c r="G121" s="233"/>
      <c r="H121" s="237">
        <v>11220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134</v>
      </c>
      <c r="AU121" s="243" t="s">
        <v>80</v>
      </c>
      <c r="AV121" s="13" t="s">
        <v>80</v>
      </c>
      <c r="AW121" s="13" t="s">
        <v>33</v>
      </c>
      <c r="AX121" s="13" t="s">
        <v>71</v>
      </c>
      <c r="AY121" s="243" t="s">
        <v>123</v>
      </c>
    </row>
    <row r="122" s="14" customFormat="1">
      <c r="A122" s="14"/>
      <c r="B122" s="244"/>
      <c r="C122" s="245"/>
      <c r="D122" s="234" t="s">
        <v>134</v>
      </c>
      <c r="E122" s="246" t="s">
        <v>19</v>
      </c>
      <c r="F122" s="247" t="s">
        <v>136</v>
      </c>
      <c r="G122" s="245"/>
      <c r="H122" s="248">
        <v>11220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134</v>
      </c>
      <c r="AU122" s="254" t="s">
        <v>80</v>
      </c>
      <c r="AV122" s="14" t="s">
        <v>130</v>
      </c>
      <c r="AW122" s="14" t="s">
        <v>33</v>
      </c>
      <c r="AX122" s="14" t="s">
        <v>78</v>
      </c>
      <c r="AY122" s="254" t="s">
        <v>123</v>
      </c>
    </row>
    <row r="123" s="2" customFormat="1" ht="33" customHeight="1">
      <c r="A123" s="40"/>
      <c r="B123" s="41"/>
      <c r="C123" s="214" t="s">
        <v>208</v>
      </c>
      <c r="D123" s="214" t="s">
        <v>125</v>
      </c>
      <c r="E123" s="215" t="s">
        <v>209</v>
      </c>
      <c r="F123" s="216" t="s">
        <v>210</v>
      </c>
      <c r="G123" s="217" t="s">
        <v>211</v>
      </c>
      <c r="H123" s="218">
        <v>1683</v>
      </c>
      <c r="I123" s="219"/>
      <c r="J123" s="220">
        <f>ROUND(I123*H123,2)</f>
        <v>0</v>
      </c>
      <c r="K123" s="216" t="s">
        <v>129</v>
      </c>
      <c r="L123" s="46"/>
      <c r="M123" s="221" t="s">
        <v>19</v>
      </c>
      <c r="N123" s="222" t="s">
        <v>42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130</v>
      </c>
      <c r="AT123" s="225" t="s">
        <v>125</v>
      </c>
      <c r="AU123" s="225" t="s">
        <v>80</v>
      </c>
      <c r="AY123" s="19" t="s">
        <v>123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78</v>
      </c>
      <c r="BK123" s="226">
        <f>ROUND(I123*H123,2)</f>
        <v>0</v>
      </c>
      <c r="BL123" s="19" t="s">
        <v>130</v>
      </c>
      <c r="BM123" s="225" t="s">
        <v>212</v>
      </c>
    </row>
    <row r="124" s="2" customFormat="1">
      <c r="A124" s="40"/>
      <c r="B124" s="41"/>
      <c r="C124" s="42"/>
      <c r="D124" s="227" t="s">
        <v>132</v>
      </c>
      <c r="E124" s="42"/>
      <c r="F124" s="228" t="s">
        <v>213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132</v>
      </c>
      <c r="AU124" s="19" t="s">
        <v>80</v>
      </c>
    </row>
    <row r="125" s="2" customFormat="1">
      <c r="A125" s="40"/>
      <c r="B125" s="41"/>
      <c r="C125" s="42"/>
      <c r="D125" s="234" t="s">
        <v>155</v>
      </c>
      <c r="E125" s="42"/>
      <c r="F125" s="275" t="s">
        <v>214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155</v>
      </c>
      <c r="AU125" s="19" t="s">
        <v>80</v>
      </c>
    </row>
    <row r="126" s="13" customFormat="1">
      <c r="A126" s="13"/>
      <c r="B126" s="232"/>
      <c r="C126" s="233"/>
      <c r="D126" s="234" t="s">
        <v>134</v>
      </c>
      <c r="E126" s="235" t="s">
        <v>19</v>
      </c>
      <c r="F126" s="236" t="s">
        <v>215</v>
      </c>
      <c r="G126" s="233"/>
      <c r="H126" s="237">
        <v>1683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134</v>
      </c>
      <c r="AU126" s="243" t="s">
        <v>80</v>
      </c>
      <c r="AV126" s="13" t="s">
        <v>80</v>
      </c>
      <c r="AW126" s="13" t="s">
        <v>33</v>
      </c>
      <c r="AX126" s="13" t="s">
        <v>71</v>
      </c>
      <c r="AY126" s="243" t="s">
        <v>123</v>
      </c>
    </row>
    <row r="127" s="14" customFormat="1">
      <c r="A127" s="14"/>
      <c r="B127" s="244"/>
      <c r="C127" s="245"/>
      <c r="D127" s="234" t="s">
        <v>134</v>
      </c>
      <c r="E127" s="246" t="s">
        <v>19</v>
      </c>
      <c r="F127" s="247" t="s">
        <v>136</v>
      </c>
      <c r="G127" s="245"/>
      <c r="H127" s="248">
        <v>1683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134</v>
      </c>
      <c r="AU127" s="254" t="s">
        <v>80</v>
      </c>
      <c r="AV127" s="14" t="s">
        <v>130</v>
      </c>
      <c r="AW127" s="14" t="s">
        <v>33</v>
      </c>
      <c r="AX127" s="14" t="s">
        <v>78</v>
      </c>
      <c r="AY127" s="254" t="s">
        <v>123</v>
      </c>
    </row>
    <row r="128" s="2" customFormat="1" ht="49.05" customHeight="1">
      <c r="A128" s="40"/>
      <c r="B128" s="41"/>
      <c r="C128" s="214" t="s">
        <v>140</v>
      </c>
      <c r="D128" s="214" t="s">
        <v>125</v>
      </c>
      <c r="E128" s="215" t="s">
        <v>216</v>
      </c>
      <c r="F128" s="216" t="s">
        <v>217</v>
      </c>
      <c r="G128" s="217" t="s">
        <v>177</v>
      </c>
      <c r="H128" s="218">
        <v>3</v>
      </c>
      <c r="I128" s="219"/>
      <c r="J128" s="220">
        <f>ROUND(I128*H128,2)</f>
        <v>0</v>
      </c>
      <c r="K128" s="216" t="s">
        <v>129</v>
      </c>
      <c r="L128" s="46"/>
      <c r="M128" s="221" t="s">
        <v>19</v>
      </c>
      <c r="N128" s="222" t="s">
        <v>42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130</v>
      </c>
      <c r="AT128" s="225" t="s">
        <v>125</v>
      </c>
      <c r="AU128" s="225" t="s">
        <v>80</v>
      </c>
      <c r="AY128" s="19" t="s">
        <v>123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78</v>
      </c>
      <c r="BK128" s="226">
        <f>ROUND(I128*H128,2)</f>
        <v>0</v>
      </c>
      <c r="BL128" s="19" t="s">
        <v>130</v>
      </c>
      <c r="BM128" s="225" t="s">
        <v>218</v>
      </c>
    </row>
    <row r="129" s="2" customFormat="1">
      <c r="A129" s="40"/>
      <c r="B129" s="41"/>
      <c r="C129" s="42"/>
      <c r="D129" s="227" t="s">
        <v>132</v>
      </c>
      <c r="E129" s="42"/>
      <c r="F129" s="228" t="s">
        <v>219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132</v>
      </c>
      <c r="AU129" s="19" t="s">
        <v>80</v>
      </c>
    </row>
    <row r="130" s="13" customFormat="1">
      <c r="A130" s="13"/>
      <c r="B130" s="232"/>
      <c r="C130" s="233"/>
      <c r="D130" s="234" t="s">
        <v>134</v>
      </c>
      <c r="E130" s="235" t="s">
        <v>19</v>
      </c>
      <c r="F130" s="236" t="s">
        <v>145</v>
      </c>
      <c r="G130" s="233"/>
      <c r="H130" s="237">
        <v>3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134</v>
      </c>
      <c r="AU130" s="243" t="s">
        <v>80</v>
      </c>
      <c r="AV130" s="13" t="s">
        <v>80</v>
      </c>
      <c r="AW130" s="13" t="s">
        <v>33</v>
      </c>
      <c r="AX130" s="13" t="s">
        <v>71</v>
      </c>
      <c r="AY130" s="243" t="s">
        <v>123</v>
      </c>
    </row>
    <row r="131" s="14" customFormat="1">
      <c r="A131" s="14"/>
      <c r="B131" s="244"/>
      <c r="C131" s="245"/>
      <c r="D131" s="234" t="s">
        <v>134</v>
      </c>
      <c r="E131" s="246" t="s">
        <v>19</v>
      </c>
      <c r="F131" s="247" t="s">
        <v>136</v>
      </c>
      <c r="G131" s="245"/>
      <c r="H131" s="248">
        <v>3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134</v>
      </c>
      <c r="AU131" s="254" t="s">
        <v>80</v>
      </c>
      <c r="AV131" s="14" t="s">
        <v>130</v>
      </c>
      <c r="AW131" s="14" t="s">
        <v>33</v>
      </c>
      <c r="AX131" s="14" t="s">
        <v>78</v>
      </c>
      <c r="AY131" s="254" t="s">
        <v>123</v>
      </c>
    </row>
    <row r="132" s="2" customFormat="1" ht="49.05" customHeight="1">
      <c r="A132" s="40"/>
      <c r="B132" s="41"/>
      <c r="C132" s="214" t="s">
        <v>220</v>
      </c>
      <c r="D132" s="214" t="s">
        <v>125</v>
      </c>
      <c r="E132" s="215" t="s">
        <v>221</v>
      </c>
      <c r="F132" s="216" t="s">
        <v>222</v>
      </c>
      <c r="G132" s="217" t="s">
        <v>177</v>
      </c>
      <c r="H132" s="218">
        <v>1</v>
      </c>
      <c r="I132" s="219"/>
      <c r="J132" s="220">
        <f>ROUND(I132*H132,2)</f>
        <v>0</v>
      </c>
      <c r="K132" s="216" t="s">
        <v>129</v>
      </c>
      <c r="L132" s="46"/>
      <c r="M132" s="221" t="s">
        <v>19</v>
      </c>
      <c r="N132" s="222" t="s">
        <v>42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130</v>
      </c>
      <c r="AT132" s="225" t="s">
        <v>125</v>
      </c>
      <c r="AU132" s="225" t="s">
        <v>80</v>
      </c>
      <c r="AY132" s="19" t="s">
        <v>123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78</v>
      </c>
      <c r="BK132" s="226">
        <f>ROUND(I132*H132,2)</f>
        <v>0</v>
      </c>
      <c r="BL132" s="19" t="s">
        <v>130</v>
      </c>
      <c r="BM132" s="225" t="s">
        <v>223</v>
      </c>
    </row>
    <row r="133" s="2" customFormat="1">
      <c r="A133" s="40"/>
      <c r="B133" s="41"/>
      <c r="C133" s="42"/>
      <c r="D133" s="227" t="s">
        <v>132</v>
      </c>
      <c r="E133" s="42"/>
      <c r="F133" s="228" t="s">
        <v>224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132</v>
      </c>
      <c r="AU133" s="19" t="s">
        <v>80</v>
      </c>
    </row>
    <row r="134" s="13" customFormat="1">
      <c r="A134" s="13"/>
      <c r="B134" s="232"/>
      <c r="C134" s="233"/>
      <c r="D134" s="234" t="s">
        <v>134</v>
      </c>
      <c r="E134" s="235" t="s">
        <v>19</v>
      </c>
      <c r="F134" s="236" t="s">
        <v>78</v>
      </c>
      <c r="G134" s="233"/>
      <c r="H134" s="237">
        <v>1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134</v>
      </c>
      <c r="AU134" s="243" t="s">
        <v>80</v>
      </c>
      <c r="AV134" s="13" t="s">
        <v>80</v>
      </c>
      <c r="AW134" s="13" t="s">
        <v>33</v>
      </c>
      <c r="AX134" s="13" t="s">
        <v>78</v>
      </c>
      <c r="AY134" s="243" t="s">
        <v>123</v>
      </c>
    </row>
    <row r="135" s="2" customFormat="1" ht="62.7" customHeight="1">
      <c r="A135" s="40"/>
      <c r="B135" s="41"/>
      <c r="C135" s="214" t="s">
        <v>225</v>
      </c>
      <c r="D135" s="214" t="s">
        <v>125</v>
      </c>
      <c r="E135" s="215" t="s">
        <v>226</v>
      </c>
      <c r="F135" s="216" t="s">
        <v>227</v>
      </c>
      <c r="G135" s="217" t="s">
        <v>177</v>
      </c>
      <c r="H135" s="218">
        <v>72</v>
      </c>
      <c r="I135" s="219"/>
      <c r="J135" s="220">
        <f>ROUND(I135*H135,2)</f>
        <v>0</v>
      </c>
      <c r="K135" s="216" t="s">
        <v>129</v>
      </c>
      <c r="L135" s="46"/>
      <c r="M135" s="221" t="s">
        <v>19</v>
      </c>
      <c r="N135" s="222" t="s">
        <v>42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130</v>
      </c>
      <c r="AT135" s="225" t="s">
        <v>125</v>
      </c>
      <c r="AU135" s="225" t="s">
        <v>80</v>
      </c>
      <c r="AY135" s="19" t="s">
        <v>123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78</v>
      </c>
      <c r="BK135" s="226">
        <f>ROUND(I135*H135,2)</f>
        <v>0</v>
      </c>
      <c r="BL135" s="19" t="s">
        <v>130</v>
      </c>
      <c r="BM135" s="225" t="s">
        <v>228</v>
      </c>
    </row>
    <row r="136" s="2" customFormat="1">
      <c r="A136" s="40"/>
      <c r="B136" s="41"/>
      <c r="C136" s="42"/>
      <c r="D136" s="227" t="s">
        <v>132</v>
      </c>
      <c r="E136" s="42"/>
      <c r="F136" s="228" t="s">
        <v>229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132</v>
      </c>
      <c r="AU136" s="19" t="s">
        <v>80</v>
      </c>
    </row>
    <row r="137" s="2" customFormat="1">
      <c r="A137" s="40"/>
      <c r="B137" s="41"/>
      <c r="C137" s="42"/>
      <c r="D137" s="234" t="s">
        <v>155</v>
      </c>
      <c r="E137" s="42"/>
      <c r="F137" s="275" t="s">
        <v>230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155</v>
      </c>
      <c r="AU137" s="19" t="s">
        <v>80</v>
      </c>
    </row>
    <row r="138" s="13" customFormat="1">
      <c r="A138" s="13"/>
      <c r="B138" s="232"/>
      <c r="C138" s="233"/>
      <c r="D138" s="234" t="s">
        <v>134</v>
      </c>
      <c r="E138" s="235" t="s">
        <v>19</v>
      </c>
      <c r="F138" s="236" t="s">
        <v>231</v>
      </c>
      <c r="G138" s="233"/>
      <c r="H138" s="237">
        <v>72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134</v>
      </c>
      <c r="AU138" s="243" t="s">
        <v>80</v>
      </c>
      <c r="AV138" s="13" t="s">
        <v>80</v>
      </c>
      <c r="AW138" s="13" t="s">
        <v>33</v>
      </c>
      <c r="AX138" s="13" t="s">
        <v>71</v>
      </c>
      <c r="AY138" s="243" t="s">
        <v>123</v>
      </c>
    </row>
    <row r="139" s="14" customFormat="1">
      <c r="A139" s="14"/>
      <c r="B139" s="244"/>
      <c r="C139" s="245"/>
      <c r="D139" s="234" t="s">
        <v>134</v>
      </c>
      <c r="E139" s="246" t="s">
        <v>19</v>
      </c>
      <c r="F139" s="247" t="s">
        <v>136</v>
      </c>
      <c r="G139" s="245"/>
      <c r="H139" s="248">
        <v>72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134</v>
      </c>
      <c r="AU139" s="254" t="s">
        <v>80</v>
      </c>
      <c r="AV139" s="14" t="s">
        <v>130</v>
      </c>
      <c r="AW139" s="14" t="s">
        <v>33</v>
      </c>
      <c r="AX139" s="14" t="s">
        <v>78</v>
      </c>
      <c r="AY139" s="254" t="s">
        <v>123</v>
      </c>
    </row>
    <row r="140" s="2" customFormat="1" ht="62.7" customHeight="1">
      <c r="A140" s="40"/>
      <c r="B140" s="41"/>
      <c r="C140" s="214" t="s">
        <v>232</v>
      </c>
      <c r="D140" s="214" t="s">
        <v>125</v>
      </c>
      <c r="E140" s="215" t="s">
        <v>233</v>
      </c>
      <c r="F140" s="216" t="s">
        <v>234</v>
      </c>
      <c r="G140" s="217" t="s">
        <v>177</v>
      </c>
      <c r="H140" s="218">
        <v>24</v>
      </c>
      <c r="I140" s="219"/>
      <c r="J140" s="220">
        <f>ROUND(I140*H140,2)</f>
        <v>0</v>
      </c>
      <c r="K140" s="216" t="s">
        <v>129</v>
      </c>
      <c r="L140" s="46"/>
      <c r="M140" s="221" t="s">
        <v>19</v>
      </c>
      <c r="N140" s="222" t="s">
        <v>42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130</v>
      </c>
      <c r="AT140" s="225" t="s">
        <v>125</v>
      </c>
      <c r="AU140" s="225" t="s">
        <v>80</v>
      </c>
      <c r="AY140" s="19" t="s">
        <v>123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78</v>
      </c>
      <c r="BK140" s="226">
        <f>ROUND(I140*H140,2)</f>
        <v>0</v>
      </c>
      <c r="BL140" s="19" t="s">
        <v>130</v>
      </c>
      <c r="BM140" s="225" t="s">
        <v>235</v>
      </c>
    </row>
    <row r="141" s="2" customFormat="1">
      <c r="A141" s="40"/>
      <c r="B141" s="41"/>
      <c r="C141" s="42"/>
      <c r="D141" s="227" t="s">
        <v>132</v>
      </c>
      <c r="E141" s="42"/>
      <c r="F141" s="228" t="s">
        <v>236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132</v>
      </c>
      <c r="AU141" s="19" t="s">
        <v>80</v>
      </c>
    </row>
    <row r="142" s="2" customFormat="1">
      <c r="A142" s="40"/>
      <c r="B142" s="41"/>
      <c r="C142" s="42"/>
      <c r="D142" s="234" t="s">
        <v>155</v>
      </c>
      <c r="E142" s="42"/>
      <c r="F142" s="275" t="s">
        <v>237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155</v>
      </c>
      <c r="AU142" s="19" t="s">
        <v>80</v>
      </c>
    </row>
    <row r="143" s="13" customFormat="1">
      <c r="A143" s="13"/>
      <c r="B143" s="232"/>
      <c r="C143" s="233"/>
      <c r="D143" s="234" t="s">
        <v>134</v>
      </c>
      <c r="E143" s="235" t="s">
        <v>19</v>
      </c>
      <c r="F143" s="236" t="s">
        <v>238</v>
      </c>
      <c r="G143" s="233"/>
      <c r="H143" s="237">
        <v>24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134</v>
      </c>
      <c r="AU143" s="243" t="s">
        <v>80</v>
      </c>
      <c r="AV143" s="13" t="s">
        <v>80</v>
      </c>
      <c r="AW143" s="13" t="s">
        <v>33</v>
      </c>
      <c r="AX143" s="13" t="s">
        <v>71</v>
      </c>
      <c r="AY143" s="243" t="s">
        <v>123</v>
      </c>
    </row>
    <row r="144" s="14" customFormat="1">
      <c r="A144" s="14"/>
      <c r="B144" s="244"/>
      <c r="C144" s="245"/>
      <c r="D144" s="234" t="s">
        <v>134</v>
      </c>
      <c r="E144" s="246" t="s">
        <v>19</v>
      </c>
      <c r="F144" s="247" t="s">
        <v>136</v>
      </c>
      <c r="G144" s="245"/>
      <c r="H144" s="248">
        <v>24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134</v>
      </c>
      <c r="AU144" s="254" t="s">
        <v>80</v>
      </c>
      <c r="AV144" s="14" t="s">
        <v>130</v>
      </c>
      <c r="AW144" s="14" t="s">
        <v>33</v>
      </c>
      <c r="AX144" s="14" t="s">
        <v>78</v>
      </c>
      <c r="AY144" s="254" t="s">
        <v>123</v>
      </c>
    </row>
    <row r="145" s="2" customFormat="1" ht="62.7" customHeight="1">
      <c r="A145" s="40"/>
      <c r="B145" s="41"/>
      <c r="C145" s="214" t="s">
        <v>239</v>
      </c>
      <c r="D145" s="214" t="s">
        <v>125</v>
      </c>
      <c r="E145" s="215" t="s">
        <v>240</v>
      </c>
      <c r="F145" s="216" t="s">
        <v>241</v>
      </c>
      <c r="G145" s="217" t="s">
        <v>211</v>
      </c>
      <c r="H145" s="218">
        <v>3963</v>
      </c>
      <c r="I145" s="219"/>
      <c r="J145" s="220">
        <f>ROUND(I145*H145,2)</f>
        <v>0</v>
      </c>
      <c r="K145" s="216" t="s">
        <v>129</v>
      </c>
      <c r="L145" s="46"/>
      <c r="M145" s="221" t="s">
        <v>19</v>
      </c>
      <c r="N145" s="222" t="s">
        <v>42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130</v>
      </c>
      <c r="AT145" s="225" t="s">
        <v>125</v>
      </c>
      <c r="AU145" s="225" t="s">
        <v>80</v>
      </c>
      <c r="AY145" s="19" t="s">
        <v>123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78</v>
      </c>
      <c r="BK145" s="226">
        <f>ROUND(I145*H145,2)</f>
        <v>0</v>
      </c>
      <c r="BL145" s="19" t="s">
        <v>130</v>
      </c>
      <c r="BM145" s="225" t="s">
        <v>242</v>
      </c>
    </row>
    <row r="146" s="2" customFormat="1">
      <c r="A146" s="40"/>
      <c r="B146" s="41"/>
      <c r="C146" s="42"/>
      <c r="D146" s="227" t="s">
        <v>132</v>
      </c>
      <c r="E146" s="42"/>
      <c r="F146" s="228" t="s">
        <v>243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132</v>
      </c>
      <c r="AU146" s="19" t="s">
        <v>80</v>
      </c>
    </row>
    <row r="147" s="13" customFormat="1">
      <c r="A147" s="13"/>
      <c r="B147" s="232"/>
      <c r="C147" s="233"/>
      <c r="D147" s="234" t="s">
        <v>134</v>
      </c>
      <c r="E147" s="235" t="s">
        <v>19</v>
      </c>
      <c r="F147" s="236" t="s">
        <v>244</v>
      </c>
      <c r="G147" s="233"/>
      <c r="H147" s="237">
        <v>1683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134</v>
      </c>
      <c r="AU147" s="243" t="s">
        <v>80</v>
      </c>
      <c r="AV147" s="13" t="s">
        <v>80</v>
      </c>
      <c r="AW147" s="13" t="s">
        <v>33</v>
      </c>
      <c r="AX147" s="13" t="s">
        <v>71</v>
      </c>
      <c r="AY147" s="243" t="s">
        <v>123</v>
      </c>
    </row>
    <row r="148" s="13" customFormat="1">
      <c r="A148" s="13"/>
      <c r="B148" s="232"/>
      <c r="C148" s="233"/>
      <c r="D148" s="234" t="s">
        <v>134</v>
      </c>
      <c r="E148" s="235" t="s">
        <v>19</v>
      </c>
      <c r="F148" s="236" t="s">
        <v>245</v>
      </c>
      <c r="G148" s="233"/>
      <c r="H148" s="237">
        <v>1683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134</v>
      </c>
      <c r="AU148" s="243" t="s">
        <v>80</v>
      </c>
      <c r="AV148" s="13" t="s">
        <v>80</v>
      </c>
      <c r="AW148" s="13" t="s">
        <v>33</v>
      </c>
      <c r="AX148" s="13" t="s">
        <v>71</v>
      </c>
      <c r="AY148" s="243" t="s">
        <v>123</v>
      </c>
    </row>
    <row r="149" s="13" customFormat="1">
      <c r="A149" s="13"/>
      <c r="B149" s="232"/>
      <c r="C149" s="233"/>
      <c r="D149" s="234" t="s">
        <v>134</v>
      </c>
      <c r="E149" s="235" t="s">
        <v>19</v>
      </c>
      <c r="F149" s="236" t="s">
        <v>246</v>
      </c>
      <c r="G149" s="233"/>
      <c r="H149" s="237">
        <v>597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134</v>
      </c>
      <c r="AU149" s="243" t="s">
        <v>80</v>
      </c>
      <c r="AV149" s="13" t="s">
        <v>80</v>
      </c>
      <c r="AW149" s="13" t="s">
        <v>33</v>
      </c>
      <c r="AX149" s="13" t="s">
        <v>71</v>
      </c>
      <c r="AY149" s="243" t="s">
        <v>123</v>
      </c>
    </row>
    <row r="150" s="14" customFormat="1">
      <c r="A150" s="14"/>
      <c r="B150" s="244"/>
      <c r="C150" s="245"/>
      <c r="D150" s="234" t="s">
        <v>134</v>
      </c>
      <c r="E150" s="246" t="s">
        <v>19</v>
      </c>
      <c r="F150" s="247" t="s">
        <v>136</v>
      </c>
      <c r="G150" s="245"/>
      <c r="H150" s="248">
        <v>3963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134</v>
      </c>
      <c r="AU150" s="254" t="s">
        <v>80</v>
      </c>
      <c r="AV150" s="14" t="s">
        <v>130</v>
      </c>
      <c r="AW150" s="14" t="s">
        <v>33</v>
      </c>
      <c r="AX150" s="14" t="s">
        <v>78</v>
      </c>
      <c r="AY150" s="254" t="s">
        <v>123</v>
      </c>
    </row>
    <row r="151" s="2" customFormat="1" ht="62.7" customHeight="1">
      <c r="A151" s="40"/>
      <c r="B151" s="41"/>
      <c r="C151" s="214" t="s">
        <v>247</v>
      </c>
      <c r="D151" s="214" t="s">
        <v>125</v>
      </c>
      <c r="E151" s="215" t="s">
        <v>248</v>
      </c>
      <c r="F151" s="216" t="s">
        <v>249</v>
      </c>
      <c r="G151" s="217" t="s">
        <v>211</v>
      </c>
      <c r="H151" s="218">
        <v>1122</v>
      </c>
      <c r="I151" s="219"/>
      <c r="J151" s="220">
        <f>ROUND(I151*H151,2)</f>
        <v>0</v>
      </c>
      <c r="K151" s="216" t="s">
        <v>129</v>
      </c>
      <c r="L151" s="46"/>
      <c r="M151" s="221" t="s">
        <v>19</v>
      </c>
      <c r="N151" s="222" t="s">
        <v>42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130</v>
      </c>
      <c r="AT151" s="225" t="s">
        <v>125</v>
      </c>
      <c r="AU151" s="225" t="s">
        <v>80</v>
      </c>
      <c r="AY151" s="19" t="s">
        <v>123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78</v>
      </c>
      <c r="BK151" s="226">
        <f>ROUND(I151*H151,2)</f>
        <v>0</v>
      </c>
      <c r="BL151" s="19" t="s">
        <v>130</v>
      </c>
      <c r="BM151" s="225" t="s">
        <v>250</v>
      </c>
    </row>
    <row r="152" s="2" customFormat="1">
      <c r="A152" s="40"/>
      <c r="B152" s="41"/>
      <c r="C152" s="42"/>
      <c r="D152" s="227" t="s">
        <v>132</v>
      </c>
      <c r="E152" s="42"/>
      <c r="F152" s="228" t="s">
        <v>251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132</v>
      </c>
      <c r="AU152" s="19" t="s">
        <v>80</v>
      </c>
    </row>
    <row r="153" s="2" customFormat="1">
      <c r="A153" s="40"/>
      <c r="B153" s="41"/>
      <c r="C153" s="42"/>
      <c r="D153" s="234" t="s">
        <v>155</v>
      </c>
      <c r="E153" s="42"/>
      <c r="F153" s="275" t="s">
        <v>252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155</v>
      </c>
      <c r="AU153" s="19" t="s">
        <v>80</v>
      </c>
    </row>
    <row r="154" s="13" customFormat="1">
      <c r="A154" s="13"/>
      <c r="B154" s="232"/>
      <c r="C154" s="233"/>
      <c r="D154" s="234" t="s">
        <v>134</v>
      </c>
      <c r="E154" s="235" t="s">
        <v>19</v>
      </c>
      <c r="F154" s="236" t="s">
        <v>253</v>
      </c>
      <c r="G154" s="233"/>
      <c r="H154" s="237">
        <v>1122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134</v>
      </c>
      <c r="AU154" s="243" t="s">
        <v>80</v>
      </c>
      <c r="AV154" s="13" t="s">
        <v>80</v>
      </c>
      <c r="AW154" s="13" t="s">
        <v>33</v>
      </c>
      <c r="AX154" s="13" t="s">
        <v>71</v>
      </c>
      <c r="AY154" s="243" t="s">
        <v>123</v>
      </c>
    </row>
    <row r="155" s="14" customFormat="1">
      <c r="A155" s="14"/>
      <c r="B155" s="244"/>
      <c r="C155" s="245"/>
      <c r="D155" s="234" t="s">
        <v>134</v>
      </c>
      <c r="E155" s="246" t="s">
        <v>19</v>
      </c>
      <c r="F155" s="247" t="s">
        <v>136</v>
      </c>
      <c r="G155" s="245"/>
      <c r="H155" s="248">
        <v>1122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134</v>
      </c>
      <c r="AU155" s="254" t="s">
        <v>80</v>
      </c>
      <c r="AV155" s="14" t="s">
        <v>130</v>
      </c>
      <c r="AW155" s="14" t="s">
        <v>33</v>
      </c>
      <c r="AX155" s="14" t="s">
        <v>78</v>
      </c>
      <c r="AY155" s="254" t="s">
        <v>123</v>
      </c>
    </row>
    <row r="156" s="2" customFormat="1" ht="66.75" customHeight="1">
      <c r="A156" s="40"/>
      <c r="B156" s="41"/>
      <c r="C156" s="214" t="s">
        <v>254</v>
      </c>
      <c r="D156" s="214" t="s">
        <v>125</v>
      </c>
      <c r="E156" s="215" t="s">
        <v>255</v>
      </c>
      <c r="F156" s="216" t="s">
        <v>256</v>
      </c>
      <c r="G156" s="217" t="s">
        <v>211</v>
      </c>
      <c r="H156" s="218">
        <v>16830</v>
      </c>
      <c r="I156" s="219"/>
      <c r="J156" s="220">
        <f>ROUND(I156*H156,2)</f>
        <v>0</v>
      </c>
      <c r="K156" s="216" t="s">
        <v>129</v>
      </c>
      <c r="L156" s="46"/>
      <c r="M156" s="221" t="s">
        <v>19</v>
      </c>
      <c r="N156" s="222" t="s">
        <v>42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130</v>
      </c>
      <c r="AT156" s="225" t="s">
        <v>125</v>
      </c>
      <c r="AU156" s="225" t="s">
        <v>80</v>
      </c>
      <c r="AY156" s="19" t="s">
        <v>123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78</v>
      </c>
      <c r="BK156" s="226">
        <f>ROUND(I156*H156,2)</f>
        <v>0</v>
      </c>
      <c r="BL156" s="19" t="s">
        <v>130</v>
      </c>
      <c r="BM156" s="225" t="s">
        <v>257</v>
      </c>
    </row>
    <row r="157" s="2" customFormat="1">
      <c r="A157" s="40"/>
      <c r="B157" s="41"/>
      <c r="C157" s="42"/>
      <c r="D157" s="227" t="s">
        <v>132</v>
      </c>
      <c r="E157" s="42"/>
      <c r="F157" s="228" t="s">
        <v>258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132</v>
      </c>
      <c r="AU157" s="19" t="s">
        <v>80</v>
      </c>
    </row>
    <row r="158" s="2" customFormat="1">
      <c r="A158" s="40"/>
      <c r="B158" s="41"/>
      <c r="C158" s="42"/>
      <c r="D158" s="234" t="s">
        <v>155</v>
      </c>
      <c r="E158" s="42"/>
      <c r="F158" s="275" t="s">
        <v>259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155</v>
      </c>
      <c r="AU158" s="19" t="s">
        <v>80</v>
      </c>
    </row>
    <row r="159" s="13" customFormat="1">
      <c r="A159" s="13"/>
      <c r="B159" s="232"/>
      <c r="C159" s="233"/>
      <c r="D159" s="234" t="s">
        <v>134</v>
      </c>
      <c r="E159" s="235" t="s">
        <v>19</v>
      </c>
      <c r="F159" s="236" t="s">
        <v>260</v>
      </c>
      <c r="G159" s="233"/>
      <c r="H159" s="237">
        <v>16830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134</v>
      </c>
      <c r="AU159" s="243" t="s">
        <v>80</v>
      </c>
      <c r="AV159" s="13" t="s">
        <v>80</v>
      </c>
      <c r="AW159" s="13" t="s">
        <v>33</v>
      </c>
      <c r="AX159" s="13" t="s">
        <v>71</v>
      </c>
      <c r="AY159" s="243" t="s">
        <v>123</v>
      </c>
    </row>
    <row r="160" s="14" customFormat="1">
      <c r="A160" s="14"/>
      <c r="B160" s="244"/>
      <c r="C160" s="245"/>
      <c r="D160" s="234" t="s">
        <v>134</v>
      </c>
      <c r="E160" s="246" t="s">
        <v>19</v>
      </c>
      <c r="F160" s="247" t="s">
        <v>136</v>
      </c>
      <c r="G160" s="245"/>
      <c r="H160" s="248">
        <v>16830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134</v>
      </c>
      <c r="AU160" s="254" t="s">
        <v>80</v>
      </c>
      <c r="AV160" s="14" t="s">
        <v>130</v>
      </c>
      <c r="AW160" s="14" t="s">
        <v>33</v>
      </c>
      <c r="AX160" s="14" t="s">
        <v>78</v>
      </c>
      <c r="AY160" s="254" t="s">
        <v>123</v>
      </c>
    </row>
    <row r="161" s="2" customFormat="1" ht="66.75" customHeight="1">
      <c r="A161" s="40"/>
      <c r="B161" s="41"/>
      <c r="C161" s="214" t="s">
        <v>8</v>
      </c>
      <c r="D161" s="214" t="s">
        <v>125</v>
      </c>
      <c r="E161" s="215" t="s">
        <v>261</v>
      </c>
      <c r="F161" s="216" t="s">
        <v>262</v>
      </c>
      <c r="G161" s="217" t="s">
        <v>211</v>
      </c>
      <c r="H161" s="218">
        <v>2280</v>
      </c>
      <c r="I161" s="219"/>
      <c r="J161" s="220">
        <f>ROUND(I161*H161,2)</f>
        <v>0</v>
      </c>
      <c r="K161" s="216" t="s">
        <v>129</v>
      </c>
      <c r="L161" s="46"/>
      <c r="M161" s="221" t="s">
        <v>19</v>
      </c>
      <c r="N161" s="222" t="s">
        <v>42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130</v>
      </c>
      <c r="AT161" s="225" t="s">
        <v>125</v>
      </c>
      <c r="AU161" s="225" t="s">
        <v>80</v>
      </c>
      <c r="AY161" s="19" t="s">
        <v>123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78</v>
      </c>
      <c r="BK161" s="226">
        <f>ROUND(I161*H161,2)</f>
        <v>0</v>
      </c>
      <c r="BL161" s="19" t="s">
        <v>130</v>
      </c>
      <c r="BM161" s="225" t="s">
        <v>263</v>
      </c>
    </row>
    <row r="162" s="2" customFormat="1">
      <c r="A162" s="40"/>
      <c r="B162" s="41"/>
      <c r="C162" s="42"/>
      <c r="D162" s="227" t="s">
        <v>132</v>
      </c>
      <c r="E162" s="42"/>
      <c r="F162" s="228" t="s">
        <v>264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132</v>
      </c>
      <c r="AU162" s="19" t="s">
        <v>80</v>
      </c>
    </row>
    <row r="163" s="2" customFormat="1">
      <c r="A163" s="40"/>
      <c r="B163" s="41"/>
      <c r="C163" s="42"/>
      <c r="D163" s="234" t="s">
        <v>155</v>
      </c>
      <c r="E163" s="42"/>
      <c r="F163" s="275" t="s">
        <v>265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155</v>
      </c>
      <c r="AU163" s="19" t="s">
        <v>80</v>
      </c>
    </row>
    <row r="164" s="13" customFormat="1">
      <c r="A164" s="13"/>
      <c r="B164" s="232"/>
      <c r="C164" s="233"/>
      <c r="D164" s="234" t="s">
        <v>134</v>
      </c>
      <c r="E164" s="235" t="s">
        <v>19</v>
      </c>
      <c r="F164" s="236" t="s">
        <v>266</v>
      </c>
      <c r="G164" s="233"/>
      <c r="H164" s="237">
        <v>2280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134</v>
      </c>
      <c r="AU164" s="243" t="s">
        <v>80</v>
      </c>
      <c r="AV164" s="13" t="s">
        <v>80</v>
      </c>
      <c r="AW164" s="13" t="s">
        <v>33</v>
      </c>
      <c r="AX164" s="13" t="s">
        <v>71</v>
      </c>
      <c r="AY164" s="243" t="s">
        <v>123</v>
      </c>
    </row>
    <row r="165" s="14" customFormat="1">
      <c r="A165" s="14"/>
      <c r="B165" s="244"/>
      <c r="C165" s="245"/>
      <c r="D165" s="234" t="s">
        <v>134</v>
      </c>
      <c r="E165" s="246" t="s">
        <v>19</v>
      </c>
      <c r="F165" s="247" t="s">
        <v>136</v>
      </c>
      <c r="G165" s="245"/>
      <c r="H165" s="248">
        <v>2280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134</v>
      </c>
      <c r="AU165" s="254" t="s">
        <v>80</v>
      </c>
      <c r="AV165" s="14" t="s">
        <v>130</v>
      </c>
      <c r="AW165" s="14" t="s">
        <v>33</v>
      </c>
      <c r="AX165" s="14" t="s">
        <v>78</v>
      </c>
      <c r="AY165" s="254" t="s">
        <v>123</v>
      </c>
    </row>
    <row r="166" s="2" customFormat="1" ht="44.25" customHeight="1">
      <c r="A166" s="40"/>
      <c r="B166" s="41"/>
      <c r="C166" s="214" t="s">
        <v>267</v>
      </c>
      <c r="D166" s="214" t="s">
        <v>125</v>
      </c>
      <c r="E166" s="215" t="s">
        <v>268</v>
      </c>
      <c r="F166" s="216" t="s">
        <v>269</v>
      </c>
      <c r="G166" s="217" t="s">
        <v>167</v>
      </c>
      <c r="H166" s="218">
        <v>1346.4000000000001</v>
      </c>
      <c r="I166" s="219"/>
      <c r="J166" s="220">
        <f>ROUND(I166*H166,2)</f>
        <v>0</v>
      </c>
      <c r="K166" s="216" t="s">
        <v>129</v>
      </c>
      <c r="L166" s="46"/>
      <c r="M166" s="221" t="s">
        <v>19</v>
      </c>
      <c r="N166" s="222" t="s">
        <v>42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130</v>
      </c>
      <c r="AT166" s="225" t="s">
        <v>125</v>
      </c>
      <c r="AU166" s="225" t="s">
        <v>80</v>
      </c>
      <c r="AY166" s="19" t="s">
        <v>123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78</v>
      </c>
      <c r="BK166" s="226">
        <f>ROUND(I166*H166,2)</f>
        <v>0</v>
      </c>
      <c r="BL166" s="19" t="s">
        <v>130</v>
      </c>
      <c r="BM166" s="225" t="s">
        <v>270</v>
      </c>
    </row>
    <row r="167" s="2" customFormat="1">
      <c r="A167" s="40"/>
      <c r="B167" s="41"/>
      <c r="C167" s="42"/>
      <c r="D167" s="227" t="s">
        <v>132</v>
      </c>
      <c r="E167" s="42"/>
      <c r="F167" s="228" t="s">
        <v>271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132</v>
      </c>
      <c r="AU167" s="19" t="s">
        <v>80</v>
      </c>
    </row>
    <row r="168" s="2" customFormat="1">
      <c r="A168" s="40"/>
      <c r="B168" s="41"/>
      <c r="C168" s="42"/>
      <c r="D168" s="234" t="s">
        <v>155</v>
      </c>
      <c r="E168" s="42"/>
      <c r="F168" s="275" t="s">
        <v>272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155</v>
      </c>
      <c r="AU168" s="19" t="s">
        <v>80</v>
      </c>
    </row>
    <row r="169" s="13" customFormat="1">
      <c r="A169" s="13"/>
      <c r="B169" s="232"/>
      <c r="C169" s="233"/>
      <c r="D169" s="234" t="s">
        <v>134</v>
      </c>
      <c r="E169" s="235" t="s">
        <v>19</v>
      </c>
      <c r="F169" s="236" t="s">
        <v>273</v>
      </c>
      <c r="G169" s="233"/>
      <c r="H169" s="237">
        <v>1346.4000000000001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134</v>
      </c>
      <c r="AU169" s="243" t="s">
        <v>80</v>
      </c>
      <c r="AV169" s="13" t="s">
        <v>80</v>
      </c>
      <c r="AW169" s="13" t="s">
        <v>33</v>
      </c>
      <c r="AX169" s="13" t="s">
        <v>71</v>
      </c>
      <c r="AY169" s="243" t="s">
        <v>123</v>
      </c>
    </row>
    <row r="170" s="14" customFormat="1">
      <c r="A170" s="14"/>
      <c r="B170" s="244"/>
      <c r="C170" s="245"/>
      <c r="D170" s="234" t="s">
        <v>134</v>
      </c>
      <c r="E170" s="246" t="s">
        <v>19</v>
      </c>
      <c r="F170" s="247" t="s">
        <v>136</v>
      </c>
      <c r="G170" s="245"/>
      <c r="H170" s="248">
        <v>1346.4000000000001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134</v>
      </c>
      <c r="AU170" s="254" t="s">
        <v>80</v>
      </c>
      <c r="AV170" s="14" t="s">
        <v>130</v>
      </c>
      <c r="AW170" s="14" t="s">
        <v>33</v>
      </c>
      <c r="AX170" s="14" t="s">
        <v>78</v>
      </c>
      <c r="AY170" s="254" t="s">
        <v>123</v>
      </c>
    </row>
    <row r="171" s="2" customFormat="1" ht="37.8" customHeight="1">
      <c r="A171" s="40"/>
      <c r="B171" s="41"/>
      <c r="C171" s="214" t="s">
        <v>274</v>
      </c>
      <c r="D171" s="214" t="s">
        <v>125</v>
      </c>
      <c r="E171" s="215" t="s">
        <v>275</v>
      </c>
      <c r="F171" s="216" t="s">
        <v>276</v>
      </c>
      <c r="G171" s="217" t="s">
        <v>211</v>
      </c>
      <c r="H171" s="218">
        <v>2805</v>
      </c>
      <c r="I171" s="219"/>
      <c r="J171" s="220">
        <f>ROUND(I171*H171,2)</f>
        <v>0</v>
      </c>
      <c r="K171" s="216" t="s">
        <v>129</v>
      </c>
      <c r="L171" s="46"/>
      <c r="M171" s="221" t="s">
        <v>19</v>
      </c>
      <c r="N171" s="222" t="s">
        <v>42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130</v>
      </c>
      <c r="AT171" s="225" t="s">
        <v>125</v>
      </c>
      <c r="AU171" s="225" t="s">
        <v>80</v>
      </c>
      <c r="AY171" s="19" t="s">
        <v>123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78</v>
      </c>
      <c r="BK171" s="226">
        <f>ROUND(I171*H171,2)</f>
        <v>0</v>
      </c>
      <c r="BL171" s="19" t="s">
        <v>130</v>
      </c>
      <c r="BM171" s="225" t="s">
        <v>277</v>
      </c>
    </row>
    <row r="172" s="2" customFormat="1">
      <c r="A172" s="40"/>
      <c r="B172" s="41"/>
      <c r="C172" s="42"/>
      <c r="D172" s="227" t="s">
        <v>132</v>
      </c>
      <c r="E172" s="42"/>
      <c r="F172" s="228" t="s">
        <v>278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132</v>
      </c>
      <c r="AU172" s="19" t="s">
        <v>80</v>
      </c>
    </row>
    <row r="173" s="13" customFormat="1">
      <c r="A173" s="13"/>
      <c r="B173" s="232"/>
      <c r="C173" s="233"/>
      <c r="D173" s="234" t="s">
        <v>134</v>
      </c>
      <c r="E173" s="235" t="s">
        <v>19</v>
      </c>
      <c r="F173" s="236" t="s">
        <v>279</v>
      </c>
      <c r="G173" s="233"/>
      <c r="H173" s="237">
        <v>1122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134</v>
      </c>
      <c r="AU173" s="243" t="s">
        <v>80</v>
      </c>
      <c r="AV173" s="13" t="s">
        <v>80</v>
      </c>
      <c r="AW173" s="13" t="s">
        <v>33</v>
      </c>
      <c r="AX173" s="13" t="s">
        <v>71</v>
      </c>
      <c r="AY173" s="243" t="s">
        <v>123</v>
      </c>
    </row>
    <row r="174" s="13" customFormat="1">
      <c r="A174" s="13"/>
      <c r="B174" s="232"/>
      <c r="C174" s="233"/>
      <c r="D174" s="234" t="s">
        <v>134</v>
      </c>
      <c r="E174" s="235" t="s">
        <v>19</v>
      </c>
      <c r="F174" s="236" t="s">
        <v>280</v>
      </c>
      <c r="G174" s="233"/>
      <c r="H174" s="237">
        <v>1683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134</v>
      </c>
      <c r="AU174" s="243" t="s">
        <v>80</v>
      </c>
      <c r="AV174" s="13" t="s">
        <v>80</v>
      </c>
      <c r="AW174" s="13" t="s">
        <v>33</v>
      </c>
      <c r="AX174" s="13" t="s">
        <v>71</v>
      </c>
      <c r="AY174" s="243" t="s">
        <v>123</v>
      </c>
    </row>
    <row r="175" s="14" customFormat="1">
      <c r="A175" s="14"/>
      <c r="B175" s="244"/>
      <c r="C175" s="245"/>
      <c r="D175" s="234" t="s">
        <v>134</v>
      </c>
      <c r="E175" s="246" t="s">
        <v>19</v>
      </c>
      <c r="F175" s="247" t="s">
        <v>136</v>
      </c>
      <c r="G175" s="245"/>
      <c r="H175" s="248">
        <v>2805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134</v>
      </c>
      <c r="AU175" s="254" t="s">
        <v>80</v>
      </c>
      <c r="AV175" s="14" t="s">
        <v>130</v>
      </c>
      <c r="AW175" s="14" t="s">
        <v>33</v>
      </c>
      <c r="AX175" s="14" t="s">
        <v>78</v>
      </c>
      <c r="AY175" s="254" t="s">
        <v>123</v>
      </c>
    </row>
    <row r="176" s="2" customFormat="1" ht="37.8" customHeight="1">
      <c r="A176" s="40"/>
      <c r="B176" s="41"/>
      <c r="C176" s="214" t="s">
        <v>281</v>
      </c>
      <c r="D176" s="214" t="s">
        <v>125</v>
      </c>
      <c r="E176" s="215" t="s">
        <v>282</v>
      </c>
      <c r="F176" s="216" t="s">
        <v>283</v>
      </c>
      <c r="G176" s="217" t="s">
        <v>128</v>
      </c>
      <c r="H176" s="218">
        <v>178.5</v>
      </c>
      <c r="I176" s="219"/>
      <c r="J176" s="220">
        <f>ROUND(I176*H176,2)</f>
        <v>0</v>
      </c>
      <c r="K176" s="216" t="s">
        <v>129</v>
      </c>
      <c r="L176" s="46"/>
      <c r="M176" s="221" t="s">
        <v>19</v>
      </c>
      <c r="N176" s="222" t="s">
        <v>42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130</v>
      </c>
      <c r="AT176" s="225" t="s">
        <v>125</v>
      </c>
      <c r="AU176" s="225" t="s">
        <v>80</v>
      </c>
      <c r="AY176" s="19" t="s">
        <v>123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78</v>
      </c>
      <c r="BK176" s="226">
        <f>ROUND(I176*H176,2)</f>
        <v>0</v>
      </c>
      <c r="BL176" s="19" t="s">
        <v>130</v>
      </c>
      <c r="BM176" s="225" t="s">
        <v>284</v>
      </c>
    </row>
    <row r="177" s="2" customFormat="1">
      <c r="A177" s="40"/>
      <c r="B177" s="41"/>
      <c r="C177" s="42"/>
      <c r="D177" s="227" t="s">
        <v>132</v>
      </c>
      <c r="E177" s="42"/>
      <c r="F177" s="228" t="s">
        <v>285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132</v>
      </c>
      <c r="AU177" s="19" t="s">
        <v>80</v>
      </c>
    </row>
    <row r="178" s="2" customFormat="1">
      <c r="A178" s="40"/>
      <c r="B178" s="41"/>
      <c r="C178" s="42"/>
      <c r="D178" s="234" t="s">
        <v>155</v>
      </c>
      <c r="E178" s="42"/>
      <c r="F178" s="275" t="s">
        <v>286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155</v>
      </c>
      <c r="AU178" s="19" t="s">
        <v>80</v>
      </c>
    </row>
    <row r="179" s="13" customFormat="1">
      <c r="A179" s="13"/>
      <c r="B179" s="232"/>
      <c r="C179" s="233"/>
      <c r="D179" s="234" t="s">
        <v>134</v>
      </c>
      <c r="E179" s="235" t="s">
        <v>19</v>
      </c>
      <c r="F179" s="236" t="s">
        <v>287</v>
      </c>
      <c r="G179" s="233"/>
      <c r="H179" s="237">
        <v>178.5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134</v>
      </c>
      <c r="AU179" s="243" t="s">
        <v>80</v>
      </c>
      <c r="AV179" s="13" t="s">
        <v>80</v>
      </c>
      <c r="AW179" s="13" t="s">
        <v>33</v>
      </c>
      <c r="AX179" s="13" t="s">
        <v>71</v>
      </c>
      <c r="AY179" s="243" t="s">
        <v>123</v>
      </c>
    </row>
    <row r="180" s="14" customFormat="1">
      <c r="A180" s="14"/>
      <c r="B180" s="244"/>
      <c r="C180" s="245"/>
      <c r="D180" s="234" t="s">
        <v>134</v>
      </c>
      <c r="E180" s="246" t="s">
        <v>19</v>
      </c>
      <c r="F180" s="247" t="s">
        <v>136</v>
      </c>
      <c r="G180" s="245"/>
      <c r="H180" s="248">
        <v>178.5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134</v>
      </c>
      <c r="AU180" s="254" t="s">
        <v>80</v>
      </c>
      <c r="AV180" s="14" t="s">
        <v>130</v>
      </c>
      <c r="AW180" s="14" t="s">
        <v>33</v>
      </c>
      <c r="AX180" s="14" t="s">
        <v>78</v>
      </c>
      <c r="AY180" s="254" t="s">
        <v>123</v>
      </c>
    </row>
    <row r="181" s="2" customFormat="1" ht="16.5" customHeight="1">
      <c r="A181" s="40"/>
      <c r="B181" s="41"/>
      <c r="C181" s="255" t="s">
        <v>288</v>
      </c>
      <c r="D181" s="255" t="s">
        <v>137</v>
      </c>
      <c r="E181" s="256" t="s">
        <v>289</v>
      </c>
      <c r="F181" s="257" t="s">
        <v>290</v>
      </c>
      <c r="G181" s="258" t="s">
        <v>291</v>
      </c>
      <c r="H181" s="259">
        <v>3.5699999999999998</v>
      </c>
      <c r="I181" s="260"/>
      <c r="J181" s="261">
        <f>ROUND(I181*H181,2)</f>
        <v>0</v>
      </c>
      <c r="K181" s="257" t="s">
        <v>129</v>
      </c>
      <c r="L181" s="262"/>
      <c r="M181" s="263" t="s">
        <v>19</v>
      </c>
      <c r="N181" s="264" t="s">
        <v>42</v>
      </c>
      <c r="O181" s="86"/>
      <c r="P181" s="223">
        <f>O181*H181</f>
        <v>0</v>
      </c>
      <c r="Q181" s="223">
        <v>0.001</v>
      </c>
      <c r="R181" s="223">
        <f>Q181*H181</f>
        <v>0.0035699999999999998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140</v>
      </c>
      <c r="AT181" s="225" t="s">
        <v>137</v>
      </c>
      <c r="AU181" s="225" t="s">
        <v>80</v>
      </c>
      <c r="AY181" s="19" t="s">
        <v>123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78</v>
      </c>
      <c r="BK181" s="226">
        <f>ROUND(I181*H181,2)</f>
        <v>0</v>
      </c>
      <c r="BL181" s="19" t="s">
        <v>130</v>
      </c>
      <c r="BM181" s="225" t="s">
        <v>292</v>
      </c>
    </row>
    <row r="182" s="13" customFormat="1">
      <c r="A182" s="13"/>
      <c r="B182" s="232"/>
      <c r="C182" s="233"/>
      <c r="D182" s="234" t="s">
        <v>134</v>
      </c>
      <c r="E182" s="233"/>
      <c r="F182" s="236" t="s">
        <v>293</v>
      </c>
      <c r="G182" s="233"/>
      <c r="H182" s="237">
        <v>3.5699999999999998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134</v>
      </c>
      <c r="AU182" s="243" t="s">
        <v>80</v>
      </c>
      <c r="AV182" s="13" t="s">
        <v>80</v>
      </c>
      <c r="AW182" s="13" t="s">
        <v>4</v>
      </c>
      <c r="AX182" s="13" t="s">
        <v>78</v>
      </c>
      <c r="AY182" s="243" t="s">
        <v>123</v>
      </c>
    </row>
    <row r="183" s="2" customFormat="1" ht="37.8" customHeight="1">
      <c r="A183" s="40"/>
      <c r="B183" s="41"/>
      <c r="C183" s="214" t="s">
        <v>294</v>
      </c>
      <c r="D183" s="214" t="s">
        <v>125</v>
      </c>
      <c r="E183" s="215" t="s">
        <v>295</v>
      </c>
      <c r="F183" s="216" t="s">
        <v>296</v>
      </c>
      <c r="G183" s="217" t="s">
        <v>128</v>
      </c>
      <c r="H183" s="218">
        <v>9888</v>
      </c>
      <c r="I183" s="219"/>
      <c r="J183" s="220">
        <f>ROUND(I183*H183,2)</f>
        <v>0</v>
      </c>
      <c r="K183" s="216" t="s">
        <v>129</v>
      </c>
      <c r="L183" s="46"/>
      <c r="M183" s="221" t="s">
        <v>19</v>
      </c>
      <c r="N183" s="222" t="s">
        <v>42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130</v>
      </c>
      <c r="AT183" s="225" t="s">
        <v>125</v>
      </c>
      <c r="AU183" s="225" t="s">
        <v>80</v>
      </c>
      <c r="AY183" s="19" t="s">
        <v>123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78</v>
      </c>
      <c r="BK183" s="226">
        <f>ROUND(I183*H183,2)</f>
        <v>0</v>
      </c>
      <c r="BL183" s="19" t="s">
        <v>130</v>
      </c>
      <c r="BM183" s="225" t="s">
        <v>297</v>
      </c>
    </row>
    <row r="184" s="2" customFormat="1">
      <c r="A184" s="40"/>
      <c r="B184" s="41"/>
      <c r="C184" s="42"/>
      <c r="D184" s="227" t="s">
        <v>132</v>
      </c>
      <c r="E184" s="42"/>
      <c r="F184" s="228" t="s">
        <v>298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132</v>
      </c>
      <c r="AU184" s="19" t="s">
        <v>80</v>
      </c>
    </row>
    <row r="185" s="13" customFormat="1">
      <c r="A185" s="13"/>
      <c r="B185" s="232"/>
      <c r="C185" s="233"/>
      <c r="D185" s="234" t="s">
        <v>134</v>
      </c>
      <c r="E185" s="235" t="s">
        <v>19</v>
      </c>
      <c r="F185" s="236" t="s">
        <v>299</v>
      </c>
      <c r="G185" s="233"/>
      <c r="H185" s="237">
        <v>8075.1999999999998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134</v>
      </c>
      <c r="AU185" s="243" t="s">
        <v>80</v>
      </c>
      <c r="AV185" s="13" t="s">
        <v>80</v>
      </c>
      <c r="AW185" s="13" t="s">
        <v>33</v>
      </c>
      <c r="AX185" s="13" t="s">
        <v>71</v>
      </c>
      <c r="AY185" s="243" t="s">
        <v>123</v>
      </c>
    </row>
    <row r="186" s="13" customFormat="1">
      <c r="A186" s="13"/>
      <c r="B186" s="232"/>
      <c r="C186" s="233"/>
      <c r="D186" s="234" t="s">
        <v>134</v>
      </c>
      <c r="E186" s="235" t="s">
        <v>19</v>
      </c>
      <c r="F186" s="236" t="s">
        <v>300</v>
      </c>
      <c r="G186" s="233"/>
      <c r="H186" s="237">
        <v>1812.8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134</v>
      </c>
      <c r="AU186" s="243" t="s">
        <v>80</v>
      </c>
      <c r="AV186" s="13" t="s">
        <v>80</v>
      </c>
      <c r="AW186" s="13" t="s">
        <v>33</v>
      </c>
      <c r="AX186" s="13" t="s">
        <v>71</v>
      </c>
      <c r="AY186" s="243" t="s">
        <v>123</v>
      </c>
    </row>
    <row r="187" s="14" customFormat="1">
      <c r="A187" s="14"/>
      <c r="B187" s="244"/>
      <c r="C187" s="245"/>
      <c r="D187" s="234" t="s">
        <v>134</v>
      </c>
      <c r="E187" s="246" t="s">
        <v>19</v>
      </c>
      <c r="F187" s="247" t="s">
        <v>136</v>
      </c>
      <c r="G187" s="245"/>
      <c r="H187" s="248">
        <v>9888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134</v>
      </c>
      <c r="AU187" s="254" t="s">
        <v>80</v>
      </c>
      <c r="AV187" s="14" t="s">
        <v>130</v>
      </c>
      <c r="AW187" s="14" t="s">
        <v>33</v>
      </c>
      <c r="AX187" s="14" t="s">
        <v>78</v>
      </c>
      <c r="AY187" s="254" t="s">
        <v>123</v>
      </c>
    </row>
    <row r="188" s="2" customFormat="1" ht="16.5" customHeight="1">
      <c r="A188" s="40"/>
      <c r="B188" s="41"/>
      <c r="C188" s="255" t="s">
        <v>7</v>
      </c>
      <c r="D188" s="255" t="s">
        <v>137</v>
      </c>
      <c r="E188" s="256" t="s">
        <v>301</v>
      </c>
      <c r="F188" s="257" t="s">
        <v>302</v>
      </c>
      <c r="G188" s="258" t="s">
        <v>291</v>
      </c>
      <c r="H188" s="259">
        <v>197.75999999999999</v>
      </c>
      <c r="I188" s="260"/>
      <c r="J188" s="261">
        <f>ROUND(I188*H188,2)</f>
        <v>0</v>
      </c>
      <c r="K188" s="257" t="s">
        <v>129</v>
      </c>
      <c r="L188" s="262"/>
      <c r="M188" s="263" t="s">
        <v>19</v>
      </c>
      <c r="N188" s="264" t="s">
        <v>42</v>
      </c>
      <c r="O188" s="86"/>
      <c r="P188" s="223">
        <f>O188*H188</f>
        <v>0</v>
      </c>
      <c r="Q188" s="223">
        <v>0.001</v>
      </c>
      <c r="R188" s="223">
        <f>Q188*H188</f>
        <v>0.19775999999999999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140</v>
      </c>
      <c r="AT188" s="225" t="s">
        <v>137</v>
      </c>
      <c r="AU188" s="225" t="s">
        <v>80</v>
      </c>
      <c r="AY188" s="19" t="s">
        <v>123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78</v>
      </c>
      <c r="BK188" s="226">
        <f>ROUND(I188*H188,2)</f>
        <v>0</v>
      </c>
      <c r="BL188" s="19" t="s">
        <v>130</v>
      </c>
      <c r="BM188" s="225" t="s">
        <v>303</v>
      </c>
    </row>
    <row r="189" s="2" customFormat="1">
      <c r="A189" s="40"/>
      <c r="B189" s="41"/>
      <c r="C189" s="42"/>
      <c r="D189" s="234" t="s">
        <v>155</v>
      </c>
      <c r="E189" s="42"/>
      <c r="F189" s="275" t="s">
        <v>304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155</v>
      </c>
      <c r="AU189" s="19" t="s">
        <v>80</v>
      </c>
    </row>
    <row r="190" s="13" customFormat="1">
      <c r="A190" s="13"/>
      <c r="B190" s="232"/>
      <c r="C190" s="233"/>
      <c r="D190" s="234" t="s">
        <v>134</v>
      </c>
      <c r="E190" s="235" t="s">
        <v>19</v>
      </c>
      <c r="F190" s="236" t="s">
        <v>305</v>
      </c>
      <c r="G190" s="233"/>
      <c r="H190" s="237">
        <v>9888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134</v>
      </c>
      <c r="AU190" s="243" t="s">
        <v>80</v>
      </c>
      <c r="AV190" s="13" t="s">
        <v>80</v>
      </c>
      <c r="AW190" s="13" t="s">
        <v>33</v>
      </c>
      <c r="AX190" s="13" t="s">
        <v>71</v>
      </c>
      <c r="AY190" s="243" t="s">
        <v>123</v>
      </c>
    </row>
    <row r="191" s="14" customFormat="1">
      <c r="A191" s="14"/>
      <c r="B191" s="244"/>
      <c r="C191" s="245"/>
      <c r="D191" s="234" t="s">
        <v>134</v>
      </c>
      <c r="E191" s="246" t="s">
        <v>19</v>
      </c>
      <c r="F191" s="247" t="s">
        <v>136</v>
      </c>
      <c r="G191" s="245"/>
      <c r="H191" s="248">
        <v>9888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134</v>
      </c>
      <c r="AU191" s="254" t="s">
        <v>80</v>
      </c>
      <c r="AV191" s="14" t="s">
        <v>130</v>
      </c>
      <c r="AW191" s="14" t="s">
        <v>33</v>
      </c>
      <c r="AX191" s="14" t="s">
        <v>78</v>
      </c>
      <c r="AY191" s="254" t="s">
        <v>123</v>
      </c>
    </row>
    <row r="192" s="13" customFormat="1">
      <c r="A192" s="13"/>
      <c r="B192" s="232"/>
      <c r="C192" s="233"/>
      <c r="D192" s="234" t="s">
        <v>134</v>
      </c>
      <c r="E192" s="233"/>
      <c r="F192" s="236" t="s">
        <v>306</v>
      </c>
      <c r="G192" s="233"/>
      <c r="H192" s="237">
        <v>197.75999999999999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134</v>
      </c>
      <c r="AU192" s="243" t="s">
        <v>80</v>
      </c>
      <c r="AV192" s="13" t="s">
        <v>80</v>
      </c>
      <c r="AW192" s="13" t="s">
        <v>4</v>
      </c>
      <c r="AX192" s="13" t="s">
        <v>78</v>
      </c>
      <c r="AY192" s="243" t="s">
        <v>123</v>
      </c>
    </row>
    <row r="193" s="2" customFormat="1" ht="37.8" customHeight="1">
      <c r="A193" s="40"/>
      <c r="B193" s="41"/>
      <c r="C193" s="214" t="s">
        <v>307</v>
      </c>
      <c r="D193" s="214" t="s">
        <v>125</v>
      </c>
      <c r="E193" s="215" t="s">
        <v>308</v>
      </c>
      <c r="F193" s="216" t="s">
        <v>309</v>
      </c>
      <c r="G193" s="217" t="s">
        <v>128</v>
      </c>
      <c r="H193" s="218">
        <v>9888</v>
      </c>
      <c r="I193" s="219"/>
      <c r="J193" s="220">
        <f>ROUND(I193*H193,2)</f>
        <v>0</v>
      </c>
      <c r="K193" s="216" t="s">
        <v>129</v>
      </c>
      <c r="L193" s="46"/>
      <c r="M193" s="221" t="s">
        <v>19</v>
      </c>
      <c r="N193" s="222" t="s">
        <v>42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130</v>
      </c>
      <c r="AT193" s="225" t="s">
        <v>125</v>
      </c>
      <c r="AU193" s="225" t="s">
        <v>80</v>
      </c>
      <c r="AY193" s="19" t="s">
        <v>123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78</v>
      </c>
      <c r="BK193" s="226">
        <f>ROUND(I193*H193,2)</f>
        <v>0</v>
      </c>
      <c r="BL193" s="19" t="s">
        <v>130</v>
      </c>
      <c r="BM193" s="225" t="s">
        <v>310</v>
      </c>
    </row>
    <row r="194" s="2" customFormat="1">
      <c r="A194" s="40"/>
      <c r="B194" s="41"/>
      <c r="C194" s="42"/>
      <c r="D194" s="227" t="s">
        <v>132</v>
      </c>
      <c r="E194" s="42"/>
      <c r="F194" s="228" t="s">
        <v>311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132</v>
      </c>
      <c r="AU194" s="19" t="s">
        <v>80</v>
      </c>
    </row>
    <row r="195" s="2" customFormat="1">
      <c r="A195" s="40"/>
      <c r="B195" s="41"/>
      <c r="C195" s="42"/>
      <c r="D195" s="234" t="s">
        <v>155</v>
      </c>
      <c r="E195" s="42"/>
      <c r="F195" s="275" t="s">
        <v>312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155</v>
      </c>
      <c r="AU195" s="19" t="s">
        <v>80</v>
      </c>
    </row>
    <row r="196" s="13" customFormat="1">
      <c r="A196" s="13"/>
      <c r="B196" s="232"/>
      <c r="C196" s="233"/>
      <c r="D196" s="234" t="s">
        <v>134</v>
      </c>
      <c r="E196" s="235" t="s">
        <v>19</v>
      </c>
      <c r="F196" s="236" t="s">
        <v>313</v>
      </c>
      <c r="G196" s="233"/>
      <c r="H196" s="237">
        <v>9888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134</v>
      </c>
      <c r="AU196" s="243" t="s">
        <v>80</v>
      </c>
      <c r="AV196" s="13" t="s">
        <v>80</v>
      </c>
      <c r="AW196" s="13" t="s">
        <v>33</v>
      </c>
      <c r="AX196" s="13" t="s">
        <v>71</v>
      </c>
      <c r="AY196" s="243" t="s">
        <v>123</v>
      </c>
    </row>
    <row r="197" s="14" customFormat="1">
      <c r="A197" s="14"/>
      <c r="B197" s="244"/>
      <c r="C197" s="245"/>
      <c r="D197" s="234" t="s">
        <v>134</v>
      </c>
      <c r="E197" s="246" t="s">
        <v>19</v>
      </c>
      <c r="F197" s="247" t="s">
        <v>136</v>
      </c>
      <c r="G197" s="245"/>
      <c r="H197" s="248">
        <v>9888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134</v>
      </c>
      <c r="AU197" s="254" t="s">
        <v>80</v>
      </c>
      <c r="AV197" s="14" t="s">
        <v>130</v>
      </c>
      <c r="AW197" s="14" t="s">
        <v>33</v>
      </c>
      <c r="AX197" s="14" t="s">
        <v>78</v>
      </c>
      <c r="AY197" s="254" t="s">
        <v>123</v>
      </c>
    </row>
    <row r="198" s="2" customFormat="1" ht="44.25" customHeight="1">
      <c r="A198" s="40"/>
      <c r="B198" s="41"/>
      <c r="C198" s="214" t="s">
        <v>314</v>
      </c>
      <c r="D198" s="214" t="s">
        <v>125</v>
      </c>
      <c r="E198" s="215" t="s">
        <v>315</v>
      </c>
      <c r="F198" s="216" t="s">
        <v>316</v>
      </c>
      <c r="G198" s="217" t="s">
        <v>177</v>
      </c>
      <c r="H198" s="218">
        <v>10</v>
      </c>
      <c r="I198" s="219"/>
      <c r="J198" s="220">
        <f>ROUND(I198*H198,2)</f>
        <v>0</v>
      </c>
      <c r="K198" s="216" t="s">
        <v>129</v>
      </c>
      <c r="L198" s="46"/>
      <c r="M198" s="221" t="s">
        <v>19</v>
      </c>
      <c r="N198" s="222" t="s">
        <v>42</v>
      </c>
      <c r="O198" s="86"/>
      <c r="P198" s="223">
        <f>O198*H198</f>
        <v>0</v>
      </c>
      <c r="Q198" s="223">
        <v>0.01281</v>
      </c>
      <c r="R198" s="223">
        <f>Q198*H198</f>
        <v>0.12809999999999999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130</v>
      </c>
      <c r="AT198" s="225" t="s">
        <v>125</v>
      </c>
      <c r="AU198" s="225" t="s">
        <v>80</v>
      </c>
      <c r="AY198" s="19" t="s">
        <v>123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78</v>
      </c>
      <c r="BK198" s="226">
        <f>ROUND(I198*H198,2)</f>
        <v>0</v>
      </c>
      <c r="BL198" s="19" t="s">
        <v>130</v>
      </c>
      <c r="BM198" s="225" t="s">
        <v>317</v>
      </c>
    </row>
    <row r="199" s="2" customFormat="1">
      <c r="A199" s="40"/>
      <c r="B199" s="41"/>
      <c r="C199" s="42"/>
      <c r="D199" s="227" t="s">
        <v>132</v>
      </c>
      <c r="E199" s="42"/>
      <c r="F199" s="228" t="s">
        <v>318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132</v>
      </c>
      <c r="AU199" s="19" t="s">
        <v>80</v>
      </c>
    </row>
    <row r="200" s="13" customFormat="1">
      <c r="A200" s="13"/>
      <c r="B200" s="232"/>
      <c r="C200" s="233"/>
      <c r="D200" s="234" t="s">
        <v>134</v>
      </c>
      <c r="E200" s="235" t="s">
        <v>19</v>
      </c>
      <c r="F200" s="236" t="s">
        <v>225</v>
      </c>
      <c r="G200" s="233"/>
      <c r="H200" s="237">
        <v>10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134</v>
      </c>
      <c r="AU200" s="243" t="s">
        <v>80</v>
      </c>
      <c r="AV200" s="13" t="s">
        <v>80</v>
      </c>
      <c r="AW200" s="13" t="s">
        <v>33</v>
      </c>
      <c r="AX200" s="13" t="s">
        <v>71</v>
      </c>
      <c r="AY200" s="243" t="s">
        <v>123</v>
      </c>
    </row>
    <row r="201" s="14" customFormat="1">
      <c r="A201" s="14"/>
      <c r="B201" s="244"/>
      <c r="C201" s="245"/>
      <c r="D201" s="234" t="s">
        <v>134</v>
      </c>
      <c r="E201" s="246" t="s">
        <v>19</v>
      </c>
      <c r="F201" s="247" t="s">
        <v>136</v>
      </c>
      <c r="G201" s="245"/>
      <c r="H201" s="248">
        <v>10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134</v>
      </c>
      <c r="AU201" s="254" t="s">
        <v>80</v>
      </c>
      <c r="AV201" s="14" t="s">
        <v>130</v>
      </c>
      <c r="AW201" s="14" t="s">
        <v>33</v>
      </c>
      <c r="AX201" s="14" t="s">
        <v>78</v>
      </c>
      <c r="AY201" s="254" t="s">
        <v>123</v>
      </c>
    </row>
    <row r="202" s="2" customFormat="1" ht="44.25" customHeight="1">
      <c r="A202" s="40"/>
      <c r="B202" s="41"/>
      <c r="C202" s="214" t="s">
        <v>319</v>
      </c>
      <c r="D202" s="214" t="s">
        <v>125</v>
      </c>
      <c r="E202" s="215" t="s">
        <v>320</v>
      </c>
      <c r="F202" s="216" t="s">
        <v>321</v>
      </c>
      <c r="G202" s="217" t="s">
        <v>177</v>
      </c>
      <c r="H202" s="218">
        <v>10</v>
      </c>
      <c r="I202" s="219"/>
      <c r="J202" s="220">
        <f>ROUND(I202*H202,2)</f>
        <v>0</v>
      </c>
      <c r="K202" s="216" t="s">
        <v>129</v>
      </c>
      <c r="L202" s="46"/>
      <c r="M202" s="221" t="s">
        <v>19</v>
      </c>
      <c r="N202" s="222" t="s">
        <v>42</v>
      </c>
      <c r="O202" s="86"/>
      <c r="P202" s="223">
        <f>O202*H202</f>
        <v>0</v>
      </c>
      <c r="Q202" s="223">
        <v>0.021350000000000001</v>
      </c>
      <c r="R202" s="223">
        <f>Q202*H202</f>
        <v>0.21350000000000002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130</v>
      </c>
      <c r="AT202" s="225" t="s">
        <v>125</v>
      </c>
      <c r="AU202" s="225" t="s">
        <v>80</v>
      </c>
      <c r="AY202" s="19" t="s">
        <v>123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78</v>
      </c>
      <c r="BK202" s="226">
        <f>ROUND(I202*H202,2)</f>
        <v>0</v>
      </c>
      <c r="BL202" s="19" t="s">
        <v>130</v>
      </c>
      <c r="BM202" s="225" t="s">
        <v>322</v>
      </c>
    </row>
    <row r="203" s="2" customFormat="1">
      <c r="A203" s="40"/>
      <c r="B203" s="41"/>
      <c r="C203" s="42"/>
      <c r="D203" s="227" t="s">
        <v>132</v>
      </c>
      <c r="E203" s="42"/>
      <c r="F203" s="228" t="s">
        <v>323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132</v>
      </c>
      <c r="AU203" s="19" t="s">
        <v>80</v>
      </c>
    </row>
    <row r="204" s="13" customFormat="1">
      <c r="A204" s="13"/>
      <c r="B204" s="232"/>
      <c r="C204" s="233"/>
      <c r="D204" s="234" t="s">
        <v>134</v>
      </c>
      <c r="E204" s="235" t="s">
        <v>19</v>
      </c>
      <c r="F204" s="236" t="s">
        <v>225</v>
      </c>
      <c r="G204" s="233"/>
      <c r="H204" s="237">
        <v>10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134</v>
      </c>
      <c r="AU204" s="243" t="s">
        <v>80</v>
      </c>
      <c r="AV204" s="13" t="s">
        <v>80</v>
      </c>
      <c r="AW204" s="13" t="s">
        <v>33</v>
      </c>
      <c r="AX204" s="13" t="s">
        <v>71</v>
      </c>
      <c r="AY204" s="243" t="s">
        <v>123</v>
      </c>
    </row>
    <row r="205" s="14" customFormat="1">
      <c r="A205" s="14"/>
      <c r="B205" s="244"/>
      <c r="C205" s="245"/>
      <c r="D205" s="234" t="s">
        <v>134</v>
      </c>
      <c r="E205" s="246" t="s">
        <v>19</v>
      </c>
      <c r="F205" s="247" t="s">
        <v>136</v>
      </c>
      <c r="G205" s="245"/>
      <c r="H205" s="248">
        <v>10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134</v>
      </c>
      <c r="AU205" s="254" t="s">
        <v>80</v>
      </c>
      <c r="AV205" s="14" t="s">
        <v>130</v>
      </c>
      <c r="AW205" s="14" t="s">
        <v>33</v>
      </c>
      <c r="AX205" s="14" t="s">
        <v>78</v>
      </c>
      <c r="AY205" s="254" t="s">
        <v>123</v>
      </c>
    </row>
    <row r="206" s="12" customFormat="1" ht="22.8" customHeight="1">
      <c r="A206" s="12"/>
      <c r="B206" s="198"/>
      <c r="C206" s="199"/>
      <c r="D206" s="200" t="s">
        <v>70</v>
      </c>
      <c r="E206" s="212" t="s">
        <v>80</v>
      </c>
      <c r="F206" s="212" t="s">
        <v>124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SUM(P207:P215)</f>
        <v>0</v>
      </c>
      <c r="Q206" s="206"/>
      <c r="R206" s="207">
        <f>SUM(R207:R215)</f>
        <v>0.47476429999999997</v>
      </c>
      <c r="S206" s="206"/>
      <c r="T206" s="208">
        <f>SUM(T207:T215)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78</v>
      </c>
      <c r="AT206" s="210" t="s">
        <v>70</v>
      </c>
      <c r="AU206" s="210" t="s">
        <v>78</v>
      </c>
      <c r="AY206" s="209" t="s">
        <v>123</v>
      </c>
      <c r="BK206" s="211">
        <f>SUM(BK207:BK215)</f>
        <v>0</v>
      </c>
    </row>
    <row r="207" s="2" customFormat="1" ht="37.8" customHeight="1">
      <c r="A207" s="40"/>
      <c r="B207" s="41"/>
      <c r="C207" s="214" t="s">
        <v>324</v>
      </c>
      <c r="D207" s="214" t="s">
        <v>125</v>
      </c>
      <c r="E207" s="215" t="s">
        <v>126</v>
      </c>
      <c r="F207" s="216" t="s">
        <v>325</v>
      </c>
      <c r="G207" s="217" t="s">
        <v>128</v>
      </c>
      <c r="H207" s="218">
        <v>1028.75</v>
      </c>
      <c r="I207" s="219"/>
      <c r="J207" s="220">
        <f>ROUND(I207*H207,2)</f>
        <v>0</v>
      </c>
      <c r="K207" s="216" t="s">
        <v>129</v>
      </c>
      <c r="L207" s="46"/>
      <c r="M207" s="221" t="s">
        <v>19</v>
      </c>
      <c r="N207" s="222" t="s">
        <v>42</v>
      </c>
      <c r="O207" s="86"/>
      <c r="P207" s="223">
        <f>O207*H207</f>
        <v>0</v>
      </c>
      <c r="Q207" s="223">
        <v>0.00010000000000000001</v>
      </c>
      <c r="R207" s="223">
        <f>Q207*H207</f>
        <v>0.10287500000000001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130</v>
      </c>
      <c r="AT207" s="225" t="s">
        <v>125</v>
      </c>
      <c r="AU207" s="225" t="s">
        <v>80</v>
      </c>
      <c r="AY207" s="19" t="s">
        <v>123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78</v>
      </c>
      <c r="BK207" s="226">
        <f>ROUND(I207*H207,2)</f>
        <v>0</v>
      </c>
      <c r="BL207" s="19" t="s">
        <v>130</v>
      </c>
      <c r="BM207" s="225" t="s">
        <v>326</v>
      </c>
    </row>
    <row r="208" s="2" customFormat="1">
      <c r="A208" s="40"/>
      <c r="B208" s="41"/>
      <c r="C208" s="42"/>
      <c r="D208" s="227" t="s">
        <v>132</v>
      </c>
      <c r="E208" s="42"/>
      <c r="F208" s="228" t="s">
        <v>133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132</v>
      </c>
      <c r="AU208" s="19" t="s">
        <v>80</v>
      </c>
    </row>
    <row r="209" s="2" customFormat="1">
      <c r="A209" s="40"/>
      <c r="B209" s="41"/>
      <c r="C209" s="42"/>
      <c r="D209" s="234" t="s">
        <v>155</v>
      </c>
      <c r="E209" s="42"/>
      <c r="F209" s="275" t="s">
        <v>327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155</v>
      </c>
      <c r="AU209" s="19" t="s">
        <v>80</v>
      </c>
    </row>
    <row r="210" s="13" customFormat="1">
      <c r="A210" s="13"/>
      <c r="B210" s="232"/>
      <c r="C210" s="233"/>
      <c r="D210" s="234" t="s">
        <v>134</v>
      </c>
      <c r="E210" s="235" t="s">
        <v>19</v>
      </c>
      <c r="F210" s="236" t="s">
        <v>328</v>
      </c>
      <c r="G210" s="233"/>
      <c r="H210" s="237">
        <v>1951.25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134</v>
      </c>
      <c r="AU210" s="243" t="s">
        <v>80</v>
      </c>
      <c r="AV210" s="13" t="s">
        <v>80</v>
      </c>
      <c r="AW210" s="13" t="s">
        <v>33</v>
      </c>
      <c r="AX210" s="13" t="s">
        <v>71</v>
      </c>
      <c r="AY210" s="243" t="s">
        <v>123</v>
      </c>
    </row>
    <row r="211" s="15" customFormat="1">
      <c r="A211" s="15"/>
      <c r="B211" s="265"/>
      <c r="C211" s="266"/>
      <c r="D211" s="234" t="s">
        <v>134</v>
      </c>
      <c r="E211" s="267" t="s">
        <v>19</v>
      </c>
      <c r="F211" s="268" t="s">
        <v>329</v>
      </c>
      <c r="G211" s="266"/>
      <c r="H211" s="267" t="s">
        <v>19</v>
      </c>
      <c r="I211" s="269"/>
      <c r="J211" s="266"/>
      <c r="K211" s="266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134</v>
      </c>
      <c r="AU211" s="274" t="s">
        <v>80</v>
      </c>
      <c r="AV211" s="15" t="s">
        <v>78</v>
      </c>
      <c r="AW211" s="15" t="s">
        <v>33</v>
      </c>
      <c r="AX211" s="15" t="s">
        <v>71</v>
      </c>
      <c r="AY211" s="274" t="s">
        <v>123</v>
      </c>
    </row>
    <row r="212" s="13" customFormat="1">
      <c r="A212" s="13"/>
      <c r="B212" s="232"/>
      <c r="C212" s="233"/>
      <c r="D212" s="234" t="s">
        <v>134</v>
      </c>
      <c r="E212" s="235" t="s">
        <v>19</v>
      </c>
      <c r="F212" s="236" t="s">
        <v>330</v>
      </c>
      <c r="G212" s="233"/>
      <c r="H212" s="237">
        <v>-922.5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134</v>
      </c>
      <c r="AU212" s="243" t="s">
        <v>80</v>
      </c>
      <c r="AV212" s="13" t="s">
        <v>80</v>
      </c>
      <c r="AW212" s="13" t="s">
        <v>33</v>
      </c>
      <c r="AX212" s="13" t="s">
        <v>71</v>
      </c>
      <c r="AY212" s="243" t="s">
        <v>123</v>
      </c>
    </row>
    <row r="213" s="14" customFormat="1">
      <c r="A213" s="14"/>
      <c r="B213" s="244"/>
      <c r="C213" s="245"/>
      <c r="D213" s="234" t="s">
        <v>134</v>
      </c>
      <c r="E213" s="246" t="s">
        <v>19</v>
      </c>
      <c r="F213" s="247" t="s">
        <v>136</v>
      </c>
      <c r="G213" s="245"/>
      <c r="H213" s="248">
        <v>1028.75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134</v>
      </c>
      <c r="AU213" s="254" t="s">
        <v>80</v>
      </c>
      <c r="AV213" s="14" t="s">
        <v>130</v>
      </c>
      <c r="AW213" s="14" t="s">
        <v>33</v>
      </c>
      <c r="AX213" s="14" t="s">
        <v>78</v>
      </c>
      <c r="AY213" s="254" t="s">
        <v>123</v>
      </c>
    </row>
    <row r="214" s="2" customFormat="1" ht="24.15" customHeight="1">
      <c r="A214" s="40"/>
      <c r="B214" s="41"/>
      <c r="C214" s="255" t="s">
        <v>331</v>
      </c>
      <c r="D214" s="255" t="s">
        <v>137</v>
      </c>
      <c r="E214" s="256" t="s">
        <v>138</v>
      </c>
      <c r="F214" s="257" t="s">
        <v>139</v>
      </c>
      <c r="G214" s="258" t="s">
        <v>128</v>
      </c>
      <c r="H214" s="259">
        <v>1239.6310000000001</v>
      </c>
      <c r="I214" s="260"/>
      <c r="J214" s="261">
        <f>ROUND(I214*H214,2)</f>
        <v>0</v>
      </c>
      <c r="K214" s="257" t="s">
        <v>129</v>
      </c>
      <c r="L214" s="262"/>
      <c r="M214" s="263" t="s">
        <v>19</v>
      </c>
      <c r="N214" s="264" t="s">
        <v>42</v>
      </c>
      <c r="O214" s="86"/>
      <c r="P214" s="223">
        <f>O214*H214</f>
        <v>0</v>
      </c>
      <c r="Q214" s="223">
        <v>0.00029999999999999997</v>
      </c>
      <c r="R214" s="223">
        <f>Q214*H214</f>
        <v>0.37188929999999998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140</v>
      </c>
      <c r="AT214" s="225" t="s">
        <v>137</v>
      </c>
      <c r="AU214" s="225" t="s">
        <v>80</v>
      </c>
      <c r="AY214" s="19" t="s">
        <v>123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78</v>
      </c>
      <c r="BK214" s="226">
        <f>ROUND(I214*H214,2)</f>
        <v>0</v>
      </c>
      <c r="BL214" s="19" t="s">
        <v>130</v>
      </c>
      <c r="BM214" s="225" t="s">
        <v>332</v>
      </c>
    </row>
    <row r="215" s="13" customFormat="1">
      <c r="A215" s="13"/>
      <c r="B215" s="232"/>
      <c r="C215" s="233"/>
      <c r="D215" s="234" t="s">
        <v>134</v>
      </c>
      <c r="E215" s="233"/>
      <c r="F215" s="236" t="s">
        <v>333</v>
      </c>
      <c r="G215" s="233"/>
      <c r="H215" s="237">
        <v>1239.6310000000001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134</v>
      </c>
      <c r="AU215" s="243" t="s">
        <v>80</v>
      </c>
      <c r="AV215" s="13" t="s">
        <v>80</v>
      </c>
      <c r="AW215" s="13" t="s">
        <v>4</v>
      </c>
      <c r="AX215" s="13" t="s">
        <v>78</v>
      </c>
      <c r="AY215" s="243" t="s">
        <v>123</v>
      </c>
    </row>
    <row r="216" s="12" customFormat="1" ht="22.8" customHeight="1">
      <c r="A216" s="12"/>
      <c r="B216" s="198"/>
      <c r="C216" s="199"/>
      <c r="D216" s="200" t="s">
        <v>70</v>
      </c>
      <c r="E216" s="212" t="s">
        <v>143</v>
      </c>
      <c r="F216" s="212" t="s">
        <v>144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SUM(P217:P254)</f>
        <v>0</v>
      </c>
      <c r="Q216" s="206"/>
      <c r="R216" s="207">
        <f>SUM(R217:R254)</f>
        <v>520.19411000000002</v>
      </c>
      <c r="S216" s="206"/>
      <c r="T216" s="208">
        <f>SUM(T217:T254)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78</v>
      </c>
      <c r="AT216" s="210" t="s">
        <v>70</v>
      </c>
      <c r="AU216" s="210" t="s">
        <v>78</v>
      </c>
      <c r="AY216" s="209" t="s">
        <v>123</v>
      </c>
      <c r="BK216" s="211">
        <f>SUM(BK217:BK254)</f>
        <v>0</v>
      </c>
    </row>
    <row r="217" s="2" customFormat="1" ht="33" customHeight="1">
      <c r="A217" s="40"/>
      <c r="B217" s="41"/>
      <c r="C217" s="214" t="s">
        <v>334</v>
      </c>
      <c r="D217" s="214" t="s">
        <v>125</v>
      </c>
      <c r="E217" s="215" t="s">
        <v>335</v>
      </c>
      <c r="F217" s="216" t="s">
        <v>336</v>
      </c>
      <c r="G217" s="217" t="s">
        <v>128</v>
      </c>
      <c r="H217" s="218">
        <v>1028.75</v>
      </c>
      <c r="I217" s="219"/>
      <c r="J217" s="220">
        <f>ROUND(I217*H217,2)</f>
        <v>0</v>
      </c>
      <c r="K217" s="216" t="s">
        <v>129</v>
      </c>
      <c r="L217" s="46"/>
      <c r="M217" s="221" t="s">
        <v>19</v>
      </c>
      <c r="N217" s="222" t="s">
        <v>42</v>
      </c>
      <c r="O217" s="86"/>
      <c r="P217" s="223">
        <f>O217*H217</f>
        <v>0</v>
      </c>
      <c r="Q217" s="223">
        <v>0.34499999999999997</v>
      </c>
      <c r="R217" s="223">
        <f>Q217*H217</f>
        <v>354.91874999999999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130</v>
      </c>
      <c r="AT217" s="225" t="s">
        <v>125</v>
      </c>
      <c r="AU217" s="225" t="s">
        <v>80</v>
      </c>
      <c r="AY217" s="19" t="s">
        <v>123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78</v>
      </c>
      <c r="BK217" s="226">
        <f>ROUND(I217*H217,2)</f>
        <v>0</v>
      </c>
      <c r="BL217" s="19" t="s">
        <v>130</v>
      </c>
      <c r="BM217" s="225" t="s">
        <v>337</v>
      </c>
    </row>
    <row r="218" s="2" customFormat="1">
      <c r="A218" s="40"/>
      <c r="B218" s="41"/>
      <c r="C218" s="42"/>
      <c r="D218" s="227" t="s">
        <v>132</v>
      </c>
      <c r="E218" s="42"/>
      <c r="F218" s="228" t="s">
        <v>338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132</v>
      </c>
      <c r="AU218" s="19" t="s">
        <v>80</v>
      </c>
    </row>
    <row r="219" s="2" customFormat="1">
      <c r="A219" s="40"/>
      <c r="B219" s="41"/>
      <c r="C219" s="42"/>
      <c r="D219" s="234" t="s">
        <v>155</v>
      </c>
      <c r="E219" s="42"/>
      <c r="F219" s="275" t="s">
        <v>339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155</v>
      </c>
      <c r="AU219" s="19" t="s">
        <v>80</v>
      </c>
    </row>
    <row r="220" s="13" customFormat="1">
      <c r="A220" s="13"/>
      <c r="B220" s="232"/>
      <c r="C220" s="233"/>
      <c r="D220" s="234" t="s">
        <v>134</v>
      </c>
      <c r="E220" s="235" t="s">
        <v>19</v>
      </c>
      <c r="F220" s="236" t="s">
        <v>328</v>
      </c>
      <c r="G220" s="233"/>
      <c r="H220" s="237">
        <v>1951.25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134</v>
      </c>
      <c r="AU220" s="243" t="s">
        <v>80</v>
      </c>
      <c r="AV220" s="13" t="s">
        <v>80</v>
      </c>
      <c r="AW220" s="13" t="s">
        <v>33</v>
      </c>
      <c r="AX220" s="13" t="s">
        <v>71</v>
      </c>
      <c r="AY220" s="243" t="s">
        <v>123</v>
      </c>
    </row>
    <row r="221" s="15" customFormat="1">
      <c r="A221" s="15"/>
      <c r="B221" s="265"/>
      <c r="C221" s="266"/>
      <c r="D221" s="234" t="s">
        <v>134</v>
      </c>
      <c r="E221" s="267" t="s">
        <v>19</v>
      </c>
      <c r="F221" s="268" t="s">
        <v>329</v>
      </c>
      <c r="G221" s="266"/>
      <c r="H221" s="267" t="s">
        <v>19</v>
      </c>
      <c r="I221" s="269"/>
      <c r="J221" s="266"/>
      <c r="K221" s="266"/>
      <c r="L221" s="270"/>
      <c r="M221" s="271"/>
      <c r="N221" s="272"/>
      <c r="O221" s="272"/>
      <c r="P221" s="272"/>
      <c r="Q221" s="272"/>
      <c r="R221" s="272"/>
      <c r="S221" s="272"/>
      <c r="T221" s="27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4" t="s">
        <v>134</v>
      </c>
      <c r="AU221" s="274" t="s">
        <v>80</v>
      </c>
      <c r="AV221" s="15" t="s">
        <v>78</v>
      </c>
      <c r="AW221" s="15" t="s">
        <v>33</v>
      </c>
      <c r="AX221" s="15" t="s">
        <v>71</v>
      </c>
      <c r="AY221" s="274" t="s">
        <v>123</v>
      </c>
    </row>
    <row r="222" s="13" customFormat="1">
      <c r="A222" s="13"/>
      <c r="B222" s="232"/>
      <c r="C222" s="233"/>
      <c r="D222" s="234" t="s">
        <v>134</v>
      </c>
      <c r="E222" s="235" t="s">
        <v>19</v>
      </c>
      <c r="F222" s="236" t="s">
        <v>330</v>
      </c>
      <c r="G222" s="233"/>
      <c r="H222" s="237">
        <v>-922.5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134</v>
      </c>
      <c r="AU222" s="243" t="s">
        <v>80</v>
      </c>
      <c r="AV222" s="13" t="s">
        <v>80</v>
      </c>
      <c r="AW222" s="13" t="s">
        <v>33</v>
      </c>
      <c r="AX222" s="13" t="s">
        <v>71</v>
      </c>
      <c r="AY222" s="243" t="s">
        <v>123</v>
      </c>
    </row>
    <row r="223" s="14" customFormat="1">
      <c r="A223" s="14"/>
      <c r="B223" s="244"/>
      <c r="C223" s="245"/>
      <c r="D223" s="234" t="s">
        <v>134</v>
      </c>
      <c r="E223" s="246" t="s">
        <v>19</v>
      </c>
      <c r="F223" s="247" t="s">
        <v>136</v>
      </c>
      <c r="G223" s="245"/>
      <c r="H223" s="248">
        <v>1028.75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134</v>
      </c>
      <c r="AU223" s="254" t="s">
        <v>80</v>
      </c>
      <c r="AV223" s="14" t="s">
        <v>130</v>
      </c>
      <c r="AW223" s="14" t="s">
        <v>33</v>
      </c>
      <c r="AX223" s="14" t="s">
        <v>78</v>
      </c>
      <c r="AY223" s="254" t="s">
        <v>123</v>
      </c>
    </row>
    <row r="224" s="2" customFormat="1" ht="33" customHeight="1">
      <c r="A224" s="40"/>
      <c r="B224" s="41"/>
      <c r="C224" s="214" t="s">
        <v>340</v>
      </c>
      <c r="D224" s="214" t="s">
        <v>125</v>
      </c>
      <c r="E224" s="215" t="s">
        <v>341</v>
      </c>
      <c r="F224" s="216" t="s">
        <v>342</v>
      </c>
      <c r="G224" s="217" t="s">
        <v>128</v>
      </c>
      <c r="H224" s="218">
        <v>106.5</v>
      </c>
      <c r="I224" s="219"/>
      <c r="J224" s="220">
        <f>ROUND(I224*H224,2)</f>
        <v>0</v>
      </c>
      <c r="K224" s="216" t="s">
        <v>129</v>
      </c>
      <c r="L224" s="46"/>
      <c r="M224" s="221" t="s">
        <v>19</v>
      </c>
      <c r="N224" s="222" t="s">
        <v>42</v>
      </c>
      <c r="O224" s="86"/>
      <c r="P224" s="223">
        <f>O224*H224</f>
        <v>0</v>
      </c>
      <c r="Q224" s="223">
        <v>0.46000000000000002</v>
      </c>
      <c r="R224" s="223">
        <f>Q224*H224</f>
        <v>48.990000000000002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130</v>
      </c>
      <c r="AT224" s="225" t="s">
        <v>125</v>
      </c>
      <c r="AU224" s="225" t="s">
        <v>80</v>
      </c>
      <c r="AY224" s="19" t="s">
        <v>123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78</v>
      </c>
      <c r="BK224" s="226">
        <f>ROUND(I224*H224,2)</f>
        <v>0</v>
      </c>
      <c r="BL224" s="19" t="s">
        <v>130</v>
      </c>
      <c r="BM224" s="225" t="s">
        <v>343</v>
      </c>
    </row>
    <row r="225" s="2" customFormat="1">
      <c r="A225" s="40"/>
      <c r="B225" s="41"/>
      <c r="C225" s="42"/>
      <c r="D225" s="227" t="s">
        <v>132</v>
      </c>
      <c r="E225" s="42"/>
      <c r="F225" s="228" t="s">
        <v>344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132</v>
      </c>
      <c r="AU225" s="19" t="s">
        <v>80</v>
      </c>
    </row>
    <row r="226" s="2" customFormat="1">
      <c r="A226" s="40"/>
      <c r="B226" s="41"/>
      <c r="C226" s="42"/>
      <c r="D226" s="234" t="s">
        <v>155</v>
      </c>
      <c r="E226" s="42"/>
      <c r="F226" s="275" t="s">
        <v>345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155</v>
      </c>
      <c r="AU226" s="19" t="s">
        <v>80</v>
      </c>
    </row>
    <row r="227" s="13" customFormat="1">
      <c r="A227" s="13"/>
      <c r="B227" s="232"/>
      <c r="C227" s="233"/>
      <c r="D227" s="234" t="s">
        <v>134</v>
      </c>
      <c r="E227" s="235" t="s">
        <v>19</v>
      </c>
      <c r="F227" s="236" t="s">
        <v>346</v>
      </c>
      <c r="G227" s="233"/>
      <c r="H227" s="237">
        <v>106.5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134</v>
      </c>
      <c r="AU227" s="243" t="s">
        <v>80</v>
      </c>
      <c r="AV227" s="13" t="s">
        <v>80</v>
      </c>
      <c r="AW227" s="13" t="s">
        <v>33</v>
      </c>
      <c r="AX227" s="13" t="s">
        <v>78</v>
      </c>
      <c r="AY227" s="243" t="s">
        <v>123</v>
      </c>
    </row>
    <row r="228" s="2" customFormat="1" ht="49.05" customHeight="1">
      <c r="A228" s="40"/>
      <c r="B228" s="41"/>
      <c r="C228" s="214" t="s">
        <v>347</v>
      </c>
      <c r="D228" s="214" t="s">
        <v>125</v>
      </c>
      <c r="E228" s="215" t="s">
        <v>348</v>
      </c>
      <c r="F228" s="216" t="s">
        <v>349</v>
      </c>
      <c r="G228" s="217" t="s">
        <v>128</v>
      </c>
      <c r="H228" s="218">
        <v>106.5</v>
      </c>
      <c r="I228" s="219"/>
      <c r="J228" s="220">
        <f>ROUND(I228*H228,2)</f>
        <v>0</v>
      </c>
      <c r="K228" s="216" t="s">
        <v>129</v>
      </c>
      <c r="L228" s="46"/>
      <c r="M228" s="221" t="s">
        <v>19</v>
      </c>
      <c r="N228" s="222" t="s">
        <v>42</v>
      </c>
      <c r="O228" s="86"/>
      <c r="P228" s="223">
        <f>O228*H228</f>
        <v>0</v>
      </c>
      <c r="Q228" s="223">
        <v>0.13188</v>
      </c>
      <c r="R228" s="223">
        <f>Q228*H228</f>
        <v>14.045220000000001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130</v>
      </c>
      <c r="AT228" s="225" t="s">
        <v>125</v>
      </c>
      <c r="AU228" s="225" t="s">
        <v>80</v>
      </c>
      <c r="AY228" s="19" t="s">
        <v>123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78</v>
      </c>
      <c r="BK228" s="226">
        <f>ROUND(I228*H228,2)</f>
        <v>0</v>
      </c>
      <c r="BL228" s="19" t="s">
        <v>130</v>
      </c>
      <c r="BM228" s="225" t="s">
        <v>350</v>
      </c>
    </row>
    <row r="229" s="2" customFormat="1">
      <c r="A229" s="40"/>
      <c r="B229" s="41"/>
      <c r="C229" s="42"/>
      <c r="D229" s="227" t="s">
        <v>132</v>
      </c>
      <c r="E229" s="42"/>
      <c r="F229" s="228" t="s">
        <v>351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132</v>
      </c>
      <c r="AU229" s="19" t="s">
        <v>80</v>
      </c>
    </row>
    <row r="230" s="2" customFormat="1">
      <c r="A230" s="40"/>
      <c r="B230" s="41"/>
      <c r="C230" s="42"/>
      <c r="D230" s="234" t="s">
        <v>155</v>
      </c>
      <c r="E230" s="42"/>
      <c r="F230" s="275" t="s">
        <v>352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155</v>
      </c>
      <c r="AU230" s="19" t="s">
        <v>80</v>
      </c>
    </row>
    <row r="231" s="13" customFormat="1">
      <c r="A231" s="13"/>
      <c r="B231" s="232"/>
      <c r="C231" s="233"/>
      <c r="D231" s="234" t="s">
        <v>134</v>
      </c>
      <c r="E231" s="235" t="s">
        <v>19</v>
      </c>
      <c r="F231" s="236" t="s">
        <v>346</v>
      </c>
      <c r="G231" s="233"/>
      <c r="H231" s="237">
        <v>106.5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134</v>
      </c>
      <c r="AU231" s="243" t="s">
        <v>80</v>
      </c>
      <c r="AV231" s="13" t="s">
        <v>80</v>
      </c>
      <c r="AW231" s="13" t="s">
        <v>33</v>
      </c>
      <c r="AX231" s="13" t="s">
        <v>78</v>
      </c>
      <c r="AY231" s="243" t="s">
        <v>123</v>
      </c>
    </row>
    <row r="232" s="2" customFormat="1" ht="24.15" customHeight="1">
      <c r="A232" s="40"/>
      <c r="B232" s="41"/>
      <c r="C232" s="214" t="s">
        <v>353</v>
      </c>
      <c r="D232" s="214" t="s">
        <v>125</v>
      </c>
      <c r="E232" s="215" t="s">
        <v>354</v>
      </c>
      <c r="F232" s="216" t="s">
        <v>355</v>
      </c>
      <c r="G232" s="217" t="s">
        <v>211</v>
      </c>
      <c r="H232" s="218">
        <v>32.283999999999999</v>
      </c>
      <c r="I232" s="219"/>
      <c r="J232" s="220">
        <f>ROUND(I232*H232,2)</f>
        <v>0</v>
      </c>
      <c r="K232" s="216" t="s">
        <v>129</v>
      </c>
      <c r="L232" s="46"/>
      <c r="M232" s="221" t="s">
        <v>19</v>
      </c>
      <c r="N232" s="222" t="s">
        <v>42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130</v>
      </c>
      <c r="AT232" s="225" t="s">
        <v>125</v>
      </c>
      <c r="AU232" s="225" t="s">
        <v>80</v>
      </c>
      <c r="AY232" s="19" t="s">
        <v>123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78</v>
      </c>
      <c r="BK232" s="226">
        <f>ROUND(I232*H232,2)</f>
        <v>0</v>
      </c>
      <c r="BL232" s="19" t="s">
        <v>130</v>
      </c>
      <c r="BM232" s="225" t="s">
        <v>356</v>
      </c>
    </row>
    <row r="233" s="2" customFormat="1">
      <c r="A233" s="40"/>
      <c r="B233" s="41"/>
      <c r="C233" s="42"/>
      <c r="D233" s="227" t="s">
        <v>132</v>
      </c>
      <c r="E233" s="42"/>
      <c r="F233" s="228" t="s">
        <v>357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132</v>
      </c>
      <c r="AU233" s="19" t="s">
        <v>80</v>
      </c>
    </row>
    <row r="234" s="2" customFormat="1">
      <c r="A234" s="40"/>
      <c r="B234" s="41"/>
      <c r="C234" s="42"/>
      <c r="D234" s="234" t="s">
        <v>155</v>
      </c>
      <c r="E234" s="42"/>
      <c r="F234" s="275" t="s">
        <v>358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155</v>
      </c>
      <c r="AU234" s="19" t="s">
        <v>80</v>
      </c>
    </row>
    <row r="235" s="13" customFormat="1">
      <c r="A235" s="13"/>
      <c r="B235" s="232"/>
      <c r="C235" s="233"/>
      <c r="D235" s="234" t="s">
        <v>134</v>
      </c>
      <c r="E235" s="235" t="s">
        <v>19</v>
      </c>
      <c r="F235" s="236" t="s">
        <v>359</v>
      </c>
      <c r="G235" s="233"/>
      <c r="H235" s="237">
        <v>32.283999999999999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134</v>
      </c>
      <c r="AU235" s="243" t="s">
        <v>80</v>
      </c>
      <c r="AV235" s="13" t="s">
        <v>80</v>
      </c>
      <c r="AW235" s="13" t="s">
        <v>33</v>
      </c>
      <c r="AX235" s="13" t="s">
        <v>71</v>
      </c>
      <c r="AY235" s="243" t="s">
        <v>123</v>
      </c>
    </row>
    <row r="236" s="14" customFormat="1">
      <c r="A236" s="14"/>
      <c r="B236" s="244"/>
      <c r="C236" s="245"/>
      <c r="D236" s="234" t="s">
        <v>134</v>
      </c>
      <c r="E236" s="246" t="s">
        <v>19</v>
      </c>
      <c r="F236" s="247" t="s">
        <v>136</v>
      </c>
      <c r="G236" s="245"/>
      <c r="H236" s="248">
        <v>32.283999999999999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134</v>
      </c>
      <c r="AU236" s="254" t="s">
        <v>80</v>
      </c>
      <c r="AV236" s="14" t="s">
        <v>130</v>
      </c>
      <c r="AW236" s="14" t="s">
        <v>33</v>
      </c>
      <c r="AX236" s="14" t="s">
        <v>78</v>
      </c>
      <c r="AY236" s="254" t="s">
        <v>123</v>
      </c>
    </row>
    <row r="237" s="2" customFormat="1" ht="37.8" customHeight="1">
      <c r="A237" s="40"/>
      <c r="B237" s="41"/>
      <c r="C237" s="214" t="s">
        <v>360</v>
      </c>
      <c r="D237" s="214" t="s">
        <v>125</v>
      </c>
      <c r="E237" s="215" t="s">
        <v>151</v>
      </c>
      <c r="F237" s="216" t="s">
        <v>152</v>
      </c>
      <c r="G237" s="217" t="s">
        <v>128</v>
      </c>
      <c r="H237" s="218">
        <v>1028.75</v>
      </c>
      <c r="I237" s="219"/>
      <c r="J237" s="220">
        <f>ROUND(I237*H237,2)</f>
        <v>0</v>
      </c>
      <c r="K237" s="216" t="s">
        <v>129</v>
      </c>
      <c r="L237" s="46"/>
      <c r="M237" s="221" t="s">
        <v>19</v>
      </c>
      <c r="N237" s="222" t="s">
        <v>42</v>
      </c>
      <c r="O237" s="86"/>
      <c r="P237" s="223">
        <f>O237*H237</f>
        <v>0</v>
      </c>
      <c r="Q237" s="223">
        <v>0.01585</v>
      </c>
      <c r="R237" s="223">
        <f>Q237*H237</f>
        <v>16.305687500000001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130</v>
      </c>
      <c r="AT237" s="225" t="s">
        <v>125</v>
      </c>
      <c r="AU237" s="225" t="s">
        <v>80</v>
      </c>
      <c r="AY237" s="19" t="s">
        <v>123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78</v>
      </c>
      <c r="BK237" s="226">
        <f>ROUND(I237*H237,2)</f>
        <v>0</v>
      </c>
      <c r="BL237" s="19" t="s">
        <v>130</v>
      </c>
      <c r="BM237" s="225" t="s">
        <v>361</v>
      </c>
    </row>
    <row r="238" s="2" customFormat="1">
      <c r="A238" s="40"/>
      <c r="B238" s="41"/>
      <c r="C238" s="42"/>
      <c r="D238" s="227" t="s">
        <v>132</v>
      </c>
      <c r="E238" s="42"/>
      <c r="F238" s="228" t="s">
        <v>154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132</v>
      </c>
      <c r="AU238" s="19" t="s">
        <v>80</v>
      </c>
    </row>
    <row r="239" s="2" customFormat="1">
      <c r="A239" s="40"/>
      <c r="B239" s="41"/>
      <c r="C239" s="42"/>
      <c r="D239" s="234" t="s">
        <v>155</v>
      </c>
      <c r="E239" s="42"/>
      <c r="F239" s="275" t="s">
        <v>362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155</v>
      </c>
      <c r="AU239" s="19" t="s">
        <v>80</v>
      </c>
    </row>
    <row r="240" s="13" customFormat="1">
      <c r="A240" s="13"/>
      <c r="B240" s="232"/>
      <c r="C240" s="233"/>
      <c r="D240" s="234" t="s">
        <v>134</v>
      </c>
      <c r="E240" s="235" t="s">
        <v>19</v>
      </c>
      <c r="F240" s="236" t="s">
        <v>328</v>
      </c>
      <c r="G240" s="233"/>
      <c r="H240" s="237">
        <v>1951.25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134</v>
      </c>
      <c r="AU240" s="243" t="s">
        <v>80</v>
      </c>
      <c r="AV240" s="13" t="s">
        <v>80</v>
      </c>
      <c r="AW240" s="13" t="s">
        <v>33</v>
      </c>
      <c r="AX240" s="13" t="s">
        <v>71</v>
      </c>
      <c r="AY240" s="243" t="s">
        <v>123</v>
      </c>
    </row>
    <row r="241" s="15" customFormat="1">
      <c r="A241" s="15"/>
      <c r="B241" s="265"/>
      <c r="C241" s="266"/>
      <c r="D241" s="234" t="s">
        <v>134</v>
      </c>
      <c r="E241" s="267" t="s">
        <v>19</v>
      </c>
      <c r="F241" s="268" t="s">
        <v>329</v>
      </c>
      <c r="G241" s="266"/>
      <c r="H241" s="267" t="s">
        <v>19</v>
      </c>
      <c r="I241" s="269"/>
      <c r="J241" s="266"/>
      <c r="K241" s="266"/>
      <c r="L241" s="270"/>
      <c r="M241" s="271"/>
      <c r="N241" s="272"/>
      <c r="O241" s="272"/>
      <c r="P241" s="272"/>
      <c r="Q241" s="272"/>
      <c r="R241" s="272"/>
      <c r="S241" s="272"/>
      <c r="T241" s="27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4" t="s">
        <v>134</v>
      </c>
      <c r="AU241" s="274" t="s">
        <v>80</v>
      </c>
      <c r="AV241" s="15" t="s">
        <v>78</v>
      </c>
      <c r="AW241" s="15" t="s">
        <v>33</v>
      </c>
      <c r="AX241" s="15" t="s">
        <v>71</v>
      </c>
      <c r="AY241" s="274" t="s">
        <v>123</v>
      </c>
    </row>
    <row r="242" s="13" customFormat="1">
      <c r="A242" s="13"/>
      <c r="B242" s="232"/>
      <c r="C242" s="233"/>
      <c r="D242" s="234" t="s">
        <v>134</v>
      </c>
      <c r="E242" s="235" t="s">
        <v>19</v>
      </c>
      <c r="F242" s="236" t="s">
        <v>330</v>
      </c>
      <c r="G242" s="233"/>
      <c r="H242" s="237">
        <v>-922.5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134</v>
      </c>
      <c r="AU242" s="243" t="s">
        <v>80</v>
      </c>
      <c r="AV242" s="13" t="s">
        <v>80</v>
      </c>
      <c r="AW242" s="13" t="s">
        <v>33</v>
      </c>
      <c r="AX242" s="13" t="s">
        <v>71</v>
      </c>
      <c r="AY242" s="243" t="s">
        <v>123</v>
      </c>
    </row>
    <row r="243" s="14" customFormat="1">
      <c r="A243" s="14"/>
      <c r="B243" s="244"/>
      <c r="C243" s="245"/>
      <c r="D243" s="234" t="s">
        <v>134</v>
      </c>
      <c r="E243" s="246" t="s">
        <v>19</v>
      </c>
      <c r="F243" s="247" t="s">
        <v>136</v>
      </c>
      <c r="G243" s="245"/>
      <c r="H243" s="248">
        <v>1028.75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134</v>
      </c>
      <c r="AU243" s="254" t="s">
        <v>80</v>
      </c>
      <c r="AV243" s="14" t="s">
        <v>130</v>
      </c>
      <c r="AW243" s="14" t="s">
        <v>33</v>
      </c>
      <c r="AX243" s="14" t="s">
        <v>78</v>
      </c>
      <c r="AY243" s="254" t="s">
        <v>123</v>
      </c>
    </row>
    <row r="244" s="2" customFormat="1" ht="37.8" customHeight="1">
      <c r="A244" s="40"/>
      <c r="B244" s="41"/>
      <c r="C244" s="214" t="s">
        <v>363</v>
      </c>
      <c r="D244" s="214" t="s">
        <v>125</v>
      </c>
      <c r="E244" s="215" t="s">
        <v>157</v>
      </c>
      <c r="F244" s="216" t="s">
        <v>158</v>
      </c>
      <c r="G244" s="217" t="s">
        <v>128</v>
      </c>
      <c r="H244" s="218">
        <v>1028.75</v>
      </c>
      <c r="I244" s="219"/>
      <c r="J244" s="220">
        <f>ROUND(I244*H244,2)</f>
        <v>0</v>
      </c>
      <c r="K244" s="216" t="s">
        <v>129</v>
      </c>
      <c r="L244" s="46"/>
      <c r="M244" s="221" t="s">
        <v>19</v>
      </c>
      <c r="N244" s="222" t="s">
        <v>42</v>
      </c>
      <c r="O244" s="86"/>
      <c r="P244" s="223">
        <f>O244*H244</f>
        <v>0</v>
      </c>
      <c r="Q244" s="223">
        <v>0.070110000000000006</v>
      </c>
      <c r="R244" s="223">
        <f>Q244*H244</f>
        <v>72.125662500000004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130</v>
      </c>
      <c r="AT244" s="225" t="s">
        <v>125</v>
      </c>
      <c r="AU244" s="225" t="s">
        <v>80</v>
      </c>
      <c r="AY244" s="19" t="s">
        <v>123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78</v>
      </c>
      <c r="BK244" s="226">
        <f>ROUND(I244*H244,2)</f>
        <v>0</v>
      </c>
      <c r="BL244" s="19" t="s">
        <v>130</v>
      </c>
      <c r="BM244" s="225" t="s">
        <v>364</v>
      </c>
    </row>
    <row r="245" s="2" customFormat="1">
      <c r="A245" s="40"/>
      <c r="B245" s="41"/>
      <c r="C245" s="42"/>
      <c r="D245" s="227" t="s">
        <v>132</v>
      </c>
      <c r="E245" s="42"/>
      <c r="F245" s="228" t="s">
        <v>160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132</v>
      </c>
      <c r="AU245" s="19" t="s">
        <v>80</v>
      </c>
    </row>
    <row r="246" s="2" customFormat="1">
      <c r="A246" s="40"/>
      <c r="B246" s="41"/>
      <c r="C246" s="42"/>
      <c r="D246" s="234" t="s">
        <v>155</v>
      </c>
      <c r="E246" s="42"/>
      <c r="F246" s="275" t="s">
        <v>161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155</v>
      </c>
      <c r="AU246" s="19" t="s">
        <v>80</v>
      </c>
    </row>
    <row r="247" s="13" customFormat="1">
      <c r="A247" s="13"/>
      <c r="B247" s="232"/>
      <c r="C247" s="233"/>
      <c r="D247" s="234" t="s">
        <v>134</v>
      </c>
      <c r="E247" s="235" t="s">
        <v>19</v>
      </c>
      <c r="F247" s="236" t="s">
        <v>328</v>
      </c>
      <c r="G247" s="233"/>
      <c r="H247" s="237">
        <v>1951.25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134</v>
      </c>
      <c r="AU247" s="243" t="s">
        <v>80</v>
      </c>
      <c r="AV247" s="13" t="s">
        <v>80</v>
      </c>
      <c r="AW247" s="13" t="s">
        <v>33</v>
      </c>
      <c r="AX247" s="13" t="s">
        <v>71</v>
      </c>
      <c r="AY247" s="243" t="s">
        <v>123</v>
      </c>
    </row>
    <row r="248" s="15" customFormat="1">
      <c r="A248" s="15"/>
      <c r="B248" s="265"/>
      <c r="C248" s="266"/>
      <c r="D248" s="234" t="s">
        <v>134</v>
      </c>
      <c r="E248" s="267" t="s">
        <v>19</v>
      </c>
      <c r="F248" s="268" t="s">
        <v>329</v>
      </c>
      <c r="G248" s="266"/>
      <c r="H248" s="267" t="s">
        <v>19</v>
      </c>
      <c r="I248" s="269"/>
      <c r="J248" s="266"/>
      <c r="K248" s="266"/>
      <c r="L248" s="270"/>
      <c r="M248" s="271"/>
      <c r="N248" s="272"/>
      <c r="O248" s="272"/>
      <c r="P248" s="272"/>
      <c r="Q248" s="272"/>
      <c r="R248" s="272"/>
      <c r="S248" s="272"/>
      <c r="T248" s="27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4" t="s">
        <v>134</v>
      </c>
      <c r="AU248" s="274" t="s">
        <v>80</v>
      </c>
      <c r="AV248" s="15" t="s">
        <v>78</v>
      </c>
      <c r="AW248" s="15" t="s">
        <v>33</v>
      </c>
      <c r="AX248" s="15" t="s">
        <v>71</v>
      </c>
      <c r="AY248" s="274" t="s">
        <v>123</v>
      </c>
    </row>
    <row r="249" s="13" customFormat="1">
      <c r="A249" s="13"/>
      <c r="B249" s="232"/>
      <c r="C249" s="233"/>
      <c r="D249" s="234" t="s">
        <v>134</v>
      </c>
      <c r="E249" s="235" t="s">
        <v>19</v>
      </c>
      <c r="F249" s="236" t="s">
        <v>330</v>
      </c>
      <c r="G249" s="233"/>
      <c r="H249" s="237">
        <v>-922.5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134</v>
      </c>
      <c r="AU249" s="243" t="s">
        <v>80</v>
      </c>
      <c r="AV249" s="13" t="s">
        <v>80</v>
      </c>
      <c r="AW249" s="13" t="s">
        <v>33</v>
      </c>
      <c r="AX249" s="13" t="s">
        <v>71</v>
      </c>
      <c r="AY249" s="243" t="s">
        <v>123</v>
      </c>
    </row>
    <row r="250" s="14" customFormat="1">
      <c r="A250" s="14"/>
      <c r="B250" s="244"/>
      <c r="C250" s="245"/>
      <c r="D250" s="234" t="s">
        <v>134</v>
      </c>
      <c r="E250" s="246" t="s">
        <v>19</v>
      </c>
      <c r="F250" s="247" t="s">
        <v>136</v>
      </c>
      <c r="G250" s="245"/>
      <c r="H250" s="248">
        <v>1028.75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134</v>
      </c>
      <c r="AU250" s="254" t="s">
        <v>80</v>
      </c>
      <c r="AV250" s="14" t="s">
        <v>130</v>
      </c>
      <c r="AW250" s="14" t="s">
        <v>33</v>
      </c>
      <c r="AX250" s="14" t="s">
        <v>78</v>
      </c>
      <c r="AY250" s="254" t="s">
        <v>123</v>
      </c>
    </row>
    <row r="251" s="2" customFormat="1" ht="44.25" customHeight="1">
      <c r="A251" s="40"/>
      <c r="B251" s="41"/>
      <c r="C251" s="214" t="s">
        <v>365</v>
      </c>
      <c r="D251" s="214" t="s">
        <v>125</v>
      </c>
      <c r="E251" s="215" t="s">
        <v>366</v>
      </c>
      <c r="F251" s="216" t="s">
        <v>367</v>
      </c>
      <c r="G251" s="217" t="s">
        <v>128</v>
      </c>
      <c r="H251" s="218">
        <v>106.5</v>
      </c>
      <c r="I251" s="219"/>
      <c r="J251" s="220">
        <f>ROUND(I251*H251,2)</f>
        <v>0</v>
      </c>
      <c r="K251" s="216" t="s">
        <v>129</v>
      </c>
      <c r="L251" s="46"/>
      <c r="M251" s="221" t="s">
        <v>19</v>
      </c>
      <c r="N251" s="222" t="s">
        <v>42</v>
      </c>
      <c r="O251" s="86"/>
      <c r="P251" s="223">
        <f>O251*H251</f>
        <v>0</v>
      </c>
      <c r="Q251" s="223">
        <v>0.12966</v>
      </c>
      <c r="R251" s="223">
        <f>Q251*H251</f>
        <v>13.80879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130</v>
      </c>
      <c r="AT251" s="225" t="s">
        <v>125</v>
      </c>
      <c r="AU251" s="225" t="s">
        <v>80</v>
      </c>
      <c r="AY251" s="19" t="s">
        <v>123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78</v>
      </c>
      <c r="BK251" s="226">
        <f>ROUND(I251*H251,2)</f>
        <v>0</v>
      </c>
      <c r="BL251" s="19" t="s">
        <v>130</v>
      </c>
      <c r="BM251" s="225" t="s">
        <v>368</v>
      </c>
    </row>
    <row r="252" s="2" customFormat="1">
      <c r="A252" s="40"/>
      <c r="B252" s="41"/>
      <c r="C252" s="42"/>
      <c r="D252" s="227" t="s">
        <v>132</v>
      </c>
      <c r="E252" s="42"/>
      <c r="F252" s="228" t="s">
        <v>369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132</v>
      </c>
      <c r="AU252" s="19" t="s">
        <v>80</v>
      </c>
    </row>
    <row r="253" s="2" customFormat="1">
      <c r="A253" s="40"/>
      <c r="B253" s="41"/>
      <c r="C253" s="42"/>
      <c r="D253" s="234" t="s">
        <v>155</v>
      </c>
      <c r="E253" s="42"/>
      <c r="F253" s="275" t="s">
        <v>352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155</v>
      </c>
      <c r="AU253" s="19" t="s">
        <v>80</v>
      </c>
    </row>
    <row r="254" s="13" customFormat="1">
      <c r="A254" s="13"/>
      <c r="B254" s="232"/>
      <c r="C254" s="233"/>
      <c r="D254" s="234" t="s">
        <v>134</v>
      </c>
      <c r="E254" s="235" t="s">
        <v>19</v>
      </c>
      <c r="F254" s="236" t="s">
        <v>346</v>
      </c>
      <c r="G254" s="233"/>
      <c r="H254" s="237">
        <v>106.5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134</v>
      </c>
      <c r="AU254" s="243" t="s">
        <v>80</v>
      </c>
      <c r="AV254" s="13" t="s">
        <v>80</v>
      </c>
      <c r="AW254" s="13" t="s">
        <v>33</v>
      </c>
      <c r="AX254" s="13" t="s">
        <v>78</v>
      </c>
      <c r="AY254" s="243" t="s">
        <v>123</v>
      </c>
    </row>
    <row r="255" s="12" customFormat="1" ht="22.8" customHeight="1">
      <c r="A255" s="12"/>
      <c r="B255" s="198"/>
      <c r="C255" s="199"/>
      <c r="D255" s="200" t="s">
        <v>70</v>
      </c>
      <c r="E255" s="212" t="s">
        <v>220</v>
      </c>
      <c r="F255" s="212" t="s">
        <v>370</v>
      </c>
      <c r="G255" s="199"/>
      <c r="H255" s="199"/>
      <c r="I255" s="202"/>
      <c r="J255" s="213">
        <f>BK255</f>
        <v>0</v>
      </c>
      <c r="K255" s="199"/>
      <c r="L255" s="204"/>
      <c r="M255" s="205"/>
      <c r="N255" s="206"/>
      <c r="O255" s="206"/>
      <c r="P255" s="207">
        <f>SUM(P256:P282)</f>
        <v>0</v>
      </c>
      <c r="Q255" s="206"/>
      <c r="R255" s="207">
        <f>SUM(R256:R282)</f>
        <v>28.708539760000001</v>
      </c>
      <c r="S255" s="206"/>
      <c r="T255" s="208">
        <f>SUM(T256:T282)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9" t="s">
        <v>78</v>
      </c>
      <c r="AT255" s="210" t="s">
        <v>70</v>
      </c>
      <c r="AU255" s="210" t="s">
        <v>78</v>
      </c>
      <c r="AY255" s="209" t="s">
        <v>123</v>
      </c>
      <c r="BK255" s="211">
        <f>SUM(BK256:BK282)</f>
        <v>0</v>
      </c>
    </row>
    <row r="256" s="2" customFormat="1" ht="49.05" customHeight="1">
      <c r="A256" s="40"/>
      <c r="B256" s="41"/>
      <c r="C256" s="214" t="s">
        <v>371</v>
      </c>
      <c r="D256" s="214" t="s">
        <v>125</v>
      </c>
      <c r="E256" s="215" t="s">
        <v>372</v>
      </c>
      <c r="F256" s="216" t="s">
        <v>373</v>
      </c>
      <c r="G256" s="217" t="s">
        <v>191</v>
      </c>
      <c r="H256" s="218">
        <v>8</v>
      </c>
      <c r="I256" s="219"/>
      <c r="J256" s="220">
        <f>ROUND(I256*H256,2)</f>
        <v>0</v>
      </c>
      <c r="K256" s="216" t="s">
        <v>129</v>
      </c>
      <c r="L256" s="46"/>
      <c r="M256" s="221" t="s">
        <v>19</v>
      </c>
      <c r="N256" s="222" t="s">
        <v>42</v>
      </c>
      <c r="O256" s="86"/>
      <c r="P256" s="223">
        <f>O256*H256</f>
        <v>0</v>
      </c>
      <c r="Q256" s="223">
        <v>0.20219000000000001</v>
      </c>
      <c r="R256" s="223">
        <f>Q256*H256</f>
        <v>1.6175200000000001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130</v>
      </c>
      <c r="AT256" s="225" t="s">
        <v>125</v>
      </c>
      <c r="AU256" s="225" t="s">
        <v>80</v>
      </c>
      <c r="AY256" s="19" t="s">
        <v>123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78</v>
      </c>
      <c r="BK256" s="226">
        <f>ROUND(I256*H256,2)</f>
        <v>0</v>
      </c>
      <c r="BL256" s="19" t="s">
        <v>130</v>
      </c>
      <c r="BM256" s="225" t="s">
        <v>374</v>
      </c>
    </row>
    <row r="257" s="2" customFormat="1">
      <c r="A257" s="40"/>
      <c r="B257" s="41"/>
      <c r="C257" s="42"/>
      <c r="D257" s="227" t="s">
        <v>132</v>
      </c>
      <c r="E257" s="42"/>
      <c r="F257" s="228" t="s">
        <v>375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132</v>
      </c>
      <c r="AU257" s="19" t="s">
        <v>80</v>
      </c>
    </row>
    <row r="258" s="2" customFormat="1">
      <c r="A258" s="40"/>
      <c r="B258" s="41"/>
      <c r="C258" s="42"/>
      <c r="D258" s="234" t="s">
        <v>155</v>
      </c>
      <c r="E258" s="42"/>
      <c r="F258" s="275" t="s">
        <v>376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155</v>
      </c>
      <c r="AU258" s="19" t="s">
        <v>80</v>
      </c>
    </row>
    <row r="259" s="13" customFormat="1">
      <c r="A259" s="13"/>
      <c r="B259" s="232"/>
      <c r="C259" s="233"/>
      <c r="D259" s="234" t="s">
        <v>134</v>
      </c>
      <c r="E259" s="235" t="s">
        <v>19</v>
      </c>
      <c r="F259" s="236" t="s">
        <v>140</v>
      </c>
      <c r="G259" s="233"/>
      <c r="H259" s="237">
        <v>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134</v>
      </c>
      <c r="AU259" s="243" t="s">
        <v>80</v>
      </c>
      <c r="AV259" s="13" t="s">
        <v>80</v>
      </c>
      <c r="AW259" s="13" t="s">
        <v>33</v>
      </c>
      <c r="AX259" s="13" t="s">
        <v>71</v>
      </c>
      <c r="AY259" s="243" t="s">
        <v>123</v>
      </c>
    </row>
    <row r="260" s="14" customFormat="1">
      <c r="A260" s="14"/>
      <c r="B260" s="244"/>
      <c r="C260" s="245"/>
      <c r="D260" s="234" t="s">
        <v>134</v>
      </c>
      <c r="E260" s="246" t="s">
        <v>19</v>
      </c>
      <c r="F260" s="247" t="s">
        <v>136</v>
      </c>
      <c r="G260" s="245"/>
      <c r="H260" s="248">
        <v>8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134</v>
      </c>
      <c r="AU260" s="254" t="s">
        <v>80</v>
      </c>
      <c r="AV260" s="14" t="s">
        <v>130</v>
      </c>
      <c r="AW260" s="14" t="s">
        <v>33</v>
      </c>
      <c r="AX260" s="14" t="s">
        <v>78</v>
      </c>
      <c r="AY260" s="254" t="s">
        <v>123</v>
      </c>
    </row>
    <row r="261" s="2" customFormat="1" ht="24.15" customHeight="1">
      <c r="A261" s="40"/>
      <c r="B261" s="41"/>
      <c r="C261" s="255" t="s">
        <v>377</v>
      </c>
      <c r="D261" s="255" t="s">
        <v>137</v>
      </c>
      <c r="E261" s="256" t="s">
        <v>378</v>
      </c>
      <c r="F261" s="257" t="s">
        <v>379</v>
      </c>
      <c r="G261" s="258" t="s">
        <v>191</v>
      </c>
      <c r="H261" s="259">
        <v>8.1600000000000001</v>
      </c>
      <c r="I261" s="260"/>
      <c r="J261" s="261">
        <f>ROUND(I261*H261,2)</f>
        <v>0</v>
      </c>
      <c r="K261" s="257" t="s">
        <v>129</v>
      </c>
      <c r="L261" s="262"/>
      <c r="M261" s="263" t="s">
        <v>19</v>
      </c>
      <c r="N261" s="264" t="s">
        <v>42</v>
      </c>
      <c r="O261" s="86"/>
      <c r="P261" s="223">
        <f>O261*H261</f>
        <v>0</v>
      </c>
      <c r="Q261" s="223">
        <v>0.048300000000000003</v>
      </c>
      <c r="R261" s="223">
        <f>Q261*H261</f>
        <v>0.39412800000000003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140</v>
      </c>
      <c r="AT261" s="225" t="s">
        <v>137</v>
      </c>
      <c r="AU261" s="225" t="s">
        <v>80</v>
      </c>
      <c r="AY261" s="19" t="s">
        <v>123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78</v>
      </c>
      <c r="BK261" s="226">
        <f>ROUND(I261*H261,2)</f>
        <v>0</v>
      </c>
      <c r="BL261" s="19" t="s">
        <v>130</v>
      </c>
      <c r="BM261" s="225" t="s">
        <v>380</v>
      </c>
    </row>
    <row r="262" s="13" customFormat="1">
      <c r="A262" s="13"/>
      <c r="B262" s="232"/>
      <c r="C262" s="233"/>
      <c r="D262" s="234" t="s">
        <v>134</v>
      </c>
      <c r="E262" s="233"/>
      <c r="F262" s="236" t="s">
        <v>381</v>
      </c>
      <c r="G262" s="233"/>
      <c r="H262" s="237">
        <v>8.1600000000000001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134</v>
      </c>
      <c r="AU262" s="243" t="s">
        <v>80</v>
      </c>
      <c r="AV262" s="13" t="s">
        <v>80</v>
      </c>
      <c r="AW262" s="13" t="s">
        <v>4</v>
      </c>
      <c r="AX262" s="13" t="s">
        <v>78</v>
      </c>
      <c r="AY262" s="243" t="s">
        <v>123</v>
      </c>
    </row>
    <row r="263" s="2" customFormat="1" ht="49.05" customHeight="1">
      <c r="A263" s="40"/>
      <c r="B263" s="41"/>
      <c r="C263" s="214" t="s">
        <v>382</v>
      </c>
      <c r="D263" s="214" t="s">
        <v>125</v>
      </c>
      <c r="E263" s="215" t="s">
        <v>383</v>
      </c>
      <c r="F263" s="216" t="s">
        <v>384</v>
      </c>
      <c r="G263" s="217" t="s">
        <v>191</v>
      </c>
      <c r="H263" s="218">
        <v>85.200000000000003</v>
      </c>
      <c r="I263" s="219"/>
      <c r="J263" s="220">
        <f>ROUND(I263*H263,2)</f>
        <v>0</v>
      </c>
      <c r="K263" s="216" t="s">
        <v>129</v>
      </c>
      <c r="L263" s="46"/>
      <c r="M263" s="221" t="s">
        <v>19</v>
      </c>
      <c r="N263" s="222" t="s">
        <v>42</v>
      </c>
      <c r="O263" s="86"/>
      <c r="P263" s="223">
        <f>O263*H263</f>
        <v>0</v>
      </c>
      <c r="Q263" s="223">
        <v>0.15540000000000001</v>
      </c>
      <c r="R263" s="223">
        <f>Q263*H263</f>
        <v>13.240080000000001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130</v>
      </c>
      <c r="AT263" s="225" t="s">
        <v>125</v>
      </c>
      <c r="AU263" s="225" t="s">
        <v>80</v>
      </c>
      <c r="AY263" s="19" t="s">
        <v>123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78</v>
      </c>
      <c r="BK263" s="226">
        <f>ROUND(I263*H263,2)</f>
        <v>0</v>
      </c>
      <c r="BL263" s="19" t="s">
        <v>130</v>
      </c>
      <c r="BM263" s="225" t="s">
        <v>385</v>
      </c>
    </row>
    <row r="264" s="2" customFormat="1">
      <c r="A264" s="40"/>
      <c r="B264" s="41"/>
      <c r="C264" s="42"/>
      <c r="D264" s="227" t="s">
        <v>132</v>
      </c>
      <c r="E264" s="42"/>
      <c r="F264" s="228" t="s">
        <v>386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132</v>
      </c>
      <c r="AU264" s="19" t="s">
        <v>80</v>
      </c>
    </row>
    <row r="265" s="2" customFormat="1">
      <c r="A265" s="40"/>
      <c r="B265" s="41"/>
      <c r="C265" s="42"/>
      <c r="D265" s="234" t="s">
        <v>155</v>
      </c>
      <c r="E265" s="42"/>
      <c r="F265" s="275" t="s">
        <v>387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155</v>
      </c>
      <c r="AU265" s="19" t="s">
        <v>80</v>
      </c>
    </row>
    <row r="266" s="13" customFormat="1">
      <c r="A266" s="13"/>
      <c r="B266" s="232"/>
      <c r="C266" s="233"/>
      <c r="D266" s="234" t="s">
        <v>134</v>
      </c>
      <c r="E266" s="235" t="s">
        <v>19</v>
      </c>
      <c r="F266" s="236" t="s">
        <v>195</v>
      </c>
      <c r="G266" s="233"/>
      <c r="H266" s="237">
        <v>36.399999999999999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134</v>
      </c>
      <c r="AU266" s="243" t="s">
        <v>80</v>
      </c>
      <c r="AV266" s="13" t="s">
        <v>80</v>
      </c>
      <c r="AW266" s="13" t="s">
        <v>33</v>
      </c>
      <c r="AX266" s="13" t="s">
        <v>71</v>
      </c>
      <c r="AY266" s="243" t="s">
        <v>123</v>
      </c>
    </row>
    <row r="267" s="13" customFormat="1">
      <c r="A267" s="13"/>
      <c r="B267" s="232"/>
      <c r="C267" s="233"/>
      <c r="D267" s="234" t="s">
        <v>134</v>
      </c>
      <c r="E267" s="235" t="s">
        <v>19</v>
      </c>
      <c r="F267" s="236" t="s">
        <v>196</v>
      </c>
      <c r="G267" s="233"/>
      <c r="H267" s="237">
        <v>48.799999999999997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134</v>
      </c>
      <c r="AU267" s="243" t="s">
        <v>80</v>
      </c>
      <c r="AV267" s="13" t="s">
        <v>80</v>
      </c>
      <c r="AW267" s="13" t="s">
        <v>33</v>
      </c>
      <c r="AX267" s="13" t="s">
        <v>71</v>
      </c>
      <c r="AY267" s="243" t="s">
        <v>123</v>
      </c>
    </row>
    <row r="268" s="14" customFormat="1">
      <c r="A268" s="14"/>
      <c r="B268" s="244"/>
      <c r="C268" s="245"/>
      <c r="D268" s="234" t="s">
        <v>134</v>
      </c>
      <c r="E268" s="246" t="s">
        <v>19</v>
      </c>
      <c r="F268" s="247" t="s">
        <v>136</v>
      </c>
      <c r="G268" s="245"/>
      <c r="H268" s="248">
        <v>85.200000000000003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134</v>
      </c>
      <c r="AU268" s="254" t="s">
        <v>80</v>
      </c>
      <c r="AV268" s="14" t="s">
        <v>130</v>
      </c>
      <c r="AW268" s="14" t="s">
        <v>33</v>
      </c>
      <c r="AX268" s="14" t="s">
        <v>78</v>
      </c>
      <c r="AY268" s="254" t="s">
        <v>123</v>
      </c>
    </row>
    <row r="269" s="2" customFormat="1" ht="24.15" customHeight="1">
      <c r="A269" s="40"/>
      <c r="B269" s="41"/>
      <c r="C269" s="214" t="s">
        <v>388</v>
      </c>
      <c r="D269" s="214" t="s">
        <v>125</v>
      </c>
      <c r="E269" s="215" t="s">
        <v>389</v>
      </c>
      <c r="F269" s="216" t="s">
        <v>390</v>
      </c>
      <c r="G269" s="217" t="s">
        <v>211</v>
      </c>
      <c r="H269" s="218">
        <v>5.9640000000000004</v>
      </c>
      <c r="I269" s="219"/>
      <c r="J269" s="220">
        <f>ROUND(I269*H269,2)</f>
        <v>0</v>
      </c>
      <c r="K269" s="216" t="s">
        <v>129</v>
      </c>
      <c r="L269" s="46"/>
      <c r="M269" s="221" t="s">
        <v>19</v>
      </c>
      <c r="N269" s="222" t="s">
        <v>42</v>
      </c>
      <c r="O269" s="86"/>
      <c r="P269" s="223">
        <f>O269*H269</f>
        <v>0</v>
      </c>
      <c r="Q269" s="223">
        <v>2.2563399999999998</v>
      </c>
      <c r="R269" s="223">
        <f>Q269*H269</f>
        <v>13.456811759999999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130</v>
      </c>
      <c r="AT269" s="225" t="s">
        <v>125</v>
      </c>
      <c r="AU269" s="225" t="s">
        <v>80</v>
      </c>
      <c r="AY269" s="19" t="s">
        <v>123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78</v>
      </c>
      <c r="BK269" s="226">
        <f>ROUND(I269*H269,2)</f>
        <v>0</v>
      </c>
      <c r="BL269" s="19" t="s">
        <v>130</v>
      </c>
      <c r="BM269" s="225" t="s">
        <v>391</v>
      </c>
    </row>
    <row r="270" s="2" customFormat="1">
      <c r="A270" s="40"/>
      <c r="B270" s="41"/>
      <c r="C270" s="42"/>
      <c r="D270" s="227" t="s">
        <v>132</v>
      </c>
      <c r="E270" s="42"/>
      <c r="F270" s="228" t="s">
        <v>392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132</v>
      </c>
      <c r="AU270" s="19" t="s">
        <v>80</v>
      </c>
    </row>
    <row r="271" s="15" customFormat="1">
      <c r="A271" s="15"/>
      <c r="B271" s="265"/>
      <c r="C271" s="266"/>
      <c r="D271" s="234" t="s">
        <v>134</v>
      </c>
      <c r="E271" s="267" t="s">
        <v>19</v>
      </c>
      <c r="F271" s="268" t="s">
        <v>393</v>
      </c>
      <c r="G271" s="266"/>
      <c r="H271" s="267" t="s">
        <v>19</v>
      </c>
      <c r="I271" s="269"/>
      <c r="J271" s="266"/>
      <c r="K271" s="266"/>
      <c r="L271" s="270"/>
      <c r="M271" s="271"/>
      <c r="N271" s="272"/>
      <c r="O271" s="272"/>
      <c r="P271" s="272"/>
      <c r="Q271" s="272"/>
      <c r="R271" s="272"/>
      <c r="S271" s="272"/>
      <c r="T271" s="27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4" t="s">
        <v>134</v>
      </c>
      <c r="AU271" s="274" t="s">
        <v>80</v>
      </c>
      <c r="AV271" s="15" t="s">
        <v>78</v>
      </c>
      <c r="AW271" s="15" t="s">
        <v>33</v>
      </c>
      <c r="AX271" s="15" t="s">
        <v>71</v>
      </c>
      <c r="AY271" s="274" t="s">
        <v>123</v>
      </c>
    </row>
    <row r="272" s="15" customFormat="1">
      <c r="A272" s="15"/>
      <c r="B272" s="265"/>
      <c r="C272" s="266"/>
      <c r="D272" s="234" t="s">
        <v>134</v>
      </c>
      <c r="E272" s="267" t="s">
        <v>19</v>
      </c>
      <c r="F272" s="268" t="s">
        <v>394</v>
      </c>
      <c r="G272" s="266"/>
      <c r="H272" s="267" t="s">
        <v>19</v>
      </c>
      <c r="I272" s="269"/>
      <c r="J272" s="266"/>
      <c r="K272" s="266"/>
      <c r="L272" s="270"/>
      <c r="M272" s="271"/>
      <c r="N272" s="272"/>
      <c r="O272" s="272"/>
      <c r="P272" s="272"/>
      <c r="Q272" s="272"/>
      <c r="R272" s="272"/>
      <c r="S272" s="272"/>
      <c r="T272" s="27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4" t="s">
        <v>134</v>
      </c>
      <c r="AU272" s="274" t="s">
        <v>80</v>
      </c>
      <c r="AV272" s="15" t="s">
        <v>78</v>
      </c>
      <c r="AW272" s="15" t="s">
        <v>33</v>
      </c>
      <c r="AX272" s="15" t="s">
        <v>71</v>
      </c>
      <c r="AY272" s="274" t="s">
        <v>123</v>
      </c>
    </row>
    <row r="273" s="13" customFormat="1">
      <c r="A273" s="13"/>
      <c r="B273" s="232"/>
      <c r="C273" s="233"/>
      <c r="D273" s="234" t="s">
        <v>134</v>
      </c>
      <c r="E273" s="235" t="s">
        <v>19</v>
      </c>
      <c r="F273" s="236" t="s">
        <v>395</v>
      </c>
      <c r="G273" s="233"/>
      <c r="H273" s="237">
        <v>5.9640000000000004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134</v>
      </c>
      <c r="AU273" s="243" t="s">
        <v>80</v>
      </c>
      <c r="AV273" s="13" t="s">
        <v>80</v>
      </c>
      <c r="AW273" s="13" t="s">
        <v>33</v>
      </c>
      <c r="AX273" s="13" t="s">
        <v>78</v>
      </c>
      <c r="AY273" s="243" t="s">
        <v>123</v>
      </c>
    </row>
    <row r="274" s="2" customFormat="1" ht="24.15" customHeight="1">
      <c r="A274" s="40"/>
      <c r="B274" s="41"/>
      <c r="C274" s="214" t="s">
        <v>396</v>
      </c>
      <c r="D274" s="214" t="s">
        <v>125</v>
      </c>
      <c r="E274" s="215" t="s">
        <v>397</v>
      </c>
      <c r="F274" s="216" t="s">
        <v>398</v>
      </c>
      <c r="G274" s="217" t="s">
        <v>191</v>
      </c>
      <c r="H274" s="218">
        <v>5</v>
      </c>
      <c r="I274" s="219"/>
      <c r="J274" s="220">
        <f>ROUND(I274*H274,2)</f>
        <v>0</v>
      </c>
      <c r="K274" s="216" t="s">
        <v>129</v>
      </c>
      <c r="L274" s="46"/>
      <c r="M274" s="221" t="s">
        <v>19</v>
      </c>
      <c r="N274" s="222" t="s">
        <v>42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130</v>
      </c>
      <c r="AT274" s="225" t="s">
        <v>125</v>
      </c>
      <c r="AU274" s="225" t="s">
        <v>80</v>
      </c>
      <c r="AY274" s="19" t="s">
        <v>123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78</v>
      </c>
      <c r="BK274" s="226">
        <f>ROUND(I274*H274,2)</f>
        <v>0</v>
      </c>
      <c r="BL274" s="19" t="s">
        <v>130</v>
      </c>
      <c r="BM274" s="225" t="s">
        <v>399</v>
      </c>
    </row>
    <row r="275" s="2" customFormat="1">
      <c r="A275" s="40"/>
      <c r="B275" s="41"/>
      <c r="C275" s="42"/>
      <c r="D275" s="227" t="s">
        <v>132</v>
      </c>
      <c r="E275" s="42"/>
      <c r="F275" s="228" t="s">
        <v>400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132</v>
      </c>
      <c r="AU275" s="19" t="s">
        <v>80</v>
      </c>
    </row>
    <row r="276" s="2" customFormat="1">
      <c r="A276" s="40"/>
      <c r="B276" s="41"/>
      <c r="C276" s="42"/>
      <c r="D276" s="234" t="s">
        <v>155</v>
      </c>
      <c r="E276" s="42"/>
      <c r="F276" s="275" t="s">
        <v>401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155</v>
      </c>
      <c r="AU276" s="19" t="s">
        <v>80</v>
      </c>
    </row>
    <row r="277" s="13" customFormat="1">
      <c r="A277" s="13"/>
      <c r="B277" s="232"/>
      <c r="C277" s="233"/>
      <c r="D277" s="234" t="s">
        <v>134</v>
      </c>
      <c r="E277" s="235" t="s">
        <v>19</v>
      </c>
      <c r="F277" s="236" t="s">
        <v>402</v>
      </c>
      <c r="G277" s="233"/>
      <c r="H277" s="237">
        <v>5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134</v>
      </c>
      <c r="AU277" s="243" t="s">
        <v>80</v>
      </c>
      <c r="AV277" s="13" t="s">
        <v>80</v>
      </c>
      <c r="AW277" s="13" t="s">
        <v>33</v>
      </c>
      <c r="AX277" s="13" t="s">
        <v>71</v>
      </c>
      <c r="AY277" s="243" t="s">
        <v>123</v>
      </c>
    </row>
    <row r="278" s="14" customFormat="1">
      <c r="A278" s="14"/>
      <c r="B278" s="244"/>
      <c r="C278" s="245"/>
      <c r="D278" s="234" t="s">
        <v>134</v>
      </c>
      <c r="E278" s="246" t="s">
        <v>19</v>
      </c>
      <c r="F278" s="247" t="s">
        <v>136</v>
      </c>
      <c r="G278" s="245"/>
      <c r="H278" s="248">
        <v>5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134</v>
      </c>
      <c r="AU278" s="254" t="s">
        <v>80</v>
      </c>
      <c r="AV278" s="14" t="s">
        <v>130</v>
      </c>
      <c r="AW278" s="14" t="s">
        <v>33</v>
      </c>
      <c r="AX278" s="14" t="s">
        <v>78</v>
      </c>
      <c r="AY278" s="254" t="s">
        <v>123</v>
      </c>
    </row>
    <row r="279" s="2" customFormat="1" ht="66.75" customHeight="1">
      <c r="A279" s="40"/>
      <c r="B279" s="41"/>
      <c r="C279" s="214" t="s">
        <v>403</v>
      </c>
      <c r="D279" s="214" t="s">
        <v>125</v>
      </c>
      <c r="E279" s="215" t="s">
        <v>404</v>
      </c>
      <c r="F279" s="216" t="s">
        <v>405</v>
      </c>
      <c r="G279" s="217" t="s">
        <v>191</v>
      </c>
      <c r="H279" s="218">
        <v>85.200000000000003</v>
      </c>
      <c r="I279" s="219"/>
      <c r="J279" s="220">
        <f>ROUND(I279*H279,2)</f>
        <v>0</v>
      </c>
      <c r="K279" s="216" t="s">
        <v>129</v>
      </c>
      <c r="L279" s="46"/>
      <c r="M279" s="221" t="s">
        <v>19</v>
      </c>
      <c r="N279" s="222" t="s">
        <v>42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130</v>
      </c>
      <c r="AT279" s="225" t="s">
        <v>125</v>
      </c>
      <c r="AU279" s="225" t="s">
        <v>80</v>
      </c>
      <c r="AY279" s="19" t="s">
        <v>123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78</v>
      </c>
      <c r="BK279" s="226">
        <f>ROUND(I279*H279,2)</f>
        <v>0</v>
      </c>
      <c r="BL279" s="19" t="s">
        <v>130</v>
      </c>
      <c r="BM279" s="225" t="s">
        <v>406</v>
      </c>
    </row>
    <row r="280" s="2" customFormat="1">
      <c r="A280" s="40"/>
      <c r="B280" s="41"/>
      <c r="C280" s="42"/>
      <c r="D280" s="227" t="s">
        <v>132</v>
      </c>
      <c r="E280" s="42"/>
      <c r="F280" s="228" t="s">
        <v>407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132</v>
      </c>
      <c r="AU280" s="19" t="s">
        <v>80</v>
      </c>
    </row>
    <row r="281" s="15" customFormat="1">
      <c r="A281" s="15"/>
      <c r="B281" s="265"/>
      <c r="C281" s="266"/>
      <c r="D281" s="234" t="s">
        <v>134</v>
      </c>
      <c r="E281" s="267" t="s">
        <v>19</v>
      </c>
      <c r="F281" s="268" t="s">
        <v>408</v>
      </c>
      <c r="G281" s="266"/>
      <c r="H281" s="267" t="s">
        <v>19</v>
      </c>
      <c r="I281" s="269"/>
      <c r="J281" s="266"/>
      <c r="K281" s="266"/>
      <c r="L281" s="270"/>
      <c r="M281" s="271"/>
      <c r="N281" s="272"/>
      <c r="O281" s="272"/>
      <c r="P281" s="272"/>
      <c r="Q281" s="272"/>
      <c r="R281" s="272"/>
      <c r="S281" s="272"/>
      <c r="T281" s="273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4" t="s">
        <v>134</v>
      </c>
      <c r="AU281" s="274" t="s">
        <v>80</v>
      </c>
      <c r="AV281" s="15" t="s">
        <v>78</v>
      </c>
      <c r="AW281" s="15" t="s">
        <v>33</v>
      </c>
      <c r="AX281" s="15" t="s">
        <v>71</v>
      </c>
      <c r="AY281" s="274" t="s">
        <v>123</v>
      </c>
    </row>
    <row r="282" s="13" customFormat="1">
      <c r="A282" s="13"/>
      <c r="B282" s="232"/>
      <c r="C282" s="233"/>
      <c r="D282" s="234" t="s">
        <v>134</v>
      </c>
      <c r="E282" s="235" t="s">
        <v>19</v>
      </c>
      <c r="F282" s="236" t="s">
        <v>409</v>
      </c>
      <c r="G282" s="233"/>
      <c r="H282" s="237">
        <v>85.200000000000003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134</v>
      </c>
      <c r="AU282" s="243" t="s">
        <v>80</v>
      </c>
      <c r="AV282" s="13" t="s">
        <v>80</v>
      </c>
      <c r="AW282" s="13" t="s">
        <v>33</v>
      </c>
      <c r="AX282" s="13" t="s">
        <v>78</v>
      </c>
      <c r="AY282" s="243" t="s">
        <v>123</v>
      </c>
    </row>
    <row r="283" s="12" customFormat="1" ht="22.8" customHeight="1">
      <c r="A283" s="12"/>
      <c r="B283" s="198"/>
      <c r="C283" s="199"/>
      <c r="D283" s="200" t="s">
        <v>70</v>
      </c>
      <c r="E283" s="212" t="s">
        <v>410</v>
      </c>
      <c r="F283" s="212" t="s">
        <v>411</v>
      </c>
      <c r="G283" s="199"/>
      <c r="H283" s="199"/>
      <c r="I283" s="202"/>
      <c r="J283" s="213">
        <f>BK283</f>
        <v>0</v>
      </c>
      <c r="K283" s="199"/>
      <c r="L283" s="204"/>
      <c r="M283" s="205"/>
      <c r="N283" s="206"/>
      <c r="O283" s="206"/>
      <c r="P283" s="207">
        <f>SUM(P284:P309)</f>
        <v>0</v>
      </c>
      <c r="Q283" s="206"/>
      <c r="R283" s="207">
        <f>SUM(R284:R309)</f>
        <v>0</v>
      </c>
      <c r="S283" s="206"/>
      <c r="T283" s="208">
        <f>SUM(T284:T309)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9" t="s">
        <v>78</v>
      </c>
      <c r="AT283" s="210" t="s">
        <v>70</v>
      </c>
      <c r="AU283" s="210" t="s">
        <v>78</v>
      </c>
      <c r="AY283" s="209" t="s">
        <v>123</v>
      </c>
      <c r="BK283" s="211">
        <f>SUM(BK284:BK309)</f>
        <v>0</v>
      </c>
    </row>
    <row r="284" s="2" customFormat="1" ht="37.8" customHeight="1">
      <c r="A284" s="40"/>
      <c r="B284" s="41"/>
      <c r="C284" s="214" t="s">
        <v>412</v>
      </c>
      <c r="D284" s="214" t="s">
        <v>125</v>
      </c>
      <c r="E284" s="215" t="s">
        <v>413</v>
      </c>
      <c r="F284" s="216" t="s">
        <v>414</v>
      </c>
      <c r="G284" s="217" t="s">
        <v>167</v>
      </c>
      <c r="H284" s="218">
        <v>0.80000000000000004</v>
      </c>
      <c r="I284" s="219"/>
      <c r="J284" s="220">
        <f>ROUND(I284*H284,2)</f>
        <v>0</v>
      </c>
      <c r="K284" s="216" t="s">
        <v>129</v>
      </c>
      <c r="L284" s="46"/>
      <c r="M284" s="221" t="s">
        <v>19</v>
      </c>
      <c r="N284" s="222" t="s">
        <v>42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130</v>
      </c>
      <c r="AT284" s="225" t="s">
        <v>125</v>
      </c>
      <c r="AU284" s="225" t="s">
        <v>80</v>
      </c>
      <c r="AY284" s="19" t="s">
        <v>123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78</v>
      </c>
      <c r="BK284" s="226">
        <f>ROUND(I284*H284,2)</f>
        <v>0</v>
      </c>
      <c r="BL284" s="19" t="s">
        <v>130</v>
      </c>
      <c r="BM284" s="225" t="s">
        <v>415</v>
      </c>
    </row>
    <row r="285" s="2" customFormat="1">
      <c r="A285" s="40"/>
      <c r="B285" s="41"/>
      <c r="C285" s="42"/>
      <c r="D285" s="227" t="s">
        <v>132</v>
      </c>
      <c r="E285" s="42"/>
      <c r="F285" s="228" t="s">
        <v>416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132</v>
      </c>
      <c r="AU285" s="19" t="s">
        <v>80</v>
      </c>
    </row>
    <row r="286" s="2" customFormat="1">
      <c r="A286" s="40"/>
      <c r="B286" s="41"/>
      <c r="C286" s="42"/>
      <c r="D286" s="234" t="s">
        <v>155</v>
      </c>
      <c r="E286" s="42"/>
      <c r="F286" s="275" t="s">
        <v>417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155</v>
      </c>
      <c r="AU286" s="19" t="s">
        <v>80</v>
      </c>
    </row>
    <row r="287" s="13" customFormat="1">
      <c r="A287" s="13"/>
      <c r="B287" s="232"/>
      <c r="C287" s="233"/>
      <c r="D287" s="234" t="s">
        <v>134</v>
      </c>
      <c r="E287" s="235" t="s">
        <v>19</v>
      </c>
      <c r="F287" s="236" t="s">
        <v>418</v>
      </c>
      <c r="G287" s="233"/>
      <c r="H287" s="237">
        <v>0.80000000000000004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134</v>
      </c>
      <c r="AU287" s="243" t="s">
        <v>80</v>
      </c>
      <c r="AV287" s="13" t="s">
        <v>80</v>
      </c>
      <c r="AW287" s="13" t="s">
        <v>33</v>
      </c>
      <c r="AX287" s="13" t="s">
        <v>71</v>
      </c>
      <c r="AY287" s="243" t="s">
        <v>123</v>
      </c>
    </row>
    <row r="288" s="14" customFormat="1">
      <c r="A288" s="14"/>
      <c r="B288" s="244"/>
      <c r="C288" s="245"/>
      <c r="D288" s="234" t="s">
        <v>134</v>
      </c>
      <c r="E288" s="246" t="s">
        <v>19</v>
      </c>
      <c r="F288" s="247" t="s">
        <v>136</v>
      </c>
      <c r="G288" s="245"/>
      <c r="H288" s="248">
        <v>0.80000000000000004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134</v>
      </c>
      <c r="AU288" s="254" t="s">
        <v>80</v>
      </c>
      <c r="AV288" s="14" t="s">
        <v>130</v>
      </c>
      <c r="AW288" s="14" t="s">
        <v>33</v>
      </c>
      <c r="AX288" s="14" t="s">
        <v>78</v>
      </c>
      <c r="AY288" s="254" t="s">
        <v>123</v>
      </c>
    </row>
    <row r="289" s="2" customFormat="1" ht="37.8" customHeight="1">
      <c r="A289" s="40"/>
      <c r="B289" s="41"/>
      <c r="C289" s="214" t="s">
        <v>419</v>
      </c>
      <c r="D289" s="214" t="s">
        <v>125</v>
      </c>
      <c r="E289" s="215" t="s">
        <v>420</v>
      </c>
      <c r="F289" s="216" t="s">
        <v>421</v>
      </c>
      <c r="G289" s="217" t="s">
        <v>167</v>
      </c>
      <c r="H289" s="218">
        <v>49.451999999999998</v>
      </c>
      <c r="I289" s="219"/>
      <c r="J289" s="220">
        <f>ROUND(I289*H289,2)</f>
        <v>0</v>
      </c>
      <c r="K289" s="216" t="s">
        <v>129</v>
      </c>
      <c r="L289" s="46"/>
      <c r="M289" s="221" t="s">
        <v>19</v>
      </c>
      <c r="N289" s="222" t="s">
        <v>42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130</v>
      </c>
      <c r="AT289" s="225" t="s">
        <v>125</v>
      </c>
      <c r="AU289" s="225" t="s">
        <v>80</v>
      </c>
      <c r="AY289" s="19" t="s">
        <v>123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78</v>
      </c>
      <c r="BK289" s="226">
        <f>ROUND(I289*H289,2)</f>
        <v>0</v>
      </c>
      <c r="BL289" s="19" t="s">
        <v>130</v>
      </c>
      <c r="BM289" s="225" t="s">
        <v>422</v>
      </c>
    </row>
    <row r="290" s="2" customFormat="1">
      <c r="A290" s="40"/>
      <c r="B290" s="41"/>
      <c r="C290" s="42"/>
      <c r="D290" s="227" t="s">
        <v>132</v>
      </c>
      <c r="E290" s="42"/>
      <c r="F290" s="228" t="s">
        <v>423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132</v>
      </c>
      <c r="AU290" s="19" t="s">
        <v>80</v>
      </c>
    </row>
    <row r="291" s="2" customFormat="1" ht="37.8" customHeight="1">
      <c r="A291" s="40"/>
      <c r="B291" s="41"/>
      <c r="C291" s="214" t="s">
        <v>424</v>
      </c>
      <c r="D291" s="214" t="s">
        <v>125</v>
      </c>
      <c r="E291" s="215" t="s">
        <v>425</v>
      </c>
      <c r="F291" s="216" t="s">
        <v>426</v>
      </c>
      <c r="G291" s="217" t="s">
        <v>167</v>
      </c>
      <c r="H291" s="218">
        <v>1186.848</v>
      </c>
      <c r="I291" s="219"/>
      <c r="J291" s="220">
        <f>ROUND(I291*H291,2)</f>
        <v>0</v>
      </c>
      <c r="K291" s="216" t="s">
        <v>129</v>
      </c>
      <c r="L291" s="46"/>
      <c r="M291" s="221" t="s">
        <v>19</v>
      </c>
      <c r="N291" s="222" t="s">
        <v>42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130</v>
      </c>
      <c r="AT291" s="225" t="s">
        <v>125</v>
      </c>
      <c r="AU291" s="225" t="s">
        <v>80</v>
      </c>
      <c r="AY291" s="19" t="s">
        <v>123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78</v>
      </c>
      <c r="BK291" s="226">
        <f>ROUND(I291*H291,2)</f>
        <v>0</v>
      </c>
      <c r="BL291" s="19" t="s">
        <v>130</v>
      </c>
      <c r="BM291" s="225" t="s">
        <v>427</v>
      </c>
    </row>
    <row r="292" s="2" customFormat="1">
      <c r="A292" s="40"/>
      <c r="B292" s="41"/>
      <c r="C292" s="42"/>
      <c r="D292" s="227" t="s">
        <v>132</v>
      </c>
      <c r="E292" s="42"/>
      <c r="F292" s="228" t="s">
        <v>428</v>
      </c>
      <c r="G292" s="42"/>
      <c r="H292" s="42"/>
      <c r="I292" s="229"/>
      <c r="J292" s="42"/>
      <c r="K292" s="42"/>
      <c r="L292" s="46"/>
      <c r="M292" s="230"/>
      <c r="N292" s="231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132</v>
      </c>
      <c r="AU292" s="19" t="s">
        <v>80</v>
      </c>
    </row>
    <row r="293" s="2" customFormat="1">
      <c r="A293" s="40"/>
      <c r="B293" s="41"/>
      <c r="C293" s="42"/>
      <c r="D293" s="234" t="s">
        <v>155</v>
      </c>
      <c r="E293" s="42"/>
      <c r="F293" s="275" t="s">
        <v>429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155</v>
      </c>
      <c r="AU293" s="19" t="s">
        <v>80</v>
      </c>
    </row>
    <row r="294" s="13" customFormat="1">
      <c r="A294" s="13"/>
      <c r="B294" s="232"/>
      <c r="C294" s="233"/>
      <c r="D294" s="234" t="s">
        <v>134</v>
      </c>
      <c r="E294" s="233"/>
      <c r="F294" s="236" t="s">
        <v>430</v>
      </c>
      <c r="G294" s="233"/>
      <c r="H294" s="237">
        <v>1186.848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134</v>
      </c>
      <c r="AU294" s="243" t="s">
        <v>80</v>
      </c>
      <c r="AV294" s="13" t="s">
        <v>80</v>
      </c>
      <c r="AW294" s="13" t="s">
        <v>4</v>
      </c>
      <c r="AX294" s="13" t="s">
        <v>78</v>
      </c>
      <c r="AY294" s="243" t="s">
        <v>123</v>
      </c>
    </row>
    <row r="295" s="2" customFormat="1" ht="37.8" customHeight="1">
      <c r="A295" s="40"/>
      <c r="B295" s="41"/>
      <c r="C295" s="214" t="s">
        <v>431</v>
      </c>
      <c r="D295" s="214" t="s">
        <v>125</v>
      </c>
      <c r="E295" s="215" t="s">
        <v>432</v>
      </c>
      <c r="F295" s="216" t="s">
        <v>433</v>
      </c>
      <c r="G295" s="217" t="s">
        <v>167</v>
      </c>
      <c r="H295" s="218">
        <v>1.74</v>
      </c>
      <c r="I295" s="219"/>
      <c r="J295" s="220">
        <f>ROUND(I295*H295,2)</f>
        <v>0</v>
      </c>
      <c r="K295" s="216" t="s">
        <v>129</v>
      </c>
      <c r="L295" s="46"/>
      <c r="M295" s="221" t="s">
        <v>19</v>
      </c>
      <c r="N295" s="222" t="s">
        <v>42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130</v>
      </c>
      <c r="AT295" s="225" t="s">
        <v>125</v>
      </c>
      <c r="AU295" s="225" t="s">
        <v>80</v>
      </c>
      <c r="AY295" s="19" t="s">
        <v>123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78</v>
      </c>
      <c r="BK295" s="226">
        <f>ROUND(I295*H295,2)</f>
        <v>0</v>
      </c>
      <c r="BL295" s="19" t="s">
        <v>130</v>
      </c>
      <c r="BM295" s="225" t="s">
        <v>434</v>
      </c>
    </row>
    <row r="296" s="2" customFormat="1">
      <c r="A296" s="40"/>
      <c r="B296" s="41"/>
      <c r="C296" s="42"/>
      <c r="D296" s="227" t="s">
        <v>132</v>
      </c>
      <c r="E296" s="42"/>
      <c r="F296" s="228" t="s">
        <v>435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132</v>
      </c>
      <c r="AU296" s="19" t="s">
        <v>80</v>
      </c>
    </row>
    <row r="297" s="2" customFormat="1">
      <c r="A297" s="40"/>
      <c r="B297" s="41"/>
      <c r="C297" s="42"/>
      <c r="D297" s="234" t="s">
        <v>155</v>
      </c>
      <c r="E297" s="42"/>
      <c r="F297" s="275" t="s">
        <v>201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155</v>
      </c>
      <c r="AU297" s="19" t="s">
        <v>80</v>
      </c>
    </row>
    <row r="298" s="2" customFormat="1" ht="37.8" customHeight="1">
      <c r="A298" s="40"/>
      <c r="B298" s="41"/>
      <c r="C298" s="214" t="s">
        <v>436</v>
      </c>
      <c r="D298" s="214" t="s">
        <v>125</v>
      </c>
      <c r="E298" s="215" t="s">
        <v>437</v>
      </c>
      <c r="F298" s="216" t="s">
        <v>426</v>
      </c>
      <c r="G298" s="217" t="s">
        <v>167</v>
      </c>
      <c r="H298" s="218">
        <v>41.759999999999998</v>
      </c>
      <c r="I298" s="219"/>
      <c r="J298" s="220">
        <f>ROUND(I298*H298,2)</f>
        <v>0</v>
      </c>
      <c r="K298" s="216" t="s">
        <v>129</v>
      </c>
      <c r="L298" s="46"/>
      <c r="M298" s="221" t="s">
        <v>19</v>
      </c>
      <c r="N298" s="222" t="s">
        <v>42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130</v>
      </c>
      <c r="AT298" s="225" t="s">
        <v>125</v>
      </c>
      <c r="AU298" s="225" t="s">
        <v>80</v>
      </c>
      <c r="AY298" s="19" t="s">
        <v>123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78</v>
      </c>
      <c r="BK298" s="226">
        <f>ROUND(I298*H298,2)</f>
        <v>0</v>
      </c>
      <c r="BL298" s="19" t="s">
        <v>130</v>
      </c>
      <c r="BM298" s="225" t="s">
        <v>438</v>
      </c>
    </row>
    <row r="299" s="2" customFormat="1">
      <c r="A299" s="40"/>
      <c r="B299" s="41"/>
      <c r="C299" s="42"/>
      <c r="D299" s="227" t="s">
        <v>132</v>
      </c>
      <c r="E299" s="42"/>
      <c r="F299" s="228" t="s">
        <v>439</v>
      </c>
      <c r="G299" s="42"/>
      <c r="H299" s="42"/>
      <c r="I299" s="229"/>
      <c r="J299" s="42"/>
      <c r="K299" s="42"/>
      <c r="L299" s="46"/>
      <c r="M299" s="230"/>
      <c r="N299" s="23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132</v>
      </c>
      <c r="AU299" s="19" t="s">
        <v>80</v>
      </c>
    </row>
    <row r="300" s="2" customFormat="1">
      <c r="A300" s="40"/>
      <c r="B300" s="41"/>
      <c r="C300" s="42"/>
      <c r="D300" s="234" t="s">
        <v>155</v>
      </c>
      <c r="E300" s="42"/>
      <c r="F300" s="275" t="s">
        <v>440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155</v>
      </c>
      <c r="AU300" s="19" t="s">
        <v>80</v>
      </c>
    </row>
    <row r="301" s="13" customFormat="1">
      <c r="A301" s="13"/>
      <c r="B301" s="232"/>
      <c r="C301" s="233"/>
      <c r="D301" s="234" t="s">
        <v>134</v>
      </c>
      <c r="E301" s="235" t="s">
        <v>19</v>
      </c>
      <c r="F301" s="236" t="s">
        <v>441</v>
      </c>
      <c r="G301" s="233"/>
      <c r="H301" s="237">
        <v>41.759999999999998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134</v>
      </c>
      <c r="AU301" s="243" t="s">
        <v>80</v>
      </c>
      <c r="AV301" s="13" t="s">
        <v>80</v>
      </c>
      <c r="AW301" s="13" t="s">
        <v>33</v>
      </c>
      <c r="AX301" s="13" t="s">
        <v>71</v>
      </c>
      <c r="AY301" s="243" t="s">
        <v>123</v>
      </c>
    </row>
    <row r="302" s="14" customFormat="1">
      <c r="A302" s="14"/>
      <c r="B302" s="244"/>
      <c r="C302" s="245"/>
      <c r="D302" s="234" t="s">
        <v>134</v>
      </c>
      <c r="E302" s="246" t="s">
        <v>19</v>
      </c>
      <c r="F302" s="247" t="s">
        <v>136</v>
      </c>
      <c r="G302" s="245"/>
      <c r="H302" s="248">
        <v>41.759999999999998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134</v>
      </c>
      <c r="AU302" s="254" t="s">
        <v>80</v>
      </c>
      <c r="AV302" s="14" t="s">
        <v>130</v>
      </c>
      <c r="AW302" s="14" t="s">
        <v>33</v>
      </c>
      <c r="AX302" s="14" t="s">
        <v>78</v>
      </c>
      <c r="AY302" s="254" t="s">
        <v>123</v>
      </c>
    </row>
    <row r="303" s="2" customFormat="1" ht="44.25" customHeight="1">
      <c r="A303" s="40"/>
      <c r="B303" s="41"/>
      <c r="C303" s="214" t="s">
        <v>442</v>
      </c>
      <c r="D303" s="214" t="s">
        <v>125</v>
      </c>
      <c r="E303" s="215" t="s">
        <v>443</v>
      </c>
      <c r="F303" s="216" t="s">
        <v>444</v>
      </c>
      <c r="G303" s="217" t="s">
        <v>167</v>
      </c>
      <c r="H303" s="218">
        <v>1.74</v>
      </c>
      <c r="I303" s="219"/>
      <c r="J303" s="220">
        <f>ROUND(I303*H303,2)</f>
        <v>0</v>
      </c>
      <c r="K303" s="216" t="s">
        <v>129</v>
      </c>
      <c r="L303" s="46"/>
      <c r="M303" s="221" t="s">
        <v>19</v>
      </c>
      <c r="N303" s="222" t="s">
        <v>42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130</v>
      </c>
      <c r="AT303" s="225" t="s">
        <v>125</v>
      </c>
      <c r="AU303" s="225" t="s">
        <v>80</v>
      </c>
      <c r="AY303" s="19" t="s">
        <v>123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78</v>
      </c>
      <c r="BK303" s="226">
        <f>ROUND(I303*H303,2)</f>
        <v>0</v>
      </c>
      <c r="BL303" s="19" t="s">
        <v>130</v>
      </c>
      <c r="BM303" s="225" t="s">
        <v>445</v>
      </c>
    </row>
    <row r="304" s="2" customFormat="1">
      <c r="A304" s="40"/>
      <c r="B304" s="41"/>
      <c r="C304" s="42"/>
      <c r="D304" s="227" t="s">
        <v>132</v>
      </c>
      <c r="E304" s="42"/>
      <c r="F304" s="228" t="s">
        <v>446</v>
      </c>
      <c r="G304" s="42"/>
      <c r="H304" s="42"/>
      <c r="I304" s="229"/>
      <c r="J304" s="42"/>
      <c r="K304" s="42"/>
      <c r="L304" s="46"/>
      <c r="M304" s="230"/>
      <c r="N304" s="23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132</v>
      </c>
      <c r="AU304" s="19" t="s">
        <v>80</v>
      </c>
    </row>
    <row r="305" s="2" customFormat="1">
      <c r="A305" s="40"/>
      <c r="B305" s="41"/>
      <c r="C305" s="42"/>
      <c r="D305" s="234" t="s">
        <v>155</v>
      </c>
      <c r="E305" s="42"/>
      <c r="F305" s="275" t="s">
        <v>201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155</v>
      </c>
      <c r="AU305" s="19" t="s">
        <v>80</v>
      </c>
    </row>
    <row r="306" s="2" customFormat="1" ht="44.25" customHeight="1">
      <c r="A306" s="40"/>
      <c r="B306" s="41"/>
      <c r="C306" s="214" t="s">
        <v>447</v>
      </c>
      <c r="D306" s="214" t="s">
        <v>125</v>
      </c>
      <c r="E306" s="215" t="s">
        <v>448</v>
      </c>
      <c r="F306" s="216" t="s">
        <v>449</v>
      </c>
      <c r="G306" s="217" t="s">
        <v>167</v>
      </c>
      <c r="H306" s="218">
        <v>23.43</v>
      </c>
      <c r="I306" s="219"/>
      <c r="J306" s="220">
        <f>ROUND(I306*H306,2)</f>
        <v>0</v>
      </c>
      <c r="K306" s="216" t="s">
        <v>129</v>
      </c>
      <c r="L306" s="46"/>
      <c r="M306" s="221" t="s">
        <v>19</v>
      </c>
      <c r="N306" s="222" t="s">
        <v>42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130</v>
      </c>
      <c r="AT306" s="225" t="s">
        <v>125</v>
      </c>
      <c r="AU306" s="225" t="s">
        <v>80</v>
      </c>
      <c r="AY306" s="19" t="s">
        <v>123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78</v>
      </c>
      <c r="BK306" s="226">
        <f>ROUND(I306*H306,2)</f>
        <v>0</v>
      </c>
      <c r="BL306" s="19" t="s">
        <v>130</v>
      </c>
      <c r="BM306" s="225" t="s">
        <v>450</v>
      </c>
    </row>
    <row r="307" s="2" customFormat="1">
      <c r="A307" s="40"/>
      <c r="B307" s="41"/>
      <c r="C307" s="42"/>
      <c r="D307" s="227" t="s">
        <v>132</v>
      </c>
      <c r="E307" s="42"/>
      <c r="F307" s="228" t="s">
        <v>451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132</v>
      </c>
      <c r="AU307" s="19" t="s">
        <v>80</v>
      </c>
    </row>
    <row r="308" s="13" customFormat="1">
      <c r="A308" s="13"/>
      <c r="B308" s="232"/>
      <c r="C308" s="233"/>
      <c r="D308" s="234" t="s">
        <v>134</v>
      </c>
      <c r="E308" s="235" t="s">
        <v>19</v>
      </c>
      <c r="F308" s="236" t="s">
        <v>452</v>
      </c>
      <c r="G308" s="233"/>
      <c r="H308" s="237">
        <v>23.43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134</v>
      </c>
      <c r="AU308" s="243" t="s">
        <v>80</v>
      </c>
      <c r="AV308" s="13" t="s">
        <v>80</v>
      </c>
      <c r="AW308" s="13" t="s">
        <v>33</v>
      </c>
      <c r="AX308" s="13" t="s">
        <v>71</v>
      </c>
      <c r="AY308" s="243" t="s">
        <v>123</v>
      </c>
    </row>
    <row r="309" s="14" customFormat="1">
      <c r="A309" s="14"/>
      <c r="B309" s="244"/>
      <c r="C309" s="245"/>
      <c r="D309" s="234" t="s">
        <v>134</v>
      </c>
      <c r="E309" s="246" t="s">
        <v>19</v>
      </c>
      <c r="F309" s="247" t="s">
        <v>136</v>
      </c>
      <c r="G309" s="245"/>
      <c r="H309" s="248">
        <v>23.43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134</v>
      </c>
      <c r="AU309" s="254" t="s">
        <v>80</v>
      </c>
      <c r="AV309" s="14" t="s">
        <v>130</v>
      </c>
      <c r="AW309" s="14" t="s">
        <v>33</v>
      </c>
      <c r="AX309" s="14" t="s">
        <v>78</v>
      </c>
      <c r="AY309" s="254" t="s">
        <v>123</v>
      </c>
    </row>
    <row r="310" s="12" customFormat="1" ht="22.8" customHeight="1">
      <c r="A310" s="12"/>
      <c r="B310" s="198"/>
      <c r="C310" s="199"/>
      <c r="D310" s="200" t="s">
        <v>70</v>
      </c>
      <c r="E310" s="212" t="s">
        <v>162</v>
      </c>
      <c r="F310" s="212" t="s">
        <v>163</v>
      </c>
      <c r="G310" s="199"/>
      <c r="H310" s="199"/>
      <c r="I310" s="202"/>
      <c r="J310" s="213">
        <f>BK310</f>
        <v>0</v>
      </c>
      <c r="K310" s="199"/>
      <c r="L310" s="204"/>
      <c r="M310" s="205"/>
      <c r="N310" s="206"/>
      <c r="O310" s="206"/>
      <c r="P310" s="207">
        <f>SUM(P311:P312)</f>
        <v>0</v>
      </c>
      <c r="Q310" s="206"/>
      <c r="R310" s="207">
        <f>SUM(R311:R312)</f>
        <v>0</v>
      </c>
      <c r="S310" s="206"/>
      <c r="T310" s="208">
        <f>SUM(T311:T312)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78</v>
      </c>
      <c r="AT310" s="210" t="s">
        <v>70</v>
      </c>
      <c r="AU310" s="210" t="s">
        <v>78</v>
      </c>
      <c r="AY310" s="209" t="s">
        <v>123</v>
      </c>
      <c r="BK310" s="211">
        <f>SUM(BK311:BK312)</f>
        <v>0</v>
      </c>
    </row>
    <row r="311" s="2" customFormat="1" ht="33" customHeight="1">
      <c r="A311" s="40"/>
      <c r="B311" s="41"/>
      <c r="C311" s="214" t="s">
        <v>453</v>
      </c>
      <c r="D311" s="214" t="s">
        <v>125</v>
      </c>
      <c r="E311" s="215" t="s">
        <v>165</v>
      </c>
      <c r="F311" s="216" t="s">
        <v>166</v>
      </c>
      <c r="G311" s="217" t="s">
        <v>167</v>
      </c>
      <c r="H311" s="218">
        <v>549.91999999999996</v>
      </c>
      <c r="I311" s="219"/>
      <c r="J311" s="220">
        <f>ROUND(I311*H311,2)</f>
        <v>0</v>
      </c>
      <c r="K311" s="216" t="s">
        <v>129</v>
      </c>
      <c r="L311" s="46"/>
      <c r="M311" s="221" t="s">
        <v>19</v>
      </c>
      <c r="N311" s="222" t="s">
        <v>42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130</v>
      </c>
      <c r="AT311" s="225" t="s">
        <v>125</v>
      </c>
      <c r="AU311" s="225" t="s">
        <v>80</v>
      </c>
      <c r="AY311" s="19" t="s">
        <v>123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78</v>
      </c>
      <c r="BK311" s="226">
        <f>ROUND(I311*H311,2)</f>
        <v>0</v>
      </c>
      <c r="BL311" s="19" t="s">
        <v>130</v>
      </c>
      <c r="BM311" s="225" t="s">
        <v>454</v>
      </c>
    </row>
    <row r="312" s="2" customFormat="1">
      <c r="A312" s="40"/>
      <c r="B312" s="41"/>
      <c r="C312" s="42"/>
      <c r="D312" s="227" t="s">
        <v>132</v>
      </c>
      <c r="E312" s="42"/>
      <c r="F312" s="228" t="s">
        <v>169</v>
      </c>
      <c r="G312" s="42"/>
      <c r="H312" s="42"/>
      <c r="I312" s="229"/>
      <c r="J312" s="42"/>
      <c r="K312" s="42"/>
      <c r="L312" s="46"/>
      <c r="M312" s="276"/>
      <c r="N312" s="277"/>
      <c r="O312" s="278"/>
      <c r="P312" s="278"/>
      <c r="Q312" s="278"/>
      <c r="R312" s="278"/>
      <c r="S312" s="278"/>
      <c r="T312" s="279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132</v>
      </c>
      <c r="AU312" s="19" t="s">
        <v>80</v>
      </c>
    </row>
    <row r="313" s="2" customFormat="1" ht="6.96" customHeight="1">
      <c r="A313" s="40"/>
      <c r="B313" s="61"/>
      <c r="C313" s="62"/>
      <c r="D313" s="62"/>
      <c r="E313" s="62"/>
      <c r="F313" s="62"/>
      <c r="G313" s="62"/>
      <c r="H313" s="62"/>
      <c r="I313" s="62"/>
      <c r="J313" s="62"/>
      <c r="K313" s="62"/>
      <c r="L313" s="46"/>
      <c r="M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</sheetData>
  <sheetProtection sheet="1" autoFilter="0" formatColumns="0" formatRows="0" objects="1" scenarios="1" spinCount="100000" saltValue="gD4vY05KNEnsfyfJU0APRI7rsgctHZy1YM0P6zCc/h5xFqNYVp8ge6lMMeAN0CTRt8Co2XQvQgpISYwaluZJqg==" hashValue="zZSpRadGSFKbJbKP8voDL0m1+oF1UB0lgE0Wzcg+Ysd28uUuBQ5X49CnkB/3V/1DFn84LZqk6nvshs/dwAO9Ow==" algorithmName="SHA-512" password="CC35"/>
  <autoFilter ref="C91:K3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12251101"/>
    <hyperlink ref="F100" r:id="rId2" display="https://podminky.urs.cz/item/CS_URS_2024_02/112251102"/>
    <hyperlink ref="F104" r:id="rId3" display="https://podminky.urs.cz/item/CS_URS_2024_02/113107342"/>
    <hyperlink ref="F108" r:id="rId4" display="https://podminky.urs.cz/item/CS_URS_2024_02/113201111"/>
    <hyperlink ref="F114" r:id="rId5" display="https://podminky.urs.cz/item/CS_URS_2024_02/113201112"/>
    <hyperlink ref="F119" r:id="rId6" display="https://podminky.urs.cz/item/CS_URS_2024_02/121151123"/>
    <hyperlink ref="F124" r:id="rId7" display="https://podminky.urs.cz/item/CS_URS_2024_02/122151106"/>
    <hyperlink ref="F129" r:id="rId8" display="https://podminky.urs.cz/item/CS_URS_2024_02/162201401"/>
    <hyperlink ref="F133" r:id="rId9" display="https://podminky.urs.cz/item/CS_URS_2024_02/162201402"/>
    <hyperlink ref="F136" r:id="rId10" display="https://podminky.urs.cz/item/CS_URS_2024_02/162301931"/>
    <hyperlink ref="F141" r:id="rId11" display="https://podminky.urs.cz/item/CS_URS_2024_02/162301932"/>
    <hyperlink ref="F146" r:id="rId12" display="https://podminky.urs.cz/item/CS_URS_2024_02/162351103"/>
    <hyperlink ref="F152" r:id="rId13" display="https://podminky.urs.cz/item/CS_URS_2024_02/162751117"/>
    <hyperlink ref="F157" r:id="rId14" display="https://podminky.urs.cz/item/CS_URS_2024_02/162751119"/>
    <hyperlink ref="F162" r:id="rId15" display="https://podminky.urs.cz/item/CS_URS_2024_02/171103211"/>
    <hyperlink ref="F167" r:id="rId16" display="https://podminky.urs.cz/item/CS_URS_2024_02/171201231"/>
    <hyperlink ref="F172" r:id="rId17" display="https://podminky.urs.cz/item/CS_URS_2024_02/171251201"/>
    <hyperlink ref="F177" r:id="rId18" display="https://podminky.urs.cz/item/CS_URS_2024_02/181411121"/>
    <hyperlink ref="F184" r:id="rId19" display="https://podminky.urs.cz/item/CS_URS_2024_02/181451123"/>
    <hyperlink ref="F194" r:id="rId20" display="https://podminky.urs.cz/item/CS_URS_2024_02/182251101"/>
    <hyperlink ref="F199" r:id="rId21" display="https://podminky.urs.cz/item/CS_URS_2024_02/184818231"/>
    <hyperlink ref="F203" r:id="rId22" display="https://podminky.urs.cz/item/CS_URS_2024_02/184818232"/>
    <hyperlink ref="F208" r:id="rId23" display="https://podminky.urs.cz/item/CS_URS_2024_02/213141111"/>
    <hyperlink ref="F218" r:id="rId24" display="https://podminky.urs.cz/item/CS_URS_2024_02/564851111"/>
    <hyperlink ref="F225" r:id="rId25" display="https://podminky.urs.cz/item/CS_URS_2024_02/564861111"/>
    <hyperlink ref="F229" r:id="rId26" display="https://podminky.urs.cz/item/CS_URS_2024_02/565135111"/>
    <hyperlink ref="F233" r:id="rId27" display="https://podminky.urs.cz/item/CS_URS_2024_02/569903311"/>
    <hyperlink ref="F238" r:id="rId28" display="https://podminky.urs.cz/item/CS_URS_2024_02/571903111"/>
    <hyperlink ref="F245" r:id="rId29" display="https://podminky.urs.cz/item/CS_URS_2024_02/571907118"/>
    <hyperlink ref="F252" r:id="rId30" display="https://podminky.urs.cz/item/CS_URS_2024_02/577143111"/>
    <hyperlink ref="F257" r:id="rId31" display="https://podminky.urs.cz/item/CS_URS_2024_02/916131113"/>
    <hyperlink ref="F264" r:id="rId32" display="https://podminky.urs.cz/item/CS_URS_2024_02/916131213"/>
    <hyperlink ref="F270" r:id="rId33" display="https://podminky.urs.cz/item/CS_URS_2024_02/916991121"/>
    <hyperlink ref="F275" r:id="rId34" display="https://podminky.urs.cz/item/CS_URS_2024_02/919735112"/>
    <hyperlink ref="F280" r:id="rId35" display="https://podminky.urs.cz/item/CS_URS_2024_02/979024442"/>
    <hyperlink ref="F285" r:id="rId36" display="https://podminky.urs.cz/item/CS_URS_2024_02/997013811"/>
    <hyperlink ref="F290" r:id="rId37" display="https://podminky.urs.cz/item/CS_URS_2024_02/997221551"/>
    <hyperlink ref="F292" r:id="rId38" display="https://podminky.urs.cz/item/CS_URS_2024_02/997221559"/>
    <hyperlink ref="F296" r:id="rId39" display="https://podminky.urs.cz/item/CS_URS_2024_02/997221561"/>
    <hyperlink ref="F299" r:id="rId40" display="https://podminky.urs.cz/item/CS_URS_2024_02/997221569"/>
    <hyperlink ref="F304" r:id="rId41" display="https://podminky.urs.cz/item/CS_URS_2024_02/997221861"/>
    <hyperlink ref="F307" r:id="rId42" display="https://podminky.urs.cz/item/CS_URS_2024_02/997221875"/>
    <hyperlink ref="F312" r:id="rId43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80</v>
      </c>
    </row>
    <row r="4" s="1" customFormat="1" ht="24.96" customHeight="1">
      <c r="B4" s="22"/>
      <c r="D4" s="142" t="s">
        <v>95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Opava- Opava, km 37,890- 38,947- aktualizace 8/2024_1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96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455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24. 6. 2024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32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35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37</v>
      </c>
      <c r="E30" s="40"/>
      <c r="F30" s="40"/>
      <c r="G30" s="40"/>
      <c r="H30" s="40"/>
      <c r="I30" s="40"/>
      <c r="J30" s="155">
        <f>ROUND(J87,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39</v>
      </c>
      <c r="G32" s="40"/>
      <c r="H32" s="40"/>
      <c r="I32" s="156" t="s">
        <v>38</v>
      </c>
      <c r="J32" s="156" t="s">
        <v>40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41</v>
      </c>
      <c r="E33" s="144" t="s">
        <v>42</v>
      </c>
      <c r="F33" s="158">
        <f>ROUND((SUM(BE87:BE250)),  2)</f>
        <v>0</v>
      </c>
      <c r="G33" s="40"/>
      <c r="H33" s="40"/>
      <c r="I33" s="159">
        <v>0.20999999999999999</v>
      </c>
      <c r="J33" s="158">
        <f>ROUND(((SUM(BE87:BE250))*I33),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43</v>
      </c>
      <c r="F34" s="158">
        <f>ROUND((SUM(BF87:BF250)),  2)</f>
        <v>0</v>
      </c>
      <c r="G34" s="40"/>
      <c r="H34" s="40"/>
      <c r="I34" s="159">
        <v>0.14999999999999999</v>
      </c>
      <c r="J34" s="158">
        <f>ROUND(((SUM(BF87:BF250))*I34),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44</v>
      </c>
      <c r="F35" s="158">
        <f>ROUND((SUM(BG87:BG250)),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45</v>
      </c>
      <c r="F36" s="158">
        <f>ROUND((SUM(BH87:BH250)),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ROUND((SUM(BI87:BI250)),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Opava- Opava, km 37,890- 38,947- aktualizace 8/2024_1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Úprava bermy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Opava</v>
      </c>
      <c r="G52" s="42"/>
      <c r="H52" s="42"/>
      <c r="I52" s="34" t="s">
        <v>23</v>
      </c>
      <c r="J52" s="74" t="str">
        <f>IF(J12="","",J12)</f>
        <v>24. 6. 2024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Povodí Odry, státní podnik</v>
      </c>
      <c r="G54" s="42"/>
      <c r="H54" s="42"/>
      <c r="I54" s="34" t="s">
        <v>31</v>
      </c>
      <c r="J54" s="38" t="str">
        <f>E21</f>
        <v>Ing. Aneta Samková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Aneta Samková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101</v>
      </c>
      <c r="D57" s="173"/>
      <c r="E57" s="173"/>
      <c r="F57" s="173"/>
      <c r="G57" s="173"/>
      <c r="H57" s="173"/>
      <c r="I57" s="173"/>
      <c r="J57" s="174" t="s">
        <v>102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69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76"/>
      <c r="C60" s="177"/>
      <c r="D60" s="178" t="s">
        <v>104</v>
      </c>
      <c r="E60" s="179"/>
      <c r="F60" s="179"/>
      <c r="G60" s="179"/>
      <c r="H60" s="179"/>
      <c r="I60" s="179"/>
      <c r="J60" s="180">
        <f>J88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171</v>
      </c>
      <c r="E61" s="184"/>
      <c r="F61" s="184"/>
      <c r="G61" s="184"/>
      <c r="H61" s="184"/>
      <c r="I61" s="184"/>
      <c r="J61" s="185">
        <f>J89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105</v>
      </c>
      <c r="E62" s="184"/>
      <c r="F62" s="184"/>
      <c r="G62" s="184"/>
      <c r="H62" s="184"/>
      <c r="I62" s="184"/>
      <c r="J62" s="185">
        <f>J165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456</v>
      </c>
      <c r="E63" s="184"/>
      <c r="F63" s="184"/>
      <c r="G63" s="184"/>
      <c r="H63" s="184"/>
      <c r="I63" s="184"/>
      <c r="J63" s="185">
        <f>J194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106</v>
      </c>
      <c r="E64" s="184"/>
      <c r="F64" s="184"/>
      <c r="G64" s="184"/>
      <c r="H64" s="184"/>
      <c r="I64" s="184"/>
      <c r="J64" s="185">
        <f>J202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457</v>
      </c>
      <c r="E65" s="184"/>
      <c r="F65" s="184"/>
      <c r="G65" s="184"/>
      <c r="H65" s="184"/>
      <c r="I65" s="184"/>
      <c r="J65" s="185">
        <f>J223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172</v>
      </c>
      <c r="E66" s="184"/>
      <c r="F66" s="184"/>
      <c r="G66" s="184"/>
      <c r="H66" s="184"/>
      <c r="I66" s="184"/>
      <c r="J66" s="185">
        <f>J233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107</v>
      </c>
      <c r="E67" s="184"/>
      <c r="F67" s="184"/>
      <c r="G67" s="184"/>
      <c r="H67" s="184"/>
      <c r="I67" s="184"/>
      <c r="J67" s="185">
        <f>J248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108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1" t="str">
        <f>E7</f>
        <v>Opava- Opava, km 37,890- 38,947- aktualizace 8/2024_1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 02 - Úprava bermy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Opava</v>
      </c>
      <c r="G81" s="42"/>
      <c r="H81" s="42"/>
      <c r="I81" s="34" t="s">
        <v>23</v>
      </c>
      <c r="J81" s="74" t="str">
        <f>IF(J12="","",J12)</f>
        <v>24. 6. 2024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Povodí Odry, státní podnik</v>
      </c>
      <c r="G83" s="42"/>
      <c r="H83" s="42"/>
      <c r="I83" s="34" t="s">
        <v>31</v>
      </c>
      <c r="J83" s="38" t="str">
        <f>E21</f>
        <v>Ing. Aneta Samková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>Ing. Aneta Samková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109</v>
      </c>
      <c r="D86" s="190" t="s">
        <v>56</v>
      </c>
      <c r="E86" s="190" t="s">
        <v>52</v>
      </c>
      <c r="F86" s="190" t="s">
        <v>53</v>
      </c>
      <c r="G86" s="190" t="s">
        <v>110</v>
      </c>
      <c r="H86" s="190" t="s">
        <v>111</v>
      </c>
      <c r="I86" s="190" t="s">
        <v>112</v>
      </c>
      <c r="J86" s="190" t="s">
        <v>102</v>
      </c>
      <c r="K86" s="191" t="s">
        <v>113</v>
      </c>
      <c r="L86" s="192"/>
      <c r="M86" s="94" t="s">
        <v>19</v>
      </c>
      <c r="N86" s="95" t="s">
        <v>41</v>
      </c>
      <c r="O86" s="95" t="s">
        <v>114</v>
      </c>
      <c r="P86" s="95" t="s">
        <v>115</v>
      </c>
      <c r="Q86" s="95" t="s">
        <v>116</v>
      </c>
      <c r="R86" s="95" t="s">
        <v>117</v>
      </c>
      <c r="S86" s="95" t="s">
        <v>118</v>
      </c>
      <c r="T86" s="96" t="s">
        <v>119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120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1148.3020906200002</v>
      </c>
      <c r="S87" s="98"/>
      <c r="T87" s="196">
        <f>T88</f>
        <v>16.719999999999999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70</v>
      </c>
      <c r="AU87" s="19" t="s">
        <v>103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70</v>
      </c>
      <c r="E88" s="201" t="s">
        <v>121</v>
      </c>
      <c r="F88" s="201" t="s">
        <v>122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P89+P165+P194+P202+P223+P233+P248</f>
        <v>0</v>
      </c>
      <c r="Q88" s="206"/>
      <c r="R88" s="207">
        <f>R89+R165+R194+R202+R223+R233+R248</f>
        <v>1148.3020906200002</v>
      </c>
      <c r="S88" s="206"/>
      <c r="T88" s="208">
        <f>T89+T165+T194+T202+T223+T233+T248</f>
        <v>16.719999999999999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78</v>
      </c>
      <c r="AT88" s="210" t="s">
        <v>70</v>
      </c>
      <c r="AU88" s="210" t="s">
        <v>71</v>
      </c>
      <c r="AY88" s="209" t="s">
        <v>123</v>
      </c>
      <c r="BK88" s="211">
        <f>BK89+BK165+BK194+BK202+BK223+BK233+BK248</f>
        <v>0</v>
      </c>
    </row>
    <row r="89" s="12" customFormat="1" ht="22.8" customHeight="1">
      <c r="A89" s="12"/>
      <c r="B89" s="198"/>
      <c r="C89" s="199"/>
      <c r="D89" s="200" t="s">
        <v>70</v>
      </c>
      <c r="E89" s="212" t="s">
        <v>78</v>
      </c>
      <c r="F89" s="212" t="s">
        <v>174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SUM(P90:P164)</f>
        <v>0</v>
      </c>
      <c r="Q89" s="206"/>
      <c r="R89" s="207">
        <f>SUM(R90:R164)</f>
        <v>67.616400000000013</v>
      </c>
      <c r="S89" s="206"/>
      <c r="T89" s="208">
        <f>SUM(T90:T164)</f>
        <v>16.719999999999999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78</v>
      </c>
      <c r="AT89" s="210" t="s">
        <v>70</v>
      </c>
      <c r="AU89" s="210" t="s">
        <v>78</v>
      </c>
      <c r="AY89" s="209" t="s">
        <v>123</v>
      </c>
      <c r="BK89" s="211">
        <f>SUM(BK90:BK164)</f>
        <v>0</v>
      </c>
    </row>
    <row r="90" s="2" customFormat="1" ht="49.05" customHeight="1">
      <c r="A90" s="40"/>
      <c r="B90" s="41"/>
      <c r="C90" s="214" t="s">
        <v>78</v>
      </c>
      <c r="D90" s="214" t="s">
        <v>125</v>
      </c>
      <c r="E90" s="215" t="s">
        <v>458</v>
      </c>
      <c r="F90" s="216" t="s">
        <v>459</v>
      </c>
      <c r="G90" s="217" t="s">
        <v>211</v>
      </c>
      <c r="H90" s="218">
        <v>8.8000000000000007</v>
      </c>
      <c r="I90" s="219"/>
      <c r="J90" s="220">
        <f>ROUND(I90*H90,2)</f>
        <v>0</v>
      </c>
      <c r="K90" s="216" t="s">
        <v>129</v>
      </c>
      <c r="L90" s="46"/>
      <c r="M90" s="221" t="s">
        <v>19</v>
      </c>
      <c r="N90" s="222" t="s">
        <v>42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1.8999999999999999</v>
      </c>
      <c r="T90" s="224">
        <f>S90*H90</f>
        <v>16.719999999999999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130</v>
      </c>
      <c r="AT90" s="225" t="s">
        <v>125</v>
      </c>
      <c r="AU90" s="225" t="s">
        <v>80</v>
      </c>
      <c r="AY90" s="19" t="s">
        <v>123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78</v>
      </c>
      <c r="BK90" s="226">
        <f>ROUND(I90*H90,2)</f>
        <v>0</v>
      </c>
      <c r="BL90" s="19" t="s">
        <v>130</v>
      </c>
      <c r="BM90" s="225" t="s">
        <v>460</v>
      </c>
    </row>
    <row r="91" s="2" customFormat="1">
      <c r="A91" s="40"/>
      <c r="B91" s="41"/>
      <c r="C91" s="42"/>
      <c r="D91" s="227" t="s">
        <v>132</v>
      </c>
      <c r="E91" s="42"/>
      <c r="F91" s="228" t="s">
        <v>461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132</v>
      </c>
      <c r="AU91" s="19" t="s">
        <v>80</v>
      </c>
    </row>
    <row r="92" s="2" customFormat="1">
      <c r="A92" s="40"/>
      <c r="B92" s="41"/>
      <c r="C92" s="42"/>
      <c r="D92" s="234" t="s">
        <v>155</v>
      </c>
      <c r="E92" s="42"/>
      <c r="F92" s="275" t="s">
        <v>462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155</v>
      </c>
      <c r="AU92" s="19" t="s">
        <v>80</v>
      </c>
    </row>
    <row r="93" s="13" customFormat="1">
      <c r="A93" s="13"/>
      <c r="B93" s="232"/>
      <c r="C93" s="233"/>
      <c r="D93" s="234" t="s">
        <v>134</v>
      </c>
      <c r="E93" s="235" t="s">
        <v>19</v>
      </c>
      <c r="F93" s="236" t="s">
        <v>463</v>
      </c>
      <c r="G93" s="233"/>
      <c r="H93" s="237">
        <v>8.8000000000000007</v>
      </c>
      <c r="I93" s="238"/>
      <c r="J93" s="233"/>
      <c r="K93" s="233"/>
      <c r="L93" s="239"/>
      <c r="M93" s="240"/>
      <c r="N93" s="241"/>
      <c r="O93" s="241"/>
      <c r="P93" s="241"/>
      <c r="Q93" s="241"/>
      <c r="R93" s="241"/>
      <c r="S93" s="241"/>
      <c r="T93" s="24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3" t="s">
        <v>134</v>
      </c>
      <c r="AU93" s="243" t="s">
        <v>80</v>
      </c>
      <c r="AV93" s="13" t="s">
        <v>80</v>
      </c>
      <c r="AW93" s="13" t="s">
        <v>33</v>
      </c>
      <c r="AX93" s="13" t="s">
        <v>71</v>
      </c>
      <c r="AY93" s="243" t="s">
        <v>123</v>
      </c>
    </row>
    <row r="94" s="14" customFormat="1">
      <c r="A94" s="14"/>
      <c r="B94" s="244"/>
      <c r="C94" s="245"/>
      <c r="D94" s="234" t="s">
        <v>134</v>
      </c>
      <c r="E94" s="246" t="s">
        <v>19</v>
      </c>
      <c r="F94" s="247" t="s">
        <v>136</v>
      </c>
      <c r="G94" s="245"/>
      <c r="H94" s="248">
        <v>8.8000000000000007</v>
      </c>
      <c r="I94" s="249"/>
      <c r="J94" s="245"/>
      <c r="K94" s="245"/>
      <c r="L94" s="250"/>
      <c r="M94" s="251"/>
      <c r="N94" s="252"/>
      <c r="O94" s="252"/>
      <c r="P94" s="252"/>
      <c r="Q94" s="252"/>
      <c r="R94" s="252"/>
      <c r="S94" s="252"/>
      <c r="T94" s="25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4" t="s">
        <v>134</v>
      </c>
      <c r="AU94" s="254" t="s">
        <v>80</v>
      </c>
      <c r="AV94" s="14" t="s">
        <v>130</v>
      </c>
      <c r="AW94" s="14" t="s">
        <v>33</v>
      </c>
      <c r="AX94" s="14" t="s">
        <v>78</v>
      </c>
      <c r="AY94" s="254" t="s">
        <v>123</v>
      </c>
    </row>
    <row r="95" s="2" customFormat="1" ht="24.15" customHeight="1">
      <c r="A95" s="40"/>
      <c r="B95" s="41"/>
      <c r="C95" s="214" t="s">
        <v>80</v>
      </c>
      <c r="D95" s="214" t="s">
        <v>125</v>
      </c>
      <c r="E95" s="215" t="s">
        <v>202</v>
      </c>
      <c r="F95" s="216" t="s">
        <v>203</v>
      </c>
      <c r="G95" s="217" t="s">
        <v>128</v>
      </c>
      <c r="H95" s="218">
        <v>10520</v>
      </c>
      <c r="I95" s="219"/>
      <c r="J95" s="220">
        <f>ROUND(I95*H95,2)</f>
        <v>0</v>
      </c>
      <c r="K95" s="216" t="s">
        <v>129</v>
      </c>
      <c r="L95" s="46"/>
      <c r="M95" s="221" t="s">
        <v>19</v>
      </c>
      <c r="N95" s="222" t="s">
        <v>42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130</v>
      </c>
      <c r="AT95" s="225" t="s">
        <v>125</v>
      </c>
      <c r="AU95" s="225" t="s">
        <v>80</v>
      </c>
      <c r="AY95" s="19" t="s">
        <v>123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78</v>
      </c>
      <c r="BK95" s="226">
        <f>ROUND(I95*H95,2)</f>
        <v>0</v>
      </c>
      <c r="BL95" s="19" t="s">
        <v>130</v>
      </c>
      <c r="BM95" s="225" t="s">
        <v>464</v>
      </c>
    </row>
    <row r="96" s="2" customFormat="1">
      <c r="A96" s="40"/>
      <c r="B96" s="41"/>
      <c r="C96" s="42"/>
      <c r="D96" s="227" t="s">
        <v>132</v>
      </c>
      <c r="E96" s="42"/>
      <c r="F96" s="228" t="s">
        <v>205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132</v>
      </c>
      <c r="AU96" s="19" t="s">
        <v>80</v>
      </c>
    </row>
    <row r="97" s="2" customFormat="1">
      <c r="A97" s="40"/>
      <c r="B97" s="41"/>
      <c r="C97" s="42"/>
      <c r="D97" s="234" t="s">
        <v>155</v>
      </c>
      <c r="E97" s="42"/>
      <c r="F97" s="275" t="s">
        <v>465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155</v>
      </c>
      <c r="AU97" s="19" t="s">
        <v>80</v>
      </c>
    </row>
    <row r="98" s="13" customFormat="1">
      <c r="A98" s="13"/>
      <c r="B98" s="232"/>
      <c r="C98" s="233"/>
      <c r="D98" s="234" t="s">
        <v>134</v>
      </c>
      <c r="E98" s="235" t="s">
        <v>19</v>
      </c>
      <c r="F98" s="236" t="s">
        <v>466</v>
      </c>
      <c r="G98" s="233"/>
      <c r="H98" s="237">
        <v>10520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134</v>
      </c>
      <c r="AU98" s="243" t="s">
        <v>80</v>
      </c>
      <c r="AV98" s="13" t="s">
        <v>80</v>
      </c>
      <c r="AW98" s="13" t="s">
        <v>33</v>
      </c>
      <c r="AX98" s="13" t="s">
        <v>71</v>
      </c>
      <c r="AY98" s="243" t="s">
        <v>123</v>
      </c>
    </row>
    <row r="99" s="14" customFormat="1">
      <c r="A99" s="14"/>
      <c r="B99" s="244"/>
      <c r="C99" s="245"/>
      <c r="D99" s="234" t="s">
        <v>134</v>
      </c>
      <c r="E99" s="246" t="s">
        <v>19</v>
      </c>
      <c r="F99" s="247" t="s">
        <v>136</v>
      </c>
      <c r="G99" s="245"/>
      <c r="H99" s="248">
        <v>10520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134</v>
      </c>
      <c r="AU99" s="254" t="s">
        <v>80</v>
      </c>
      <c r="AV99" s="14" t="s">
        <v>130</v>
      </c>
      <c r="AW99" s="14" t="s">
        <v>33</v>
      </c>
      <c r="AX99" s="14" t="s">
        <v>78</v>
      </c>
      <c r="AY99" s="254" t="s">
        <v>123</v>
      </c>
    </row>
    <row r="100" s="2" customFormat="1" ht="33" customHeight="1">
      <c r="A100" s="40"/>
      <c r="B100" s="41"/>
      <c r="C100" s="214" t="s">
        <v>145</v>
      </c>
      <c r="D100" s="214" t="s">
        <v>125</v>
      </c>
      <c r="E100" s="215" t="s">
        <v>467</v>
      </c>
      <c r="F100" s="216" t="s">
        <v>468</v>
      </c>
      <c r="G100" s="217" t="s">
        <v>211</v>
      </c>
      <c r="H100" s="218">
        <v>1753</v>
      </c>
      <c r="I100" s="219"/>
      <c r="J100" s="220">
        <f>ROUND(I100*H100,2)</f>
        <v>0</v>
      </c>
      <c r="K100" s="216" t="s">
        <v>129</v>
      </c>
      <c r="L100" s="46"/>
      <c r="M100" s="221" t="s">
        <v>19</v>
      </c>
      <c r="N100" s="222" t="s">
        <v>42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130</v>
      </c>
      <c r="AT100" s="225" t="s">
        <v>125</v>
      </c>
      <c r="AU100" s="225" t="s">
        <v>80</v>
      </c>
      <c r="AY100" s="19" t="s">
        <v>123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78</v>
      </c>
      <c r="BK100" s="226">
        <f>ROUND(I100*H100,2)</f>
        <v>0</v>
      </c>
      <c r="BL100" s="19" t="s">
        <v>130</v>
      </c>
      <c r="BM100" s="225" t="s">
        <v>469</v>
      </c>
    </row>
    <row r="101" s="2" customFormat="1">
      <c r="A101" s="40"/>
      <c r="B101" s="41"/>
      <c r="C101" s="42"/>
      <c r="D101" s="227" t="s">
        <v>132</v>
      </c>
      <c r="E101" s="42"/>
      <c r="F101" s="228" t="s">
        <v>470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132</v>
      </c>
      <c r="AU101" s="19" t="s">
        <v>80</v>
      </c>
    </row>
    <row r="102" s="2" customFormat="1">
      <c r="A102" s="40"/>
      <c r="B102" s="41"/>
      <c r="C102" s="42"/>
      <c r="D102" s="234" t="s">
        <v>155</v>
      </c>
      <c r="E102" s="42"/>
      <c r="F102" s="275" t="s">
        <v>471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155</v>
      </c>
      <c r="AU102" s="19" t="s">
        <v>80</v>
      </c>
    </row>
    <row r="103" s="13" customFormat="1">
      <c r="A103" s="13"/>
      <c r="B103" s="232"/>
      <c r="C103" s="233"/>
      <c r="D103" s="234" t="s">
        <v>134</v>
      </c>
      <c r="E103" s="235" t="s">
        <v>19</v>
      </c>
      <c r="F103" s="236" t="s">
        <v>472</v>
      </c>
      <c r="G103" s="233"/>
      <c r="H103" s="237">
        <v>1753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134</v>
      </c>
      <c r="AU103" s="243" t="s">
        <v>80</v>
      </c>
      <c r="AV103" s="13" t="s">
        <v>80</v>
      </c>
      <c r="AW103" s="13" t="s">
        <v>33</v>
      </c>
      <c r="AX103" s="13" t="s">
        <v>71</v>
      </c>
      <c r="AY103" s="243" t="s">
        <v>123</v>
      </c>
    </row>
    <row r="104" s="14" customFormat="1">
      <c r="A104" s="14"/>
      <c r="B104" s="244"/>
      <c r="C104" s="245"/>
      <c r="D104" s="234" t="s">
        <v>134</v>
      </c>
      <c r="E104" s="246" t="s">
        <v>19</v>
      </c>
      <c r="F104" s="247" t="s">
        <v>136</v>
      </c>
      <c r="G104" s="245"/>
      <c r="H104" s="248">
        <v>1753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134</v>
      </c>
      <c r="AU104" s="254" t="s">
        <v>80</v>
      </c>
      <c r="AV104" s="14" t="s">
        <v>130</v>
      </c>
      <c r="AW104" s="14" t="s">
        <v>33</v>
      </c>
      <c r="AX104" s="14" t="s">
        <v>78</v>
      </c>
      <c r="AY104" s="254" t="s">
        <v>123</v>
      </c>
    </row>
    <row r="105" s="2" customFormat="1" ht="49.05" customHeight="1">
      <c r="A105" s="40"/>
      <c r="B105" s="41"/>
      <c r="C105" s="214" t="s">
        <v>130</v>
      </c>
      <c r="D105" s="214" t="s">
        <v>125</v>
      </c>
      <c r="E105" s="215" t="s">
        <v>473</v>
      </c>
      <c r="F105" s="216" t="s">
        <v>474</v>
      </c>
      <c r="G105" s="217" t="s">
        <v>211</v>
      </c>
      <c r="H105" s="218">
        <v>400.75</v>
      </c>
      <c r="I105" s="219"/>
      <c r="J105" s="220">
        <f>ROUND(I105*H105,2)</f>
        <v>0</v>
      </c>
      <c r="K105" s="216" t="s">
        <v>129</v>
      </c>
      <c r="L105" s="46"/>
      <c r="M105" s="221" t="s">
        <v>19</v>
      </c>
      <c r="N105" s="222" t="s">
        <v>42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130</v>
      </c>
      <c r="AT105" s="225" t="s">
        <v>125</v>
      </c>
      <c r="AU105" s="225" t="s">
        <v>80</v>
      </c>
      <c r="AY105" s="19" t="s">
        <v>123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78</v>
      </c>
      <c r="BK105" s="226">
        <f>ROUND(I105*H105,2)</f>
        <v>0</v>
      </c>
      <c r="BL105" s="19" t="s">
        <v>130</v>
      </c>
      <c r="BM105" s="225" t="s">
        <v>475</v>
      </c>
    </row>
    <row r="106" s="2" customFormat="1">
      <c r="A106" s="40"/>
      <c r="B106" s="41"/>
      <c r="C106" s="42"/>
      <c r="D106" s="227" t="s">
        <v>132</v>
      </c>
      <c r="E106" s="42"/>
      <c r="F106" s="228" t="s">
        <v>476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132</v>
      </c>
      <c r="AU106" s="19" t="s">
        <v>80</v>
      </c>
    </row>
    <row r="107" s="2" customFormat="1">
      <c r="A107" s="40"/>
      <c r="B107" s="41"/>
      <c r="C107" s="42"/>
      <c r="D107" s="234" t="s">
        <v>155</v>
      </c>
      <c r="E107" s="42"/>
      <c r="F107" s="275" t="s">
        <v>477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155</v>
      </c>
      <c r="AU107" s="19" t="s">
        <v>80</v>
      </c>
    </row>
    <row r="108" s="13" customFormat="1">
      <c r="A108" s="13"/>
      <c r="B108" s="232"/>
      <c r="C108" s="233"/>
      <c r="D108" s="234" t="s">
        <v>134</v>
      </c>
      <c r="E108" s="235" t="s">
        <v>19</v>
      </c>
      <c r="F108" s="236" t="s">
        <v>478</v>
      </c>
      <c r="G108" s="233"/>
      <c r="H108" s="237">
        <v>400.75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134</v>
      </c>
      <c r="AU108" s="243" t="s">
        <v>80</v>
      </c>
      <c r="AV108" s="13" t="s">
        <v>80</v>
      </c>
      <c r="AW108" s="13" t="s">
        <v>33</v>
      </c>
      <c r="AX108" s="13" t="s">
        <v>71</v>
      </c>
      <c r="AY108" s="243" t="s">
        <v>123</v>
      </c>
    </row>
    <row r="109" s="14" customFormat="1">
      <c r="A109" s="14"/>
      <c r="B109" s="244"/>
      <c r="C109" s="245"/>
      <c r="D109" s="234" t="s">
        <v>134</v>
      </c>
      <c r="E109" s="246" t="s">
        <v>19</v>
      </c>
      <c r="F109" s="247" t="s">
        <v>136</v>
      </c>
      <c r="G109" s="245"/>
      <c r="H109" s="248">
        <v>400.75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134</v>
      </c>
      <c r="AU109" s="254" t="s">
        <v>80</v>
      </c>
      <c r="AV109" s="14" t="s">
        <v>130</v>
      </c>
      <c r="AW109" s="14" t="s">
        <v>33</v>
      </c>
      <c r="AX109" s="14" t="s">
        <v>78</v>
      </c>
      <c r="AY109" s="254" t="s">
        <v>123</v>
      </c>
    </row>
    <row r="110" s="2" customFormat="1" ht="49.05" customHeight="1">
      <c r="A110" s="40"/>
      <c r="B110" s="41"/>
      <c r="C110" s="214" t="s">
        <v>143</v>
      </c>
      <c r="D110" s="214" t="s">
        <v>125</v>
      </c>
      <c r="E110" s="215" t="s">
        <v>479</v>
      </c>
      <c r="F110" s="216" t="s">
        <v>480</v>
      </c>
      <c r="G110" s="217" t="s">
        <v>211</v>
      </c>
      <c r="H110" s="218">
        <v>42</v>
      </c>
      <c r="I110" s="219"/>
      <c r="J110" s="220">
        <f>ROUND(I110*H110,2)</f>
        <v>0</v>
      </c>
      <c r="K110" s="216" t="s">
        <v>129</v>
      </c>
      <c r="L110" s="46"/>
      <c r="M110" s="221" t="s">
        <v>19</v>
      </c>
      <c r="N110" s="222" t="s">
        <v>42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130</v>
      </c>
      <c r="AT110" s="225" t="s">
        <v>125</v>
      </c>
      <c r="AU110" s="225" t="s">
        <v>80</v>
      </c>
      <c r="AY110" s="19" t="s">
        <v>123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78</v>
      </c>
      <c r="BK110" s="226">
        <f>ROUND(I110*H110,2)</f>
        <v>0</v>
      </c>
      <c r="BL110" s="19" t="s">
        <v>130</v>
      </c>
      <c r="BM110" s="225" t="s">
        <v>481</v>
      </c>
    </row>
    <row r="111" s="2" customFormat="1">
      <c r="A111" s="40"/>
      <c r="B111" s="41"/>
      <c r="C111" s="42"/>
      <c r="D111" s="227" t="s">
        <v>132</v>
      </c>
      <c r="E111" s="42"/>
      <c r="F111" s="228" t="s">
        <v>482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132</v>
      </c>
      <c r="AU111" s="19" t="s">
        <v>80</v>
      </c>
    </row>
    <row r="112" s="2" customFormat="1">
      <c r="A112" s="40"/>
      <c r="B112" s="41"/>
      <c r="C112" s="42"/>
      <c r="D112" s="234" t="s">
        <v>155</v>
      </c>
      <c r="E112" s="42"/>
      <c r="F112" s="275" t="s">
        <v>483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155</v>
      </c>
      <c r="AU112" s="19" t="s">
        <v>80</v>
      </c>
    </row>
    <row r="113" s="13" customFormat="1">
      <c r="A113" s="13"/>
      <c r="B113" s="232"/>
      <c r="C113" s="233"/>
      <c r="D113" s="234" t="s">
        <v>134</v>
      </c>
      <c r="E113" s="235" t="s">
        <v>19</v>
      </c>
      <c r="F113" s="236" t="s">
        <v>484</v>
      </c>
      <c r="G113" s="233"/>
      <c r="H113" s="237">
        <v>19.25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134</v>
      </c>
      <c r="AU113" s="243" t="s">
        <v>80</v>
      </c>
      <c r="AV113" s="13" t="s">
        <v>80</v>
      </c>
      <c r="AW113" s="13" t="s">
        <v>33</v>
      </c>
      <c r="AX113" s="13" t="s">
        <v>71</v>
      </c>
      <c r="AY113" s="243" t="s">
        <v>123</v>
      </c>
    </row>
    <row r="114" s="13" customFormat="1">
      <c r="A114" s="13"/>
      <c r="B114" s="232"/>
      <c r="C114" s="233"/>
      <c r="D114" s="234" t="s">
        <v>134</v>
      </c>
      <c r="E114" s="235" t="s">
        <v>19</v>
      </c>
      <c r="F114" s="236" t="s">
        <v>485</v>
      </c>
      <c r="G114" s="233"/>
      <c r="H114" s="237">
        <v>16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134</v>
      </c>
      <c r="AU114" s="243" t="s">
        <v>80</v>
      </c>
      <c r="AV114" s="13" t="s">
        <v>80</v>
      </c>
      <c r="AW114" s="13" t="s">
        <v>33</v>
      </c>
      <c r="AX114" s="13" t="s">
        <v>71</v>
      </c>
      <c r="AY114" s="243" t="s">
        <v>123</v>
      </c>
    </row>
    <row r="115" s="13" customFormat="1">
      <c r="A115" s="13"/>
      <c r="B115" s="232"/>
      <c r="C115" s="233"/>
      <c r="D115" s="234" t="s">
        <v>134</v>
      </c>
      <c r="E115" s="235" t="s">
        <v>19</v>
      </c>
      <c r="F115" s="236" t="s">
        <v>486</v>
      </c>
      <c r="G115" s="233"/>
      <c r="H115" s="237">
        <v>6.75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134</v>
      </c>
      <c r="AU115" s="243" t="s">
        <v>80</v>
      </c>
      <c r="AV115" s="13" t="s">
        <v>80</v>
      </c>
      <c r="AW115" s="13" t="s">
        <v>33</v>
      </c>
      <c r="AX115" s="13" t="s">
        <v>71</v>
      </c>
      <c r="AY115" s="243" t="s">
        <v>123</v>
      </c>
    </row>
    <row r="116" s="14" customFormat="1">
      <c r="A116" s="14"/>
      <c r="B116" s="244"/>
      <c r="C116" s="245"/>
      <c r="D116" s="234" t="s">
        <v>134</v>
      </c>
      <c r="E116" s="246" t="s">
        <v>19</v>
      </c>
      <c r="F116" s="247" t="s">
        <v>136</v>
      </c>
      <c r="G116" s="245"/>
      <c r="H116" s="248">
        <v>42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134</v>
      </c>
      <c r="AU116" s="254" t="s">
        <v>80</v>
      </c>
      <c r="AV116" s="14" t="s">
        <v>130</v>
      </c>
      <c r="AW116" s="14" t="s">
        <v>33</v>
      </c>
      <c r="AX116" s="14" t="s">
        <v>78</v>
      </c>
      <c r="AY116" s="254" t="s">
        <v>123</v>
      </c>
    </row>
    <row r="117" s="2" customFormat="1" ht="44.25" customHeight="1">
      <c r="A117" s="40"/>
      <c r="B117" s="41"/>
      <c r="C117" s="214" t="s">
        <v>164</v>
      </c>
      <c r="D117" s="214" t="s">
        <v>125</v>
      </c>
      <c r="E117" s="215" t="s">
        <v>487</v>
      </c>
      <c r="F117" s="216" t="s">
        <v>488</v>
      </c>
      <c r="G117" s="217" t="s">
        <v>211</v>
      </c>
      <c r="H117" s="218">
        <v>90.513999999999996</v>
      </c>
      <c r="I117" s="219"/>
      <c r="J117" s="220">
        <f>ROUND(I117*H117,2)</f>
        <v>0</v>
      </c>
      <c r="K117" s="216" t="s">
        <v>129</v>
      </c>
      <c r="L117" s="46"/>
      <c r="M117" s="221" t="s">
        <v>19</v>
      </c>
      <c r="N117" s="222" t="s">
        <v>42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130</v>
      </c>
      <c r="AT117" s="225" t="s">
        <v>125</v>
      </c>
      <c r="AU117" s="225" t="s">
        <v>80</v>
      </c>
      <c r="AY117" s="19" t="s">
        <v>123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78</v>
      </c>
      <c r="BK117" s="226">
        <f>ROUND(I117*H117,2)</f>
        <v>0</v>
      </c>
      <c r="BL117" s="19" t="s">
        <v>130</v>
      </c>
      <c r="BM117" s="225" t="s">
        <v>489</v>
      </c>
    </row>
    <row r="118" s="2" customFormat="1">
      <c r="A118" s="40"/>
      <c r="B118" s="41"/>
      <c r="C118" s="42"/>
      <c r="D118" s="227" t="s">
        <v>132</v>
      </c>
      <c r="E118" s="42"/>
      <c r="F118" s="228" t="s">
        <v>490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132</v>
      </c>
      <c r="AU118" s="19" t="s">
        <v>80</v>
      </c>
    </row>
    <row r="119" s="2" customFormat="1">
      <c r="A119" s="40"/>
      <c r="B119" s="41"/>
      <c r="C119" s="42"/>
      <c r="D119" s="234" t="s">
        <v>155</v>
      </c>
      <c r="E119" s="42"/>
      <c r="F119" s="275" t="s">
        <v>491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155</v>
      </c>
      <c r="AU119" s="19" t="s">
        <v>80</v>
      </c>
    </row>
    <row r="120" s="2" customFormat="1" ht="16.5" customHeight="1">
      <c r="A120" s="40"/>
      <c r="B120" s="41"/>
      <c r="C120" s="255" t="s">
        <v>208</v>
      </c>
      <c r="D120" s="255" t="s">
        <v>137</v>
      </c>
      <c r="E120" s="256" t="s">
        <v>492</v>
      </c>
      <c r="F120" s="257" t="s">
        <v>493</v>
      </c>
      <c r="G120" s="258" t="s">
        <v>167</v>
      </c>
      <c r="H120" s="259">
        <v>7.4059999999999997</v>
      </c>
      <c r="I120" s="260"/>
      <c r="J120" s="261">
        <f>ROUND(I120*H120,2)</f>
        <v>0</v>
      </c>
      <c r="K120" s="257" t="s">
        <v>129</v>
      </c>
      <c r="L120" s="262"/>
      <c r="M120" s="263" t="s">
        <v>19</v>
      </c>
      <c r="N120" s="264" t="s">
        <v>42</v>
      </c>
      <c r="O120" s="86"/>
      <c r="P120" s="223">
        <f>O120*H120</f>
        <v>0</v>
      </c>
      <c r="Q120" s="223">
        <v>1</v>
      </c>
      <c r="R120" s="223">
        <f>Q120*H120</f>
        <v>7.4059999999999997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140</v>
      </c>
      <c r="AT120" s="225" t="s">
        <v>137</v>
      </c>
      <c r="AU120" s="225" t="s">
        <v>80</v>
      </c>
      <c r="AY120" s="19" t="s">
        <v>123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78</v>
      </c>
      <c r="BK120" s="226">
        <f>ROUND(I120*H120,2)</f>
        <v>0</v>
      </c>
      <c r="BL120" s="19" t="s">
        <v>130</v>
      </c>
      <c r="BM120" s="225" t="s">
        <v>494</v>
      </c>
    </row>
    <row r="121" s="2" customFormat="1">
      <c r="A121" s="40"/>
      <c r="B121" s="41"/>
      <c r="C121" s="42"/>
      <c r="D121" s="234" t="s">
        <v>155</v>
      </c>
      <c r="E121" s="42"/>
      <c r="F121" s="275" t="s">
        <v>495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155</v>
      </c>
      <c r="AU121" s="19" t="s">
        <v>80</v>
      </c>
    </row>
    <row r="122" s="2" customFormat="1" ht="16.5" customHeight="1">
      <c r="A122" s="40"/>
      <c r="B122" s="41"/>
      <c r="C122" s="255" t="s">
        <v>140</v>
      </c>
      <c r="D122" s="255" t="s">
        <v>137</v>
      </c>
      <c r="E122" s="256" t="s">
        <v>496</v>
      </c>
      <c r="F122" s="257" t="s">
        <v>497</v>
      </c>
      <c r="G122" s="258" t="s">
        <v>498</v>
      </c>
      <c r="H122" s="259">
        <v>60</v>
      </c>
      <c r="I122" s="260"/>
      <c r="J122" s="261">
        <f>ROUND(I122*H122,2)</f>
        <v>0</v>
      </c>
      <c r="K122" s="257" t="s">
        <v>19</v>
      </c>
      <c r="L122" s="262"/>
      <c r="M122" s="263" t="s">
        <v>19</v>
      </c>
      <c r="N122" s="264" t="s">
        <v>42</v>
      </c>
      <c r="O122" s="86"/>
      <c r="P122" s="223">
        <f>O122*H122</f>
        <v>0</v>
      </c>
      <c r="Q122" s="223">
        <v>1</v>
      </c>
      <c r="R122" s="223">
        <f>Q122*H122</f>
        <v>60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140</v>
      </c>
      <c r="AT122" s="225" t="s">
        <v>137</v>
      </c>
      <c r="AU122" s="225" t="s">
        <v>80</v>
      </c>
      <c r="AY122" s="19" t="s">
        <v>123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78</v>
      </c>
      <c r="BK122" s="226">
        <f>ROUND(I122*H122,2)</f>
        <v>0</v>
      </c>
      <c r="BL122" s="19" t="s">
        <v>130</v>
      </c>
      <c r="BM122" s="225" t="s">
        <v>499</v>
      </c>
    </row>
    <row r="123" s="2" customFormat="1">
      <c r="A123" s="40"/>
      <c r="B123" s="41"/>
      <c r="C123" s="42"/>
      <c r="D123" s="234" t="s">
        <v>155</v>
      </c>
      <c r="E123" s="42"/>
      <c r="F123" s="275" t="s">
        <v>500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155</v>
      </c>
      <c r="AU123" s="19" t="s">
        <v>80</v>
      </c>
    </row>
    <row r="124" s="13" customFormat="1">
      <c r="A124" s="13"/>
      <c r="B124" s="232"/>
      <c r="C124" s="233"/>
      <c r="D124" s="234" t="s">
        <v>134</v>
      </c>
      <c r="E124" s="235" t="s">
        <v>19</v>
      </c>
      <c r="F124" s="236" t="s">
        <v>501</v>
      </c>
      <c r="G124" s="233"/>
      <c r="H124" s="237">
        <v>60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134</v>
      </c>
      <c r="AU124" s="243" t="s">
        <v>80</v>
      </c>
      <c r="AV124" s="13" t="s">
        <v>80</v>
      </c>
      <c r="AW124" s="13" t="s">
        <v>33</v>
      </c>
      <c r="AX124" s="13" t="s">
        <v>71</v>
      </c>
      <c r="AY124" s="243" t="s">
        <v>123</v>
      </c>
    </row>
    <row r="125" s="14" customFormat="1">
      <c r="A125" s="14"/>
      <c r="B125" s="244"/>
      <c r="C125" s="245"/>
      <c r="D125" s="234" t="s">
        <v>134</v>
      </c>
      <c r="E125" s="246" t="s">
        <v>19</v>
      </c>
      <c r="F125" s="247" t="s">
        <v>136</v>
      </c>
      <c r="G125" s="245"/>
      <c r="H125" s="248">
        <v>60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134</v>
      </c>
      <c r="AU125" s="254" t="s">
        <v>80</v>
      </c>
      <c r="AV125" s="14" t="s">
        <v>130</v>
      </c>
      <c r="AW125" s="14" t="s">
        <v>33</v>
      </c>
      <c r="AX125" s="14" t="s">
        <v>78</v>
      </c>
      <c r="AY125" s="254" t="s">
        <v>123</v>
      </c>
    </row>
    <row r="126" s="2" customFormat="1" ht="44.25" customHeight="1">
      <c r="A126" s="40"/>
      <c r="B126" s="41"/>
      <c r="C126" s="214" t="s">
        <v>220</v>
      </c>
      <c r="D126" s="214" t="s">
        <v>125</v>
      </c>
      <c r="E126" s="215" t="s">
        <v>502</v>
      </c>
      <c r="F126" s="216" t="s">
        <v>503</v>
      </c>
      <c r="G126" s="217" t="s">
        <v>211</v>
      </c>
      <c r="H126" s="218">
        <v>105.59999999999999</v>
      </c>
      <c r="I126" s="219"/>
      <c r="J126" s="220">
        <f>ROUND(I126*H126,2)</f>
        <v>0</v>
      </c>
      <c r="K126" s="216" t="s">
        <v>129</v>
      </c>
      <c r="L126" s="46"/>
      <c r="M126" s="221" t="s">
        <v>19</v>
      </c>
      <c r="N126" s="222" t="s">
        <v>42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130</v>
      </c>
      <c r="AT126" s="225" t="s">
        <v>125</v>
      </c>
      <c r="AU126" s="225" t="s">
        <v>80</v>
      </c>
      <c r="AY126" s="19" t="s">
        <v>123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78</v>
      </c>
      <c r="BK126" s="226">
        <f>ROUND(I126*H126,2)</f>
        <v>0</v>
      </c>
      <c r="BL126" s="19" t="s">
        <v>130</v>
      </c>
      <c r="BM126" s="225" t="s">
        <v>504</v>
      </c>
    </row>
    <row r="127" s="2" customFormat="1">
      <c r="A127" s="40"/>
      <c r="B127" s="41"/>
      <c r="C127" s="42"/>
      <c r="D127" s="227" t="s">
        <v>132</v>
      </c>
      <c r="E127" s="42"/>
      <c r="F127" s="228" t="s">
        <v>505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132</v>
      </c>
      <c r="AU127" s="19" t="s">
        <v>80</v>
      </c>
    </row>
    <row r="128" s="13" customFormat="1">
      <c r="A128" s="13"/>
      <c r="B128" s="232"/>
      <c r="C128" s="233"/>
      <c r="D128" s="234" t="s">
        <v>134</v>
      </c>
      <c r="E128" s="235" t="s">
        <v>19</v>
      </c>
      <c r="F128" s="236" t="s">
        <v>506</v>
      </c>
      <c r="G128" s="233"/>
      <c r="H128" s="237">
        <v>105.59999999999999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134</v>
      </c>
      <c r="AU128" s="243" t="s">
        <v>80</v>
      </c>
      <c r="AV128" s="13" t="s">
        <v>80</v>
      </c>
      <c r="AW128" s="13" t="s">
        <v>33</v>
      </c>
      <c r="AX128" s="13" t="s">
        <v>71</v>
      </c>
      <c r="AY128" s="243" t="s">
        <v>123</v>
      </c>
    </row>
    <row r="129" s="14" customFormat="1">
      <c r="A129" s="14"/>
      <c r="B129" s="244"/>
      <c r="C129" s="245"/>
      <c r="D129" s="234" t="s">
        <v>134</v>
      </c>
      <c r="E129" s="246" t="s">
        <v>19</v>
      </c>
      <c r="F129" s="247" t="s">
        <v>136</v>
      </c>
      <c r="G129" s="245"/>
      <c r="H129" s="248">
        <v>105.59999999999999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134</v>
      </c>
      <c r="AU129" s="254" t="s">
        <v>80</v>
      </c>
      <c r="AV129" s="14" t="s">
        <v>130</v>
      </c>
      <c r="AW129" s="14" t="s">
        <v>33</v>
      </c>
      <c r="AX129" s="14" t="s">
        <v>78</v>
      </c>
      <c r="AY129" s="254" t="s">
        <v>123</v>
      </c>
    </row>
    <row r="130" s="2" customFormat="1" ht="62.7" customHeight="1">
      <c r="A130" s="40"/>
      <c r="B130" s="41"/>
      <c r="C130" s="214" t="s">
        <v>225</v>
      </c>
      <c r="D130" s="214" t="s">
        <v>125</v>
      </c>
      <c r="E130" s="215" t="s">
        <v>507</v>
      </c>
      <c r="F130" s="216" t="s">
        <v>508</v>
      </c>
      <c r="G130" s="217" t="s">
        <v>211</v>
      </c>
      <c r="H130" s="218">
        <v>597</v>
      </c>
      <c r="I130" s="219"/>
      <c r="J130" s="220">
        <f>ROUND(I130*H130,2)</f>
        <v>0</v>
      </c>
      <c r="K130" s="216" t="s">
        <v>129</v>
      </c>
      <c r="L130" s="46"/>
      <c r="M130" s="221" t="s">
        <v>19</v>
      </c>
      <c r="N130" s="222" t="s">
        <v>42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130</v>
      </c>
      <c r="AT130" s="225" t="s">
        <v>125</v>
      </c>
      <c r="AU130" s="225" t="s">
        <v>80</v>
      </c>
      <c r="AY130" s="19" t="s">
        <v>123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78</v>
      </c>
      <c r="BK130" s="226">
        <f>ROUND(I130*H130,2)</f>
        <v>0</v>
      </c>
      <c r="BL130" s="19" t="s">
        <v>130</v>
      </c>
      <c r="BM130" s="225" t="s">
        <v>509</v>
      </c>
    </row>
    <row r="131" s="2" customFormat="1">
      <c r="A131" s="40"/>
      <c r="B131" s="41"/>
      <c r="C131" s="42"/>
      <c r="D131" s="227" t="s">
        <v>132</v>
      </c>
      <c r="E131" s="42"/>
      <c r="F131" s="228" t="s">
        <v>510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132</v>
      </c>
      <c r="AU131" s="19" t="s">
        <v>80</v>
      </c>
    </row>
    <row r="132" s="13" customFormat="1">
      <c r="A132" s="13"/>
      <c r="B132" s="232"/>
      <c r="C132" s="233"/>
      <c r="D132" s="234" t="s">
        <v>134</v>
      </c>
      <c r="E132" s="235" t="s">
        <v>19</v>
      </c>
      <c r="F132" s="236" t="s">
        <v>511</v>
      </c>
      <c r="G132" s="233"/>
      <c r="H132" s="237">
        <v>597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134</v>
      </c>
      <c r="AU132" s="243" t="s">
        <v>80</v>
      </c>
      <c r="AV132" s="13" t="s">
        <v>80</v>
      </c>
      <c r="AW132" s="13" t="s">
        <v>33</v>
      </c>
      <c r="AX132" s="13" t="s">
        <v>71</v>
      </c>
      <c r="AY132" s="243" t="s">
        <v>123</v>
      </c>
    </row>
    <row r="133" s="14" customFormat="1">
      <c r="A133" s="14"/>
      <c r="B133" s="244"/>
      <c r="C133" s="245"/>
      <c r="D133" s="234" t="s">
        <v>134</v>
      </c>
      <c r="E133" s="246" t="s">
        <v>19</v>
      </c>
      <c r="F133" s="247" t="s">
        <v>136</v>
      </c>
      <c r="G133" s="245"/>
      <c r="H133" s="248">
        <v>597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134</v>
      </c>
      <c r="AU133" s="254" t="s">
        <v>80</v>
      </c>
      <c r="AV133" s="14" t="s">
        <v>130</v>
      </c>
      <c r="AW133" s="14" t="s">
        <v>33</v>
      </c>
      <c r="AX133" s="14" t="s">
        <v>78</v>
      </c>
      <c r="AY133" s="254" t="s">
        <v>123</v>
      </c>
    </row>
    <row r="134" s="2" customFormat="1" ht="62.7" customHeight="1">
      <c r="A134" s="40"/>
      <c r="B134" s="41"/>
      <c r="C134" s="214" t="s">
        <v>232</v>
      </c>
      <c r="D134" s="214" t="s">
        <v>125</v>
      </c>
      <c r="E134" s="215" t="s">
        <v>248</v>
      </c>
      <c r="F134" s="216" t="s">
        <v>249</v>
      </c>
      <c r="G134" s="217" t="s">
        <v>211</v>
      </c>
      <c r="H134" s="218">
        <v>2650.75</v>
      </c>
      <c r="I134" s="219"/>
      <c r="J134" s="220">
        <f>ROUND(I134*H134,2)</f>
        <v>0</v>
      </c>
      <c r="K134" s="216" t="s">
        <v>129</v>
      </c>
      <c r="L134" s="46"/>
      <c r="M134" s="221" t="s">
        <v>19</v>
      </c>
      <c r="N134" s="222" t="s">
        <v>42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130</v>
      </c>
      <c r="AT134" s="225" t="s">
        <v>125</v>
      </c>
      <c r="AU134" s="225" t="s">
        <v>80</v>
      </c>
      <c r="AY134" s="19" t="s">
        <v>123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78</v>
      </c>
      <c r="BK134" s="226">
        <f>ROUND(I134*H134,2)</f>
        <v>0</v>
      </c>
      <c r="BL134" s="19" t="s">
        <v>130</v>
      </c>
      <c r="BM134" s="225" t="s">
        <v>512</v>
      </c>
    </row>
    <row r="135" s="2" customFormat="1">
      <c r="A135" s="40"/>
      <c r="B135" s="41"/>
      <c r="C135" s="42"/>
      <c r="D135" s="227" t="s">
        <v>132</v>
      </c>
      <c r="E135" s="42"/>
      <c r="F135" s="228" t="s">
        <v>251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132</v>
      </c>
      <c r="AU135" s="19" t="s">
        <v>80</v>
      </c>
    </row>
    <row r="136" s="2" customFormat="1">
      <c r="A136" s="40"/>
      <c r="B136" s="41"/>
      <c r="C136" s="42"/>
      <c r="D136" s="234" t="s">
        <v>155</v>
      </c>
      <c r="E136" s="42"/>
      <c r="F136" s="275" t="s">
        <v>513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155</v>
      </c>
      <c r="AU136" s="19" t="s">
        <v>80</v>
      </c>
    </row>
    <row r="137" s="13" customFormat="1">
      <c r="A137" s="13"/>
      <c r="B137" s="232"/>
      <c r="C137" s="233"/>
      <c r="D137" s="234" t="s">
        <v>134</v>
      </c>
      <c r="E137" s="235" t="s">
        <v>19</v>
      </c>
      <c r="F137" s="236" t="s">
        <v>514</v>
      </c>
      <c r="G137" s="233"/>
      <c r="H137" s="237">
        <v>1052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134</v>
      </c>
      <c r="AU137" s="243" t="s">
        <v>80</v>
      </c>
      <c r="AV137" s="13" t="s">
        <v>80</v>
      </c>
      <c r="AW137" s="13" t="s">
        <v>33</v>
      </c>
      <c r="AX137" s="13" t="s">
        <v>71</v>
      </c>
      <c r="AY137" s="243" t="s">
        <v>123</v>
      </c>
    </row>
    <row r="138" s="13" customFormat="1">
      <c r="A138" s="13"/>
      <c r="B138" s="232"/>
      <c r="C138" s="233"/>
      <c r="D138" s="234" t="s">
        <v>134</v>
      </c>
      <c r="E138" s="235" t="s">
        <v>19</v>
      </c>
      <c r="F138" s="236" t="s">
        <v>515</v>
      </c>
      <c r="G138" s="233"/>
      <c r="H138" s="237">
        <v>42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134</v>
      </c>
      <c r="AU138" s="243" t="s">
        <v>80</v>
      </c>
      <c r="AV138" s="13" t="s">
        <v>80</v>
      </c>
      <c r="AW138" s="13" t="s">
        <v>33</v>
      </c>
      <c r="AX138" s="13" t="s">
        <v>71</v>
      </c>
      <c r="AY138" s="243" t="s">
        <v>123</v>
      </c>
    </row>
    <row r="139" s="13" customFormat="1">
      <c r="A139" s="13"/>
      <c r="B139" s="232"/>
      <c r="C139" s="233"/>
      <c r="D139" s="234" t="s">
        <v>134</v>
      </c>
      <c r="E139" s="235" t="s">
        <v>19</v>
      </c>
      <c r="F139" s="236" t="s">
        <v>516</v>
      </c>
      <c r="G139" s="233"/>
      <c r="H139" s="237">
        <v>400.75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134</v>
      </c>
      <c r="AU139" s="243" t="s">
        <v>80</v>
      </c>
      <c r="AV139" s="13" t="s">
        <v>80</v>
      </c>
      <c r="AW139" s="13" t="s">
        <v>33</v>
      </c>
      <c r="AX139" s="13" t="s">
        <v>71</v>
      </c>
      <c r="AY139" s="243" t="s">
        <v>123</v>
      </c>
    </row>
    <row r="140" s="13" customFormat="1">
      <c r="A140" s="13"/>
      <c r="B140" s="232"/>
      <c r="C140" s="233"/>
      <c r="D140" s="234" t="s">
        <v>134</v>
      </c>
      <c r="E140" s="235" t="s">
        <v>19</v>
      </c>
      <c r="F140" s="236" t="s">
        <v>517</v>
      </c>
      <c r="G140" s="233"/>
      <c r="H140" s="237">
        <v>1156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134</v>
      </c>
      <c r="AU140" s="243" t="s">
        <v>80</v>
      </c>
      <c r="AV140" s="13" t="s">
        <v>80</v>
      </c>
      <c r="AW140" s="13" t="s">
        <v>33</v>
      </c>
      <c r="AX140" s="13" t="s">
        <v>71</v>
      </c>
      <c r="AY140" s="243" t="s">
        <v>123</v>
      </c>
    </row>
    <row r="141" s="14" customFormat="1">
      <c r="A141" s="14"/>
      <c r="B141" s="244"/>
      <c r="C141" s="245"/>
      <c r="D141" s="234" t="s">
        <v>134</v>
      </c>
      <c r="E141" s="246" t="s">
        <v>19</v>
      </c>
      <c r="F141" s="247" t="s">
        <v>136</v>
      </c>
      <c r="G141" s="245"/>
      <c r="H141" s="248">
        <v>2650.75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134</v>
      </c>
      <c r="AU141" s="254" t="s">
        <v>80</v>
      </c>
      <c r="AV141" s="14" t="s">
        <v>130</v>
      </c>
      <c r="AW141" s="14" t="s">
        <v>33</v>
      </c>
      <c r="AX141" s="14" t="s">
        <v>78</v>
      </c>
      <c r="AY141" s="254" t="s">
        <v>123</v>
      </c>
    </row>
    <row r="142" s="2" customFormat="1" ht="66.75" customHeight="1">
      <c r="A142" s="40"/>
      <c r="B142" s="41"/>
      <c r="C142" s="214" t="s">
        <v>239</v>
      </c>
      <c r="D142" s="214" t="s">
        <v>125</v>
      </c>
      <c r="E142" s="215" t="s">
        <v>255</v>
      </c>
      <c r="F142" s="216" t="s">
        <v>256</v>
      </c>
      <c r="G142" s="217" t="s">
        <v>211</v>
      </c>
      <c r="H142" s="218">
        <v>39761.25</v>
      </c>
      <c r="I142" s="219"/>
      <c r="J142" s="220">
        <f>ROUND(I142*H142,2)</f>
        <v>0</v>
      </c>
      <c r="K142" s="216" t="s">
        <v>129</v>
      </c>
      <c r="L142" s="46"/>
      <c r="M142" s="221" t="s">
        <v>19</v>
      </c>
      <c r="N142" s="222" t="s">
        <v>42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130</v>
      </c>
      <c r="AT142" s="225" t="s">
        <v>125</v>
      </c>
      <c r="AU142" s="225" t="s">
        <v>80</v>
      </c>
      <c r="AY142" s="19" t="s">
        <v>123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78</v>
      </c>
      <c r="BK142" s="226">
        <f>ROUND(I142*H142,2)</f>
        <v>0</v>
      </c>
      <c r="BL142" s="19" t="s">
        <v>130</v>
      </c>
      <c r="BM142" s="225" t="s">
        <v>518</v>
      </c>
    </row>
    <row r="143" s="2" customFormat="1">
      <c r="A143" s="40"/>
      <c r="B143" s="41"/>
      <c r="C143" s="42"/>
      <c r="D143" s="227" t="s">
        <v>132</v>
      </c>
      <c r="E143" s="42"/>
      <c r="F143" s="228" t="s">
        <v>258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132</v>
      </c>
      <c r="AU143" s="19" t="s">
        <v>80</v>
      </c>
    </row>
    <row r="144" s="2" customFormat="1">
      <c r="A144" s="40"/>
      <c r="B144" s="41"/>
      <c r="C144" s="42"/>
      <c r="D144" s="234" t="s">
        <v>155</v>
      </c>
      <c r="E144" s="42"/>
      <c r="F144" s="275" t="s">
        <v>519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155</v>
      </c>
      <c r="AU144" s="19" t="s">
        <v>80</v>
      </c>
    </row>
    <row r="145" s="13" customFormat="1">
      <c r="A145" s="13"/>
      <c r="B145" s="232"/>
      <c r="C145" s="233"/>
      <c r="D145" s="234" t="s">
        <v>134</v>
      </c>
      <c r="E145" s="235" t="s">
        <v>19</v>
      </c>
      <c r="F145" s="236" t="s">
        <v>520</v>
      </c>
      <c r="G145" s="233"/>
      <c r="H145" s="237">
        <v>39761.25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134</v>
      </c>
      <c r="AU145" s="243" t="s">
        <v>80</v>
      </c>
      <c r="AV145" s="13" t="s">
        <v>80</v>
      </c>
      <c r="AW145" s="13" t="s">
        <v>33</v>
      </c>
      <c r="AX145" s="13" t="s">
        <v>71</v>
      </c>
      <c r="AY145" s="243" t="s">
        <v>123</v>
      </c>
    </row>
    <row r="146" s="14" customFormat="1">
      <c r="A146" s="14"/>
      <c r="B146" s="244"/>
      <c r="C146" s="245"/>
      <c r="D146" s="234" t="s">
        <v>134</v>
      </c>
      <c r="E146" s="246" t="s">
        <v>19</v>
      </c>
      <c r="F146" s="247" t="s">
        <v>136</v>
      </c>
      <c r="G146" s="245"/>
      <c r="H146" s="248">
        <v>39761.25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134</v>
      </c>
      <c r="AU146" s="254" t="s">
        <v>80</v>
      </c>
      <c r="AV146" s="14" t="s">
        <v>130</v>
      </c>
      <c r="AW146" s="14" t="s">
        <v>33</v>
      </c>
      <c r="AX146" s="14" t="s">
        <v>78</v>
      </c>
      <c r="AY146" s="254" t="s">
        <v>123</v>
      </c>
    </row>
    <row r="147" s="2" customFormat="1" ht="44.25" customHeight="1">
      <c r="A147" s="40"/>
      <c r="B147" s="41"/>
      <c r="C147" s="214" t="s">
        <v>247</v>
      </c>
      <c r="D147" s="214" t="s">
        <v>125</v>
      </c>
      <c r="E147" s="215" t="s">
        <v>521</v>
      </c>
      <c r="F147" s="216" t="s">
        <v>269</v>
      </c>
      <c r="G147" s="217" t="s">
        <v>167</v>
      </c>
      <c r="H147" s="218">
        <v>3660.5250000000001</v>
      </c>
      <c r="I147" s="219"/>
      <c r="J147" s="220">
        <f>ROUND(I147*H147,2)</f>
        <v>0</v>
      </c>
      <c r="K147" s="216" t="s">
        <v>129</v>
      </c>
      <c r="L147" s="46"/>
      <c r="M147" s="221" t="s">
        <v>19</v>
      </c>
      <c r="N147" s="222" t="s">
        <v>42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130</v>
      </c>
      <c r="AT147" s="225" t="s">
        <v>125</v>
      </c>
      <c r="AU147" s="225" t="s">
        <v>80</v>
      </c>
      <c r="AY147" s="19" t="s">
        <v>123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78</v>
      </c>
      <c r="BK147" s="226">
        <f>ROUND(I147*H147,2)</f>
        <v>0</v>
      </c>
      <c r="BL147" s="19" t="s">
        <v>130</v>
      </c>
      <c r="BM147" s="225" t="s">
        <v>522</v>
      </c>
    </row>
    <row r="148" s="2" customFormat="1">
      <c r="A148" s="40"/>
      <c r="B148" s="41"/>
      <c r="C148" s="42"/>
      <c r="D148" s="227" t="s">
        <v>132</v>
      </c>
      <c r="E148" s="42"/>
      <c r="F148" s="228" t="s">
        <v>523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132</v>
      </c>
      <c r="AU148" s="19" t="s">
        <v>80</v>
      </c>
    </row>
    <row r="149" s="2" customFormat="1">
      <c r="A149" s="40"/>
      <c r="B149" s="41"/>
      <c r="C149" s="42"/>
      <c r="D149" s="234" t="s">
        <v>155</v>
      </c>
      <c r="E149" s="42"/>
      <c r="F149" s="275" t="s">
        <v>524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155</v>
      </c>
      <c r="AU149" s="19" t="s">
        <v>80</v>
      </c>
    </row>
    <row r="150" s="13" customFormat="1">
      <c r="A150" s="13"/>
      <c r="B150" s="232"/>
      <c r="C150" s="233"/>
      <c r="D150" s="234" t="s">
        <v>134</v>
      </c>
      <c r="E150" s="235" t="s">
        <v>19</v>
      </c>
      <c r="F150" s="236" t="s">
        <v>525</v>
      </c>
      <c r="G150" s="233"/>
      <c r="H150" s="237">
        <v>1262.4000000000001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134</v>
      </c>
      <c r="AU150" s="243" t="s">
        <v>80</v>
      </c>
      <c r="AV150" s="13" t="s">
        <v>80</v>
      </c>
      <c r="AW150" s="13" t="s">
        <v>33</v>
      </c>
      <c r="AX150" s="13" t="s">
        <v>71</v>
      </c>
      <c r="AY150" s="243" t="s">
        <v>123</v>
      </c>
    </row>
    <row r="151" s="13" customFormat="1">
      <c r="A151" s="13"/>
      <c r="B151" s="232"/>
      <c r="C151" s="233"/>
      <c r="D151" s="234" t="s">
        <v>134</v>
      </c>
      <c r="E151" s="235" t="s">
        <v>19</v>
      </c>
      <c r="F151" s="236" t="s">
        <v>526</v>
      </c>
      <c r="G151" s="233"/>
      <c r="H151" s="237">
        <v>2398.125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134</v>
      </c>
      <c r="AU151" s="243" t="s">
        <v>80</v>
      </c>
      <c r="AV151" s="13" t="s">
        <v>80</v>
      </c>
      <c r="AW151" s="13" t="s">
        <v>33</v>
      </c>
      <c r="AX151" s="13" t="s">
        <v>71</v>
      </c>
      <c r="AY151" s="243" t="s">
        <v>123</v>
      </c>
    </row>
    <row r="152" s="14" customFormat="1">
      <c r="A152" s="14"/>
      <c r="B152" s="244"/>
      <c r="C152" s="245"/>
      <c r="D152" s="234" t="s">
        <v>134</v>
      </c>
      <c r="E152" s="246" t="s">
        <v>19</v>
      </c>
      <c r="F152" s="247" t="s">
        <v>136</v>
      </c>
      <c r="G152" s="245"/>
      <c r="H152" s="248">
        <v>3660.5250000000001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134</v>
      </c>
      <c r="AU152" s="254" t="s">
        <v>80</v>
      </c>
      <c r="AV152" s="14" t="s">
        <v>130</v>
      </c>
      <c r="AW152" s="14" t="s">
        <v>33</v>
      </c>
      <c r="AX152" s="14" t="s">
        <v>78</v>
      </c>
      <c r="AY152" s="254" t="s">
        <v>123</v>
      </c>
    </row>
    <row r="153" s="2" customFormat="1" ht="37.8" customHeight="1">
      <c r="A153" s="40"/>
      <c r="B153" s="41"/>
      <c r="C153" s="214" t="s">
        <v>254</v>
      </c>
      <c r="D153" s="214" t="s">
        <v>125</v>
      </c>
      <c r="E153" s="215" t="s">
        <v>275</v>
      </c>
      <c r="F153" s="216" t="s">
        <v>276</v>
      </c>
      <c r="G153" s="217" t="s">
        <v>211</v>
      </c>
      <c r="H153" s="218">
        <v>3247</v>
      </c>
      <c r="I153" s="219"/>
      <c r="J153" s="220">
        <f>ROUND(I153*H153,2)</f>
        <v>0</v>
      </c>
      <c r="K153" s="216" t="s">
        <v>129</v>
      </c>
      <c r="L153" s="46"/>
      <c r="M153" s="221" t="s">
        <v>19</v>
      </c>
      <c r="N153" s="222" t="s">
        <v>42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130</v>
      </c>
      <c r="AT153" s="225" t="s">
        <v>125</v>
      </c>
      <c r="AU153" s="225" t="s">
        <v>80</v>
      </c>
      <c r="AY153" s="19" t="s">
        <v>123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78</v>
      </c>
      <c r="BK153" s="226">
        <f>ROUND(I153*H153,2)</f>
        <v>0</v>
      </c>
      <c r="BL153" s="19" t="s">
        <v>130</v>
      </c>
      <c r="BM153" s="225" t="s">
        <v>527</v>
      </c>
    </row>
    <row r="154" s="2" customFormat="1">
      <c r="A154" s="40"/>
      <c r="B154" s="41"/>
      <c r="C154" s="42"/>
      <c r="D154" s="227" t="s">
        <v>132</v>
      </c>
      <c r="E154" s="42"/>
      <c r="F154" s="228" t="s">
        <v>278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132</v>
      </c>
      <c r="AU154" s="19" t="s">
        <v>80</v>
      </c>
    </row>
    <row r="155" s="13" customFormat="1">
      <c r="A155" s="13"/>
      <c r="B155" s="232"/>
      <c r="C155" s="233"/>
      <c r="D155" s="234" t="s">
        <v>134</v>
      </c>
      <c r="E155" s="235" t="s">
        <v>19</v>
      </c>
      <c r="F155" s="236" t="s">
        <v>528</v>
      </c>
      <c r="G155" s="233"/>
      <c r="H155" s="237">
        <v>2650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134</v>
      </c>
      <c r="AU155" s="243" t="s">
        <v>80</v>
      </c>
      <c r="AV155" s="13" t="s">
        <v>80</v>
      </c>
      <c r="AW155" s="13" t="s">
        <v>33</v>
      </c>
      <c r="AX155" s="13" t="s">
        <v>71</v>
      </c>
      <c r="AY155" s="243" t="s">
        <v>123</v>
      </c>
    </row>
    <row r="156" s="13" customFormat="1">
      <c r="A156" s="13"/>
      <c r="B156" s="232"/>
      <c r="C156" s="233"/>
      <c r="D156" s="234" t="s">
        <v>134</v>
      </c>
      <c r="E156" s="235" t="s">
        <v>19</v>
      </c>
      <c r="F156" s="236" t="s">
        <v>529</v>
      </c>
      <c r="G156" s="233"/>
      <c r="H156" s="237">
        <v>597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134</v>
      </c>
      <c r="AU156" s="243" t="s">
        <v>80</v>
      </c>
      <c r="AV156" s="13" t="s">
        <v>80</v>
      </c>
      <c r="AW156" s="13" t="s">
        <v>33</v>
      </c>
      <c r="AX156" s="13" t="s">
        <v>71</v>
      </c>
      <c r="AY156" s="243" t="s">
        <v>123</v>
      </c>
    </row>
    <row r="157" s="14" customFormat="1">
      <c r="A157" s="14"/>
      <c r="B157" s="244"/>
      <c r="C157" s="245"/>
      <c r="D157" s="234" t="s">
        <v>134</v>
      </c>
      <c r="E157" s="246" t="s">
        <v>19</v>
      </c>
      <c r="F157" s="247" t="s">
        <v>136</v>
      </c>
      <c r="G157" s="245"/>
      <c r="H157" s="248">
        <v>3247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134</v>
      </c>
      <c r="AU157" s="254" t="s">
        <v>80</v>
      </c>
      <c r="AV157" s="14" t="s">
        <v>130</v>
      </c>
      <c r="AW157" s="14" t="s">
        <v>33</v>
      </c>
      <c r="AX157" s="14" t="s">
        <v>78</v>
      </c>
      <c r="AY157" s="254" t="s">
        <v>123</v>
      </c>
    </row>
    <row r="158" s="2" customFormat="1" ht="37.8" customHeight="1">
      <c r="A158" s="40"/>
      <c r="B158" s="41"/>
      <c r="C158" s="214" t="s">
        <v>8</v>
      </c>
      <c r="D158" s="214" t="s">
        <v>125</v>
      </c>
      <c r="E158" s="215" t="s">
        <v>530</v>
      </c>
      <c r="F158" s="216" t="s">
        <v>531</v>
      </c>
      <c r="G158" s="217" t="s">
        <v>128</v>
      </c>
      <c r="H158" s="218">
        <v>10520</v>
      </c>
      <c r="I158" s="219"/>
      <c r="J158" s="220">
        <f>ROUND(I158*H158,2)</f>
        <v>0</v>
      </c>
      <c r="K158" s="216" t="s">
        <v>129</v>
      </c>
      <c r="L158" s="46"/>
      <c r="M158" s="221" t="s">
        <v>19</v>
      </c>
      <c r="N158" s="222" t="s">
        <v>42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130</v>
      </c>
      <c r="AT158" s="225" t="s">
        <v>125</v>
      </c>
      <c r="AU158" s="225" t="s">
        <v>80</v>
      </c>
      <c r="AY158" s="19" t="s">
        <v>123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78</v>
      </c>
      <c r="BK158" s="226">
        <f>ROUND(I158*H158,2)</f>
        <v>0</v>
      </c>
      <c r="BL158" s="19" t="s">
        <v>130</v>
      </c>
      <c r="BM158" s="225" t="s">
        <v>532</v>
      </c>
    </row>
    <row r="159" s="2" customFormat="1">
      <c r="A159" s="40"/>
      <c r="B159" s="41"/>
      <c r="C159" s="42"/>
      <c r="D159" s="227" t="s">
        <v>132</v>
      </c>
      <c r="E159" s="42"/>
      <c r="F159" s="228" t="s">
        <v>533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132</v>
      </c>
      <c r="AU159" s="19" t="s">
        <v>80</v>
      </c>
    </row>
    <row r="160" s="2" customFormat="1">
      <c r="A160" s="40"/>
      <c r="B160" s="41"/>
      <c r="C160" s="42"/>
      <c r="D160" s="234" t="s">
        <v>155</v>
      </c>
      <c r="E160" s="42"/>
      <c r="F160" s="275" t="s">
        <v>534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155</v>
      </c>
      <c r="AU160" s="19" t="s">
        <v>80</v>
      </c>
    </row>
    <row r="161" s="13" customFormat="1">
      <c r="A161" s="13"/>
      <c r="B161" s="232"/>
      <c r="C161" s="233"/>
      <c r="D161" s="234" t="s">
        <v>134</v>
      </c>
      <c r="E161" s="235" t="s">
        <v>19</v>
      </c>
      <c r="F161" s="236" t="s">
        <v>535</v>
      </c>
      <c r="G161" s="233"/>
      <c r="H161" s="237">
        <v>10520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134</v>
      </c>
      <c r="AU161" s="243" t="s">
        <v>80</v>
      </c>
      <c r="AV161" s="13" t="s">
        <v>80</v>
      </c>
      <c r="AW161" s="13" t="s">
        <v>33</v>
      </c>
      <c r="AX161" s="13" t="s">
        <v>71</v>
      </c>
      <c r="AY161" s="243" t="s">
        <v>123</v>
      </c>
    </row>
    <row r="162" s="14" customFormat="1">
      <c r="A162" s="14"/>
      <c r="B162" s="244"/>
      <c r="C162" s="245"/>
      <c r="D162" s="234" t="s">
        <v>134</v>
      </c>
      <c r="E162" s="246" t="s">
        <v>19</v>
      </c>
      <c r="F162" s="247" t="s">
        <v>136</v>
      </c>
      <c r="G162" s="245"/>
      <c r="H162" s="248">
        <v>10520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134</v>
      </c>
      <c r="AU162" s="254" t="s">
        <v>80</v>
      </c>
      <c r="AV162" s="14" t="s">
        <v>130</v>
      </c>
      <c r="AW162" s="14" t="s">
        <v>33</v>
      </c>
      <c r="AX162" s="14" t="s">
        <v>78</v>
      </c>
      <c r="AY162" s="254" t="s">
        <v>123</v>
      </c>
    </row>
    <row r="163" s="2" customFormat="1" ht="16.5" customHeight="1">
      <c r="A163" s="40"/>
      <c r="B163" s="41"/>
      <c r="C163" s="255" t="s">
        <v>267</v>
      </c>
      <c r="D163" s="255" t="s">
        <v>137</v>
      </c>
      <c r="E163" s="256" t="s">
        <v>289</v>
      </c>
      <c r="F163" s="257" t="s">
        <v>290</v>
      </c>
      <c r="G163" s="258" t="s">
        <v>291</v>
      </c>
      <c r="H163" s="259">
        <v>210.40000000000001</v>
      </c>
      <c r="I163" s="260"/>
      <c r="J163" s="261">
        <f>ROUND(I163*H163,2)</f>
        <v>0</v>
      </c>
      <c r="K163" s="257" t="s">
        <v>129</v>
      </c>
      <c r="L163" s="262"/>
      <c r="M163" s="263" t="s">
        <v>19</v>
      </c>
      <c r="N163" s="264" t="s">
        <v>42</v>
      </c>
      <c r="O163" s="86"/>
      <c r="P163" s="223">
        <f>O163*H163</f>
        <v>0</v>
      </c>
      <c r="Q163" s="223">
        <v>0.001</v>
      </c>
      <c r="R163" s="223">
        <f>Q163*H163</f>
        <v>0.2104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140</v>
      </c>
      <c r="AT163" s="225" t="s">
        <v>137</v>
      </c>
      <c r="AU163" s="225" t="s">
        <v>80</v>
      </c>
      <c r="AY163" s="19" t="s">
        <v>123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78</v>
      </c>
      <c r="BK163" s="226">
        <f>ROUND(I163*H163,2)</f>
        <v>0</v>
      </c>
      <c r="BL163" s="19" t="s">
        <v>130</v>
      </c>
      <c r="BM163" s="225" t="s">
        <v>536</v>
      </c>
    </row>
    <row r="164" s="13" customFormat="1">
      <c r="A164" s="13"/>
      <c r="B164" s="232"/>
      <c r="C164" s="233"/>
      <c r="D164" s="234" t="s">
        <v>134</v>
      </c>
      <c r="E164" s="233"/>
      <c r="F164" s="236" t="s">
        <v>537</v>
      </c>
      <c r="G164" s="233"/>
      <c r="H164" s="237">
        <v>210.40000000000001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134</v>
      </c>
      <c r="AU164" s="243" t="s">
        <v>80</v>
      </c>
      <c r="AV164" s="13" t="s">
        <v>80</v>
      </c>
      <c r="AW164" s="13" t="s">
        <v>4</v>
      </c>
      <c r="AX164" s="13" t="s">
        <v>78</v>
      </c>
      <c r="AY164" s="243" t="s">
        <v>123</v>
      </c>
    </row>
    <row r="165" s="12" customFormat="1" ht="22.8" customHeight="1">
      <c r="A165" s="12"/>
      <c r="B165" s="198"/>
      <c r="C165" s="199"/>
      <c r="D165" s="200" t="s">
        <v>70</v>
      </c>
      <c r="E165" s="212" t="s">
        <v>80</v>
      </c>
      <c r="F165" s="212" t="s">
        <v>124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SUM(P166:P193)</f>
        <v>0</v>
      </c>
      <c r="Q165" s="206"/>
      <c r="R165" s="207">
        <f>SUM(R166:R193)</f>
        <v>1.1897806199999998</v>
      </c>
      <c r="S165" s="206"/>
      <c r="T165" s="208">
        <f>SUM(T166:T193)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78</v>
      </c>
      <c r="AT165" s="210" t="s">
        <v>70</v>
      </c>
      <c r="AU165" s="210" t="s">
        <v>78</v>
      </c>
      <c r="AY165" s="209" t="s">
        <v>123</v>
      </c>
      <c r="BK165" s="211">
        <f>SUM(BK166:BK193)</f>
        <v>0</v>
      </c>
    </row>
    <row r="166" s="2" customFormat="1" ht="37.8" customHeight="1">
      <c r="A166" s="40"/>
      <c r="B166" s="41"/>
      <c r="C166" s="214" t="s">
        <v>274</v>
      </c>
      <c r="D166" s="214" t="s">
        <v>125</v>
      </c>
      <c r="E166" s="215" t="s">
        <v>538</v>
      </c>
      <c r="F166" s="216" t="s">
        <v>539</v>
      </c>
      <c r="G166" s="217" t="s">
        <v>128</v>
      </c>
      <c r="H166" s="218">
        <v>252</v>
      </c>
      <c r="I166" s="219"/>
      <c r="J166" s="220">
        <f>ROUND(I166*H166,2)</f>
        <v>0</v>
      </c>
      <c r="K166" s="216" t="s">
        <v>129</v>
      </c>
      <c r="L166" s="46"/>
      <c r="M166" s="221" t="s">
        <v>19</v>
      </c>
      <c r="N166" s="222" t="s">
        <v>42</v>
      </c>
      <c r="O166" s="86"/>
      <c r="P166" s="223">
        <f>O166*H166</f>
        <v>0</v>
      </c>
      <c r="Q166" s="223">
        <v>0.00017000000000000001</v>
      </c>
      <c r="R166" s="223">
        <f>Q166*H166</f>
        <v>0.042840000000000003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130</v>
      </c>
      <c r="AT166" s="225" t="s">
        <v>125</v>
      </c>
      <c r="AU166" s="225" t="s">
        <v>80</v>
      </c>
      <c r="AY166" s="19" t="s">
        <v>123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78</v>
      </c>
      <c r="BK166" s="226">
        <f>ROUND(I166*H166,2)</f>
        <v>0</v>
      </c>
      <c r="BL166" s="19" t="s">
        <v>130</v>
      </c>
      <c r="BM166" s="225" t="s">
        <v>540</v>
      </c>
    </row>
    <row r="167" s="2" customFormat="1">
      <c r="A167" s="40"/>
      <c r="B167" s="41"/>
      <c r="C167" s="42"/>
      <c r="D167" s="227" t="s">
        <v>132</v>
      </c>
      <c r="E167" s="42"/>
      <c r="F167" s="228" t="s">
        <v>541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132</v>
      </c>
      <c r="AU167" s="19" t="s">
        <v>80</v>
      </c>
    </row>
    <row r="168" s="2" customFormat="1">
      <c r="A168" s="40"/>
      <c r="B168" s="41"/>
      <c r="C168" s="42"/>
      <c r="D168" s="234" t="s">
        <v>155</v>
      </c>
      <c r="E168" s="42"/>
      <c r="F168" s="275" t="s">
        <v>542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155</v>
      </c>
      <c r="AU168" s="19" t="s">
        <v>80</v>
      </c>
    </row>
    <row r="169" s="13" customFormat="1">
      <c r="A169" s="13"/>
      <c r="B169" s="232"/>
      <c r="C169" s="233"/>
      <c r="D169" s="234" t="s">
        <v>134</v>
      </c>
      <c r="E169" s="235" t="s">
        <v>19</v>
      </c>
      <c r="F169" s="236" t="s">
        <v>543</v>
      </c>
      <c r="G169" s="233"/>
      <c r="H169" s="237">
        <v>115.5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134</v>
      </c>
      <c r="AU169" s="243" t="s">
        <v>80</v>
      </c>
      <c r="AV169" s="13" t="s">
        <v>80</v>
      </c>
      <c r="AW169" s="13" t="s">
        <v>33</v>
      </c>
      <c r="AX169" s="13" t="s">
        <v>71</v>
      </c>
      <c r="AY169" s="243" t="s">
        <v>123</v>
      </c>
    </row>
    <row r="170" s="13" customFormat="1">
      <c r="A170" s="13"/>
      <c r="B170" s="232"/>
      <c r="C170" s="233"/>
      <c r="D170" s="234" t="s">
        <v>134</v>
      </c>
      <c r="E170" s="235" t="s">
        <v>19</v>
      </c>
      <c r="F170" s="236" t="s">
        <v>544</v>
      </c>
      <c r="G170" s="233"/>
      <c r="H170" s="237">
        <v>96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134</v>
      </c>
      <c r="AU170" s="243" t="s">
        <v>80</v>
      </c>
      <c r="AV170" s="13" t="s">
        <v>80</v>
      </c>
      <c r="AW170" s="13" t="s">
        <v>33</v>
      </c>
      <c r="AX170" s="13" t="s">
        <v>71</v>
      </c>
      <c r="AY170" s="243" t="s">
        <v>123</v>
      </c>
    </row>
    <row r="171" s="13" customFormat="1">
      <c r="A171" s="13"/>
      <c r="B171" s="232"/>
      <c r="C171" s="233"/>
      <c r="D171" s="234" t="s">
        <v>134</v>
      </c>
      <c r="E171" s="235" t="s">
        <v>19</v>
      </c>
      <c r="F171" s="236" t="s">
        <v>545</v>
      </c>
      <c r="G171" s="233"/>
      <c r="H171" s="237">
        <v>40.5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134</v>
      </c>
      <c r="AU171" s="243" t="s">
        <v>80</v>
      </c>
      <c r="AV171" s="13" t="s">
        <v>80</v>
      </c>
      <c r="AW171" s="13" t="s">
        <v>33</v>
      </c>
      <c r="AX171" s="13" t="s">
        <v>71</v>
      </c>
      <c r="AY171" s="243" t="s">
        <v>123</v>
      </c>
    </row>
    <row r="172" s="14" customFormat="1">
      <c r="A172" s="14"/>
      <c r="B172" s="244"/>
      <c r="C172" s="245"/>
      <c r="D172" s="234" t="s">
        <v>134</v>
      </c>
      <c r="E172" s="246" t="s">
        <v>19</v>
      </c>
      <c r="F172" s="247" t="s">
        <v>136</v>
      </c>
      <c r="G172" s="245"/>
      <c r="H172" s="248">
        <v>252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134</v>
      </c>
      <c r="AU172" s="254" t="s">
        <v>80</v>
      </c>
      <c r="AV172" s="14" t="s">
        <v>130</v>
      </c>
      <c r="AW172" s="14" t="s">
        <v>33</v>
      </c>
      <c r="AX172" s="14" t="s">
        <v>78</v>
      </c>
      <c r="AY172" s="254" t="s">
        <v>123</v>
      </c>
    </row>
    <row r="173" s="2" customFormat="1" ht="24.15" customHeight="1">
      <c r="A173" s="40"/>
      <c r="B173" s="41"/>
      <c r="C173" s="255" t="s">
        <v>281</v>
      </c>
      <c r="D173" s="255" t="s">
        <v>137</v>
      </c>
      <c r="E173" s="256" t="s">
        <v>546</v>
      </c>
      <c r="F173" s="257" t="s">
        <v>547</v>
      </c>
      <c r="G173" s="258" t="s">
        <v>128</v>
      </c>
      <c r="H173" s="259">
        <v>970.10599999999999</v>
      </c>
      <c r="I173" s="260"/>
      <c r="J173" s="261">
        <f>ROUND(I173*H173,2)</f>
        <v>0</v>
      </c>
      <c r="K173" s="257" t="s">
        <v>129</v>
      </c>
      <c r="L173" s="262"/>
      <c r="M173" s="263" t="s">
        <v>19</v>
      </c>
      <c r="N173" s="264" t="s">
        <v>42</v>
      </c>
      <c r="O173" s="86"/>
      <c r="P173" s="223">
        <f>O173*H173</f>
        <v>0</v>
      </c>
      <c r="Q173" s="223">
        <v>0.00029999999999999997</v>
      </c>
      <c r="R173" s="223">
        <f>Q173*H173</f>
        <v>0.29103179999999995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140</v>
      </c>
      <c r="AT173" s="225" t="s">
        <v>137</v>
      </c>
      <c r="AU173" s="225" t="s">
        <v>80</v>
      </c>
      <c r="AY173" s="19" t="s">
        <v>123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78</v>
      </c>
      <c r="BK173" s="226">
        <f>ROUND(I173*H173,2)</f>
        <v>0</v>
      </c>
      <c r="BL173" s="19" t="s">
        <v>130</v>
      </c>
      <c r="BM173" s="225" t="s">
        <v>548</v>
      </c>
    </row>
    <row r="174" s="2" customFormat="1">
      <c r="A174" s="40"/>
      <c r="B174" s="41"/>
      <c r="C174" s="42"/>
      <c r="D174" s="234" t="s">
        <v>155</v>
      </c>
      <c r="E174" s="42"/>
      <c r="F174" s="275" t="s">
        <v>549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155</v>
      </c>
      <c r="AU174" s="19" t="s">
        <v>80</v>
      </c>
    </row>
    <row r="175" s="13" customFormat="1">
      <c r="A175" s="13"/>
      <c r="B175" s="232"/>
      <c r="C175" s="233"/>
      <c r="D175" s="234" t="s">
        <v>134</v>
      </c>
      <c r="E175" s="235" t="s">
        <v>19</v>
      </c>
      <c r="F175" s="236" t="s">
        <v>550</v>
      </c>
      <c r="G175" s="233"/>
      <c r="H175" s="237">
        <v>252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134</v>
      </c>
      <c r="AU175" s="243" t="s">
        <v>80</v>
      </c>
      <c r="AV175" s="13" t="s">
        <v>80</v>
      </c>
      <c r="AW175" s="13" t="s">
        <v>33</v>
      </c>
      <c r="AX175" s="13" t="s">
        <v>71</v>
      </c>
      <c r="AY175" s="243" t="s">
        <v>123</v>
      </c>
    </row>
    <row r="176" s="13" customFormat="1">
      <c r="A176" s="13"/>
      <c r="B176" s="232"/>
      <c r="C176" s="233"/>
      <c r="D176" s="234" t="s">
        <v>134</v>
      </c>
      <c r="E176" s="235" t="s">
        <v>19</v>
      </c>
      <c r="F176" s="236" t="s">
        <v>551</v>
      </c>
      <c r="G176" s="233"/>
      <c r="H176" s="237">
        <v>372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134</v>
      </c>
      <c r="AU176" s="243" t="s">
        <v>80</v>
      </c>
      <c r="AV176" s="13" t="s">
        <v>80</v>
      </c>
      <c r="AW176" s="13" t="s">
        <v>33</v>
      </c>
      <c r="AX176" s="13" t="s">
        <v>71</v>
      </c>
      <c r="AY176" s="243" t="s">
        <v>123</v>
      </c>
    </row>
    <row r="177" s="13" customFormat="1">
      <c r="A177" s="13"/>
      <c r="B177" s="232"/>
      <c r="C177" s="233"/>
      <c r="D177" s="234" t="s">
        <v>134</v>
      </c>
      <c r="E177" s="235" t="s">
        <v>19</v>
      </c>
      <c r="F177" s="236" t="s">
        <v>552</v>
      </c>
      <c r="G177" s="233"/>
      <c r="H177" s="237">
        <v>195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134</v>
      </c>
      <c r="AU177" s="243" t="s">
        <v>80</v>
      </c>
      <c r="AV177" s="13" t="s">
        <v>80</v>
      </c>
      <c r="AW177" s="13" t="s">
        <v>33</v>
      </c>
      <c r="AX177" s="13" t="s">
        <v>71</v>
      </c>
      <c r="AY177" s="243" t="s">
        <v>123</v>
      </c>
    </row>
    <row r="178" s="14" customFormat="1">
      <c r="A178" s="14"/>
      <c r="B178" s="244"/>
      <c r="C178" s="245"/>
      <c r="D178" s="234" t="s">
        <v>134</v>
      </c>
      <c r="E178" s="246" t="s">
        <v>19</v>
      </c>
      <c r="F178" s="247" t="s">
        <v>136</v>
      </c>
      <c r="G178" s="245"/>
      <c r="H178" s="248">
        <v>819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134</v>
      </c>
      <c r="AU178" s="254" t="s">
        <v>80</v>
      </c>
      <c r="AV178" s="14" t="s">
        <v>130</v>
      </c>
      <c r="AW178" s="14" t="s">
        <v>33</v>
      </c>
      <c r="AX178" s="14" t="s">
        <v>78</v>
      </c>
      <c r="AY178" s="254" t="s">
        <v>123</v>
      </c>
    </row>
    <row r="179" s="13" customFormat="1">
      <c r="A179" s="13"/>
      <c r="B179" s="232"/>
      <c r="C179" s="233"/>
      <c r="D179" s="234" t="s">
        <v>134</v>
      </c>
      <c r="E179" s="233"/>
      <c r="F179" s="236" t="s">
        <v>553</v>
      </c>
      <c r="G179" s="233"/>
      <c r="H179" s="237">
        <v>970.10599999999999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134</v>
      </c>
      <c r="AU179" s="243" t="s">
        <v>80</v>
      </c>
      <c r="AV179" s="13" t="s">
        <v>80</v>
      </c>
      <c r="AW179" s="13" t="s">
        <v>4</v>
      </c>
      <c r="AX179" s="13" t="s">
        <v>78</v>
      </c>
      <c r="AY179" s="243" t="s">
        <v>123</v>
      </c>
    </row>
    <row r="180" s="2" customFormat="1" ht="24.15" customHeight="1">
      <c r="A180" s="40"/>
      <c r="B180" s="41"/>
      <c r="C180" s="214" t="s">
        <v>288</v>
      </c>
      <c r="D180" s="214" t="s">
        <v>125</v>
      </c>
      <c r="E180" s="215" t="s">
        <v>554</v>
      </c>
      <c r="F180" s="216" t="s">
        <v>555</v>
      </c>
      <c r="G180" s="217" t="s">
        <v>191</v>
      </c>
      <c r="H180" s="218">
        <v>77</v>
      </c>
      <c r="I180" s="219"/>
      <c r="J180" s="220">
        <f>ROUND(I180*H180,2)</f>
        <v>0</v>
      </c>
      <c r="K180" s="216" t="s">
        <v>129</v>
      </c>
      <c r="L180" s="46"/>
      <c r="M180" s="221" t="s">
        <v>19</v>
      </c>
      <c r="N180" s="222" t="s">
        <v>42</v>
      </c>
      <c r="O180" s="86"/>
      <c r="P180" s="223">
        <f>O180*H180</f>
        <v>0</v>
      </c>
      <c r="Q180" s="223">
        <v>0.00048999999999999998</v>
      </c>
      <c r="R180" s="223">
        <f>Q180*H180</f>
        <v>0.03773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130</v>
      </c>
      <c r="AT180" s="225" t="s">
        <v>125</v>
      </c>
      <c r="AU180" s="225" t="s">
        <v>80</v>
      </c>
      <c r="AY180" s="19" t="s">
        <v>123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78</v>
      </c>
      <c r="BK180" s="226">
        <f>ROUND(I180*H180,2)</f>
        <v>0</v>
      </c>
      <c r="BL180" s="19" t="s">
        <v>130</v>
      </c>
      <c r="BM180" s="225" t="s">
        <v>556</v>
      </c>
    </row>
    <row r="181" s="2" customFormat="1">
      <c r="A181" s="40"/>
      <c r="B181" s="41"/>
      <c r="C181" s="42"/>
      <c r="D181" s="227" t="s">
        <v>132</v>
      </c>
      <c r="E181" s="42"/>
      <c r="F181" s="228" t="s">
        <v>557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132</v>
      </c>
      <c r="AU181" s="19" t="s">
        <v>80</v>
      </c>
    </row>
    <row r="182" s="2" customFormat="1">
      <c r="A182" s="40"/>
      <c r="B182" s="41"/>
      <c r="C182" s="42"/>
      <c r="D182" s="234" t="s">
        <v>155</v>
      </c>
      <c r="E182" s="42"/>
      <c r="F182" s="275" t="s">
        <v>558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155</v>
      </c>
      <c r="AU182" s="19" t="s">
        <v>80</v>
      </c>
    </row>
    <row r="183" s="13" customFormat="1">
      <c r="A183" s="13"/>
      <c r="B183" s="232"/>
      <c r="C183" s="233"/>
      <c r="D183" s="234" t="s">
        <v>134</v>
      </c>
      <c r="E183" s="235" t="s">
        <v>19</v>
      </c>
      <c r="F183" s="236" t="s">
        <v>559</v>
      </c>
      <c r="G183" s="233"/>
      <c r="H183" s="237">
        <v>77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134</v>
      </c>
      <c r="AU183" s="243" t="s">
        <v>80</v>
      </c>
      <c r="AV183" s="13" t="s">
        <v>80</v>
      </c>
      <c r="AW183" s="13" t="s">
        <v>33</v>
      </c>
      <c r="AX183" s="13" t="s">
        <v>71</v>
      </c>
      <c r="AY183" s="243" t="s">
        <v>123</v>
      </c>
    </row>
    <row r="184" s="14" customFormat="1">
      <c r="A184" s="14"/>
      <c r="B184" s="244"/>
      <c r="C184" s="245"/>
      <c r="D184" s="234" t="s">
        <v>134</v>
      </c>
      <c r="E184" s="246" t="s">
        <v>19</v>
      </c>
      <c r="F184" s="247" t="s">
        <v>136</v>
      </c>
      <c r="G184" s="245"/>
      <c r="H184" s="248">
        <v>77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134</v>
      </c>
      <c r="AU184" s="254" t="s">
        <v>80</v>
      </c>
      <c r="AV184" s="14" t="s">
        <v>130</v>
      </c>
      <c r="AW184" s="14" t="s">
        <v>33</v>
      </c>
      <c r="AX184" s="14" t="s">
        <v>78</v>
      </c>
      <c r="AY184" s="254" t="s">
        <v>123</v>
      </c>
    </row>
    <row r="185" s="2" customFormat="1" ht="44.25" customHeight="1">
      <c r="A185" s="40"/>
      <c r="B185" s="41"/>
      <c r="C185" s="214" t="s">
        <v>294</v>
      </c>
      <c r="D185" s="214" t="s">
        <v>125</v>
      </c>
      <c r="E185" s="215" t="s">
        <v>560</v>
      </c>
      <c r="F185" s="216" t="s">
        <v>561</v>
      </c>
      <c r="G185" s="217" t="s">
        <v>128</v>
      </c>
      <c r="H185" s="218">
        <v>1368.5</v>
      </c>
      <c r="I185" s="219"/>
      <c r="J185" s="220">
        <f>ROUND(I185*H185,2)</f>
        <v>0</v>
      </c>
      <c r="K185" s="216" t="s">
        <v>129</v>
      </c>
      <c r="L185" s="46"/>
      <c r="M185" s="221" t="s">
        <v>19</v>
      </c>
      <c r="N185" s="222" t="s">
        <v>42</v>
      </c>
      <c r="O185" s="86"/>
      <c r="P185" s="223">
        <f>O185*H185</f>
        <v>0</v>
      </c>
      <c r="Q185" s="223">
        <v>0.00013999999999999999</v>
      </c>
      <c r="R185" s="223">
        <f>Q185*H185</f>
        <v>0.19158999999999998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130</v>
      </c>
      <c r="AT185" s="225" t="s">
        <v>125</v>
      </c>
      <c r="AU185" s="225" t="s">
        <v>80</v>
      </c>
      <c r="AY185" s="19" t="s">
        <v>123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78</v>
      </c>
      <c r="BK185" s="226">
        <f>ROUND(I185*H185,2)</f>
        <v>0</v>
      </c>
      <c r="BL185" s="19" t="s">
        <v>130</v>
      </c>
      <c r="BM185" s="225" t="s">
        <v>562</v>
      </c>
    </row>
    <row r="186" s="2" customFormat="1">
      <c r="A186" s="40"/>
      <c r="B186" s="41"/>
      <c r="C186" s="42"/>
      <c r="D186" s="227" t="s">
        <v>132</v>
      </c>
      <c r="E186" s="42"/>
      <c r="F186" s="228" t="s">
        <v>563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132</v>
      </c>
      <c r="AU186" s="19" t="s">
        <v>80</v>
      </c>
    </row>
    <row r="187" s="2" customFormat="1">
      <c r="A187" s="40"/>
      <c r="B187" s="41"/>
      <c r="C187" s="42"/>
      <c r="D187" s="234" t="s">
        <v>155</v>
      </c>
      <c r="E187" s="42"/>
      <c r="F187" s="275" t="s">
        <v>564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155</v>
      </c>
      <c r="AU187" s="19" t="s">
        <v>80</v>
      </c>
    </row>
    <row r="188" s="13" customFormat="1">
      <c r="A188" s="13"/>
      <c r="B188" s="232"/>
      <c r="C188" s="233"/>
      <c r="D188" s="234" t="s">
        <v>134</v>
      </c>
      <c r="E188" s="235" t="s">
        <v>19</v>
      </c>
      <c r="F188" s="236" t="s">
        <v>565</v>
      </c>
      <c r="G188" s="233"/>
      <c r="H188" s="237">
        <v>801.5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134</v>
      </c>
      <c r="AU188" s="243" t="s">
        <v>80</v>
      </c>
      <c r="AV188" s="13" t="s">
        <v>80</v>
      </c>
      <c r="AW188" s="13" t="s">
        <v>33</v>
      </c>
      <c r="AX188" s="13" t="s">
        <v>71</v>
      </c>
      <c r="AY188" s="243" t="s">
        <v>123</v>
      </c>
    </row>
    <row r="189" s="13" customFormat="1">
      <c r="A189" s="13"/>
      <c r="B189" s="232"/>
      <c r="C189" s="233"/>
      <c r="D189" s="234" t="s">
        <v>134</v>
      </c>
      <c r="E189" s="235" t="s">
        <v>19</v>
      </c>
      <c r="F189" s="236" t="s">
        <v>551</v>
      </c>
      <c r="G189" s="233"/>
      <c r="H189" s="237">
        <v>372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134</v>
      </c>
      <c r="AU189" s="243" t="s">
        <v>80</v>
      </c>
      <c r="AV189" s="13" t="s">
        <v>80</v>
      </c>
      <c r="AW189" s="13" t="s">
        <v>33</v>
      </c>
      <c r="AX189" s="13" t="s">
        <v>71</v>
      </c>
      <c r="AY189" s="243" t="s">
        <v>123</v>
      </c>
    </row>
    <row r="190" s="13" customFormat="1">
      <c r="A190" s="13"/>
      <c r="B190" s="232"/>
      <c r="C190" s="233"/>
      <c r="D190" s="234" t="s">
        <v>134</v>
      </c>
      <c r="E190" s="235" t="s">
        <v>19</v>
      </c>
      <c r="F190" s="236" t="s">
        <v>552</v>
      </c>
      <c r="G190" s="233"/>
      <c r="H190" s="237">
        <v>195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134</v>
      </c>
      <c r="AU190" s="243" t="s">
        <v>80</v>
      </c>
      <c r="AV190" s="13" t="s">
        <v>80</v>
      </c>
      <c r="AW190" s="13" t="s">
        <v>33</v>
      </c>
      <c r="AX190" s="13" t="s">
        <v>71</v>
      </c>
      <c r="AY190" s="243" t="s">
        <v>123</v>
      </c>
    </row>
    <row r="191" s="14" customFormat="1">
      <c r="A191" s="14"/>
      <c r="B191" s="244"/>
      <c r="C191" s="245"/>
      <c r="D191" s="234" t="s">
        <v>134</v>
      </c>
      <c r="E191" s="246" t="s">
        <v>19</v>
      </c>
      <c r="F191" s="247" t="s">
        <v>136</v>
      </c>
      <c r="G191" s="245"/>
      <c r="H191" s="248">
        <v>1368.5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134</v>
      </c>
      <c r="AU191" s="254" t="s">
        <v>80</v>
      </c>
      <c r="AV191" s="14" t="s">
        <v>130</v>
      </c>
      <c r="AW191" s="14" t="s">
        <v>33</v>
      </c>
      <c r="AX191" s="14" t="s">
        <v>78</v>
      </c>
      <c r="AY191" s="254" t="s">
        <v>123</v>
      </c>
    </row>
    <row r="192" s="2" customFormat="1" ht="16.5" customHeight="1">
      <c r="A192" s="40"/>
      <c r="B192" s="41"/>
      <c r="C192" s="255" t="s">
        <v>7</v>
      </c>
      <c r="D192" s="255" t="s">
        <v>137</v>
      </c>
      <c r="E192" s="256" t="s">
        <v>566</v>
      </c>
      <c r="F192" s="257" t="s">
        <v>567</v>
      </c>
      <c r="G192" s="258" t="s">
        <v>128</v>
      </c>
      <c r="H192" s="259">
        <v>949.37699999999995</v>
      </c>
      <c r="I192" s="260"/>
      <c r="J192" s="261">
        <f>ROUND(I192*H192,2)</f>
        <v>0</v>
      </c>
      <c r="K192" s="257" t="s">
        <v>129</v>
      </c>
      <c r="L192" s="262"/>
      <c r="M192" s="263" t="s">
        <v>19</v>
      </c>
      <c r="N192" s="264" t="s">
        <v>42</v>
      </c>
      <c r="O192" s="86"/>
      <c r="P192" s="223">
        <f>O192*H192</f>
        <v>0</v>
      </c>
      <c r="Q192" s="223">
        <v>0.00066</v>
      </c>
      <c r="R192" s="223">
        <f>Q192*H192</f>
        <v>0.62658881999999994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140</v>
      </c>
      <c r="AT192" s="225" t="s">
        <v>137</v>
      </c>
      <c r="AU192" s="225" t="s">
        <v>80</v>
      </c>
      <c r="AY192" s="19" t="s">
        <v>123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78</v>
      </c>
      <c r="BK192" s="226">
        <f>ROUND(I192*H192,2)</f>
        <v>0</v>
      </c>
      <c r="BL192" s="19" t="s">
        <v>130</v>
      </c>
      <c r="BM192" s="225" t="s">
        <v>568</v>
      </c>
    </row>
    <row r="193" s="13" customFormat="1">
      <c r="A193" s="13"/>
      <c r="B193" s="232"/>
      <c r="C193" s="233"/>
      <c r="D193" s="234" t="s">
        <v>134</v>
      </c>
      <c r="E193" s="233"/>
      <c r="F193" s="236" t="s">
        <v>569</v>
      </c>
      <c r="G193" s="233"/>
      <c r="H193" s="237">
        <v>949.37699999999995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134</v>
      </c>
      <c r="AU193" s="243" t="s">
        <v>80</v>
      </c>
      <c r="AV193" s="13" t="s">
        <v>80</v>
      </c>
      <c r="AW193" s="13" t="s">
        <v>4</v>
      </c>
      <c r="AX193" s="13" t="s">
        <v>78</v>
      </c>
      <c r="AY193" s="243" t="s">
        <v>123</v>
      </c>
    </row>
    <row r="194" s="12" customFormat="1" ht="22.8" customHeight="1">
      <c r="A194" s="12"/>
      <c r="B194" s="198"/>
      <c r="C194" s="199"/>
      <c r="D194" s="200" t="s">
        <v>70</v>
      </c>
      <c r="E194" s="212" t="s">
        <v>130</v>
      </c>
      <c r="F194" s="212" t="s">
        <v>570</v>
      </c>
      <c r="G194" s="199"/>
      <c r="H194" s="199"/>
      <c r="I194" s="202"/>
      <c r="J194" s="213">
        <f>BK194</f>
        <v>0</v>
      </c>
      <c r="K194" s="199"/>
      <c r="L194" s="204"/>
      <c r="M194" s="205"/>
      <c r="N194" s="206"/>
      <c r="O194" s="206"/>
      <c r="P194" s="207">
        <f>SUM(P195:P201)</f>
        <v>0</v>
      </c>
      <c r="Q194" s="206"/>
      <c r="R194" s="207">
        <f>SUM(R195:R201)</f>
        <v>79.379999999999995</v>
      </c>
      <c r="S194" s="206"/>
      <c r="T194" s="208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9" t="s">
        <v>78</v>
      </c>
      <c r="AT194" s="210" t="s">
        <v>70</v>
      </c>
      <c r="AU194" s="210" t="s">
        <v>78</v>
      </c>
      <c r="AY194" s="209" t="s">
        <v>123</v>
      </c>
      <c r="BK194" s="211">
        <f>SUM(BK195:BK201)</f>
        <v>0</v>
      </c>
    </row>
    <row r="195" s="2" customFormat="1" ht="37.8" customHeight="1">
      <c r="A195" s="40"/>
      <c r="B195" s="41"/>
      <c r="C195" s="214" t="s">
        <v>307</v>
      </c>
      <c r="D195" s="214" t="s">
        <v>125</v>
      </c>
      <c r="E195" s="215" t="s">
        <v>571</v>
      </c>
      <c r="F195" s="216" t="s">
        <v>572</v>
      </c>
      <c r="G195" s="217" t="s">
        <v>211</v>
      </c>
      <c r="H195" s="218">
        <v>42</v>
      </c>
      <c r="I195" s="219"/>
      <c r="J195" s="220">
        <f>ROUND(I195*H195,2)</f>
        <v>0</v>
      </c>
      <c r="K195" s="216" t="s">
        <v>129</v>
      </c>
      <c r="L195" s="46"/>
      <c r="M195" s="221" t="s">
        <v>19</v>
      </c>
      <c r="N195" s="222" t="s">
        <v>42</v>
      </c>
      <c r="O195" s="86"/>
      <c r="P195" s="223">
        <f>O195*H195</f>
        <v>0</v>
      </c>
      <c r="Q195" s="223">
        <v>1.8899999999999999</v>
      </c>
      <c r="R195" s="223">
        <f>Q195*H195</f>
        <v>79.379999999999995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130</v>
      </c>
      <c r="AT195" s="225" t="s">
        <v>125</v>
      </c>
      <c r="AU195" s="225" t="s">
        <v>80</v>
      </c>
      <c r="AY195" s="19" t="s">
        <v>123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78</v>
      </c>
      <c r="BK195" s="226">
        <f>ROUND(I195*H195,2)</f>
        <v>0</v>
      </c>
      <c r="BL195" s="19" t="s">
        <v>130</v>
      </c>
      <c r="BM195" s="225" t="s">
        <v>573</v>
      </c>
    </row>
    <row r="196" s="2" customFormat="1">
      <c r="A196" s="40"/>
      <c r="B196" s="41"/>
      <c r="C196" s="42"/>
      <c r="D196" s="227" t="s">
        <v>132</v>
      </c>
      <c r="E196" s="42"/>
      <c r="F196" s="228" t="s">
        <v>574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132</v>
      </c>
      <c r="AU196" s="19" t="s">
        <v>80</v>
      </c>
    </row>
    <row r="197" s="2" customFormat="1">
      <c r="A197" s="40"/>
      <c r="B197" s="41"/>
      <c r="C197" s="42"/>
      <c r="D197" s="234" t="s">
        <v>155</v>
      </c>
      <c r="E197" s="42"/>
      <c r="F197" s="275" t="s">
        <v>575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155</v>
      </c>
      <c r="AU197" s="19" t="s">
        <v>80</v>
      </c>
    </row>
    <row r="198" s="13" customFormat="1">
      <c r="A198" s="13"/>
      <c r="B198" s="232"/>
      <c r="C198" s="233"/>
      <c r="D198" s="234" t="s">
        <v>134</v>
      </c>
      <c r="E198" s="235" t="s">
        <v>19</v>
      </c>
      <c r="F198" s="236" t="s">
        <v>484</v>
      </c>
      <c r="G198" s="233"/>
      <c r="H198" s="237">
        <v>19.25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134</v>
      </c>
      <c r="AU198" s="243" t="s">
        <v>80</v>
      </c>
      <c r="AV198" s="13" t="s">
        <v>80</v>
      </c>
      <c r="AW198" s="13" t="s">
        <v>33</v>
      </c>
      <c r="AX198" s="13" t="s">
        <v>71</v>
      </c>
      <c r="AY198" s="243" t="s">
        <v>123</v>
      </c>
    </row>
    <row r="199" s="13" customFormat="1">
      <c r="A199" s="13"/>
      <c r="B199" s="232"/>
      <c r="C199" s="233"/>
      <c r="D199" s="234" t="s">
        <v>134</v>
      </c>
      <c r="E199" s="235" t="s">
        <v>19</v>
      </c>
      <c r="F199" s="236" t="s">
        <v>485</v>
      </c>
      <c r="G199" s="233"/>
      <c r="H199" s="237">
        <v>16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134</v>
      </c>
      <c r="AU199" s="243" t="s">
        <v>80</v>
      </c>
      <c r="AV199" s="13" t="s">
        <v>80</v>
      </c>
      <c r="AW199" s="13" t="s">
        <v>33</v>
      </c>
      <c r="AX199" s="13" t="s">
        <v>71</v>
      </c>
      <c r="AY199" s="243" t="s">
        <v>123</v>
      </c>
    </row>
    <row r="200" s="13" customFormat="1">
      <c r="A200" s="13"/>
      <c r="B200" s="232"/>
      <c r="C200" s="233"/>
      <c r="D200" s="234" t="s">
        <v>134</v>
      </c>
      <c r="E200" s="235" t="s">
        <v>19</v>
      </c>
      <c r="F200" s="236" t="s">
        <v>486</v>
      </c>
      <c r="G200" s="233"/>
      <c r="H200" s="237">
        <v>6.75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134</v>
      </c>
      <c r="AU200" s="243" t="s">
        <v>80</v>
      </c>
      <c r="AV200" s="13" t="s">
        <v>80</v>
      </c>
      <c r="AW200" s="13" t="s">
        <v>33</v>
      </c>
      <c r="AX200" s="13" t="s">
        <v>71</v>
      </c>
      <c r="AY200" s="243" t="s">
        <v>123</v>
      </c>
    </row>
    <row r="201" s="14" customFormat="1">
      <c r="A201" s="14"/>
      <c r="B201" s="244"/>
      <c r="C201" s="245"/>
      <c r="D201" s="234" t="s">
        <v>134</v>
      </c>
      <c r="E201" s="246" t="s">
        <v>19</v>
      </c>
      <c r="F201" s="247" t="s">
        <v>136</v>
      </c>
      <c r="G201" s="245"/>
      <c r="H201" s="248">
        <v>42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134</v>
      </c>
      <c r="AU201" s="254" t="s">
        <v>80</v>
      </c>
      <c r="AV201" s="14" t="s">
        <v>130</v>
      </c>
      <c r="AW201" s="14" t="s">
        <v>33</v>
      </c>
      <c r="AX201" s="14" t="s">
        <v>78</v>
      </c>
      <c r="AY201" s="254" t="s">
        <v>123</v>
      </c>
    </row>
    <row r="202" s="12" customFormat="1" ht="22.8" customHeight="1">
      <c r="A202" s="12"/>
      <c r="B202" s="198"/>
      <c r="C202" s="199"/>
      <c r="D202" s="200" t="s">
        <v>70</v>
      </c>
      <c r="E202" s="212" t="s">
        <v>143</v>
      </c>
      <c r="F202" s="212" t="s">
        <v>144</v>
      </c>
      <c r="G202" s="199"/>
      <c r="H202" s="199"/>
      <c r="I202" s="202"/>
      <c r="J202" s="213">
        <f>BK202</f>
        <v>0</v>
      </c>
      <c r="K202" s="199"/>
      <c r="L202" s="204"/>
      <c r="M202" s="205"/>
      <c r="N202" s="206"/>
      <c r="O202" s="206"/>
      <c r="P202" s="207">
        <f>SUM(P203:P222)</f>
        <v>0</v>
      </c>
      <c r="Q202" s="206"/>
      <c r="R202" s="207">
        <f>SUM(R203:R222)</f>
        <v>629.56227000000001</v>
      </c>
      <c r="S202" s="206"/>
      <c r="T202" s="208">
        <f>SUM(T203:T222)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9" t="s">
        <v>78</v>
      </c>
      <c r="AT202" s="210" t="s">
        <v>70</v>
      </c>
      <c r="AU202" s="210" t="s">
        <v>78</v>
      </c>
      <c r="AY202" s="209" t="s">
        <v>123</v>
      </c>
      <c r="BK202" s="211">
        <f>SUM(BK203:BK222)</f>
        <v>0</v>
      </c>
    </row>
    <row r="203" s="2" customFormat="1" ht="37.8" customHeight="1">
      <c r="A203" s="40"/>
      <c r="B203" s="41"/>
      <c r="C203" s="214" t="s">
        <v>314</v>
      </c>
      <c r="D203" s="214" t="s">
        <v>125</v>
      </c>
      <c r="E203" s="215" t="s">
        <v>576</v>
      </c>
      <c r="F203" s="216" t="s">
        <v>577</v>
      </c>
      <c r="G203" s="217" t="s">
        <v>128</v>
      </c>
      <c r="H203" s="218">
        <v>801.5</v>
      </c>
      <c r="I203" s="219"/>
      <c r="J203" s="220">
        <f>ROUND(I203*H203,2)</f>
        <v>0</v>
      </c>
      <c r="K203" s="216" t="s">
        <v>129</v>
      </c>
      <c r="L203" s="46"/>
      <c r="M203" s="221" t="s">
        <v>19</v>
      </c>
      <c r="N203" s="222" t="s">
        <v>42</v>
      </c>
      <c r="O203" s="86"/>
      <c r="P203" s="223">
        <f>O203*H203</f>
        <v>0</v>
      </c>
      <c r="Q203" s="223">
        <v>0.48089999999999999</v>
      </c>
      <c r="R203" s="223">
        <f>Q203*H203</f>
        <v>385.44135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130</v>
      </c>
      <c r="AT203" s="225" t="s">
        <v>125</v>
      </c>
      <c r="AU203" s="225" t="s">
        <v>80</v>
      </c>
      <c r="AY203" s="19" t="s">
        <v>123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78</v>
      </c>
      <c r="BK203" s="226">
        <f>ROUND(I203*H203,2)</f>
        <v>0</v>
      </c>
      <c r="BL203" s="19" t="s">
        <v>130</v>
      </c>
      <c r="BM203" s="225" t="s">
        <v>578</v>
      </c>
    </row>
    <row r="204" s="2" customFormat="1">
      <c r="A204" s="40"/>
      <c r="B204" s="41"/>
      <c r="C204" s="42"/>
      <c r="D204" s="227" t="s">
        <v>132</v>
      </c>
      <c r="E204" s="42"/>
      <c r="F204" s="228" t="s">
        <v>579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132</v>
      </c>
      <c r="AU204" s="19" t="s">
        <v>80</v>
      </c>
    </row>
    <row r="205" s="2" customFormat="1">
      <c r="A205" s="40"/>
      <c r="B205" s="41"/>
      <c r="C205" s="42"/>
      <c r="D205" s="234" t="s">
        <v>155</v>
      </c>
      <c r="E205" s="42"/>
      <c r="F205" s="275" t="s">
        <v>580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155</v>
      </c>
      <c r="AU205" s="19" t="s">
        <v>80</v>
      </c>
    </row>
    <row r="206" s="13" customFormat="1">
      <c r="A206" s="13"/>
      <c r="B206" s="232"/>
      <c r="C206" s="233"/>
      <c r="D206" s="234" t="s">
        <v>134</v>
      </c>
      <c r="E206" s="235" t="s">
        <v>19</v>
      </c>
      <c r="F206" s="236" t="s">
        <v>565</v>
      </c>
      <c r="G206" s="233"/>
      <c r="H206" s="237">
        <v>801.5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134</v>
      </c>
      <c r="AU206" s="243" t="s">
        <v>80</v>
      </c>
      <c r="AV206" s="13" t="s">
        <v>80</v>
      </c>
      <c r="AW206" s="13" t="s">
        <v>33</v>
      </c>
      <c r="AX206" s="13" t="s">
        <v>71</v>
      </c>
      <c r="AY206" s="243" t="s">
        <v>123</v>
      </c>
    </row>
    <row r="207" s="14" customFormat="1">
      <c r="A207" s="14"/>
      <c r="B207" s="244"/>
      <c r="C207" s="245"/>
      <c r="D207" s="234" t="s">
        <v>134</v>
      </c>
      <c r="E207" s="246" t="s">
        <v>19</v>
      </c>
      <c r="F207" s="247" t="s">
        <v>136</v>
      </c>
      <c r="G207" s="245"/>
      <c r="H207" s="248">
        <v>801.5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134</v>
      </c>
      <c r="AU207" s="254" t="s">
        <v>80</v>
      </c>
      <c r="AV207" s="14" t="s">
        <v>130</v>
      </c>
      <c r="AW207" s="14" t="s">
        <v>33</v>
      </c>
      <c r="AX207" s="14" t="s">
        <v>78</v>
      </c>
      <c r="AY207" s="254" t="s">
        <v>123</v>
      </c>
    </row>
    <row r="208" s="2" customFormat="1" ht="33" customHeight="1">
      <c r="A208" s="40"/>
      <c r="B208" s="41"/>
      <c r="C208" s="214" t="s">
        <v>319</v>
      </c>
      <c r="D208" s="214" t="s">
        <v>125</v>
      </c>
      <c r="E208" s="215" t="s">
        <v>335</v>
      </c>
      <c r="F208" s="216" t="s">
        <v>336</v>
      </c>
      <c r="G208" s="217" t="s">
        <v>128</v>
      </c>
      <c r="H208" s="218">
        <v>372</v>
      </c>
      <c r="I208" s="219"/>
      <c r="J208" s="220">
        <f>ROUND(I208*H208,2)</f>
        <v>0</v>
      </c>
      <c r="K208" s="216" t="s">
        <v>129</v>
      </c>
      <c r="L208" s="46"/>
      <c r="M208" s="221" t="s">
        <v>19</v>
      </c>
      <c r="N208" s="222" t="s">
        <v>42</v>
      </c>
      <c r="O208" s="86"/>
      <c r="P208" s="223">
        <f>O208*H208</f>
        <v>0</v>
      </c>
      <c r="Q208" s="223">
        <v>0.34499999999999997</v>
      </c>
      <c r="R208" s="223">
        <f>Q208*H208</f>
        <v>128.34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130</v>
      </c>
      <c r="AT208" s="225" t="s">
        <v>125</v>
      </c>
      <c r="AU208" s="225" t="s">
        <v>80</v>
      </c>
      <c r="AY208" s="19" t="s">
        <v>123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78</v>
      </c>
      <c r="BK208" s="226">
        <f>ROUND(I208*H208,2)</f>
        <v>0</v>
      </c>
      <c r="BL208" s="19" t="s">
        <v>130</v>
      </c>
      <c r="BM208" s="225" t="s">
        <v>581</v>
      </c>
    </row>
    <row r="209" s="2" customFormat="1">
      <c r="A209" s="40"/>
      <c r="B209" s="41"/>
      <c r="C209" s="42"/>
      <c r="D209" s="227" t="s">
        <v>132</v>
      </c>
      <c r="E209" s="42"/>
      <c r="F209" s="228" t="s">
        <v>338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132</v>
      </c>
      <c r="AU209" s="19" t="s">
        <v>80</v>
      </c>
    </row>
    <row r="210" s="2" customFormat="1">
      <c r="A210" s="40"/>
      <c r="B210" s="41"/>
      <c r="C210" s="42"/>
      <c r="D210" s="234" t="s">
        <v>155</v>
      </c>
      <c r="E210" s="42"/>
      <c r="F210" s="275" t="s">
        <v>582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155</v>
      </c>
      <c r="AU210" s="19" t="s">
        <v>80</v>
      </c>
    </row>
    <row r="211" s="13" customFormat="1">
      <c r="A211" s="13"/>
      <c r="B211" s="232"/>
      <c r="C211" s="233"/>
      <c r="D211" s="234" t="s">
        <v>134</v>
      </c>
      <c r="E211" s="235" t="s">
        <v>19</v>
      </c>
      <c r="F211" s="236" t="s">
        <v>583</v>
      </c>
      <c r="G211" s="233"/>
      <c r="H211" s="237">
        <v>372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134</v>
      </c>
      <c r="AU211" s="243" t="s">
        <v>80</v>
      </c>
      <c r="AV211" s="13" t="s">
        <v>80</v>
      </c>
      <c r="AW211" s="13" t="s">
        <v>33</v>
      </c>
      <c r="AX211" s="13" t="s">
        <v>71</v>
      </c>
      <c r="AY211" s="243" t="s">
        <v>123</v>
      </c>
    </row>
    <row r="212" s="14" customFormat="1">
      <c r="A212" s="14"/>
      <c r="B212" s="244"/>
      <c r="C212" s="245"/>
      <c r="D212" s="234" t="s">
        <v>134</v>
      </c>
      <c r="E212" s="246" t="s">
        <v>19</v>
      </c>
      <c r="F212" s="247" t="s">
        <v>136</v>
      </c>
      <c r="G212" s="245"/>
      <c r="H212" s="248">
        <v>372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134</v>
      </c>
      <c r="AU212" s="254" t="s">
        <v>80</v>
      </c>
      <c r="AV212" s="14" t="s">
        <v>130</v>
      </c>
      <c r="AW212" s="14" t="s">
        <v>33</v>
      </c>
      <c r="AX212" s="14" t="s">
        <v>78</v>
      </c>
      <c r="AY212" s="254" t="s">
        <v>123</v>
      </c>
    </row>
    <row r="213" s="2" customFormat="1" ht="33" customHeight="1">
      <c r="A213" s="40"/>
      <c r="B213" s="41"/>
      <c r="C213" s="214" t="s">
        <v>324</v>
      </c>
      <c r="D213" s="214" t="s">
        <v>125</v>
      </c>
      <c r="E213" s="215" t="s">
        <v>341</v>
      </c>
      <c r="F213" s="216" t="s">
        <v>342</v>
      </c>
      <c r="G213" s="217" t="s">
        <v>128</v>
      </c>
      <c r="H213" s="218">
        <v>195</v>
      </c>
      <c r="I213" s="219"/>
      <c r="J213" s="220">
        <f>ROUND(I213*H213,2)</f>
        <v>0</v>
      </c>
      <c r="K213" s="216" t="s">
        <v>129</v>
      </c>
      <c r="L213" s="46"/>
      <c r="M213" s="221" t="s">
        <v>19</v>
      </c>
      <c r="N213" s="222" t="s">
        <v>42</v>
      </c>
      <c r="O213" s="86"/>
      <c r="P213" s="223">
        <f>O213*H213</f>
        <v>0</v>
      </c>
      <c r="Q213" s="223">
        <v>0.46000000000000002</v>
      </c>
      <c r="R213" s="223">
        <f>Q213*H213</f>
        <v>89.700000000000003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130</v>
      </c>
      <c r="AT213" s="225" t="s">
        <v>125</v>
      </c>
      <c r="AU213" s="225" t="s">
        <v>80</v>
      </c>
      <c r="AY213" s="19" t="s">
        <v>123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78</v>
      </c>
      <c r="BK213" s="226">
        <f>ROUND(I213*H213,2)</f>
        <v>0</v>
      </c>
      <c r="BL213" s="19" t="s">
        <v>130</v>
      </c>
      <c r="BM213" s="225" t="s">
        <v>584</v>
      </c>
    </row>
    <row r="214" s="2" customFormat="1">
      <c r="A214" s="40"/>
      <c r="B214" s="41"/>
      <c r="C214" s="42"/>
      <c r="D214" s="227" t="s">
        <v>132</v>
      </c>
      <c r="E214" s="42"/>
      <c r="F214" s="228" t="s">
        <v>344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132</v>
      </c>
      <c r="AU214" s="19" t="s">
        <v>80</v>
      </c>
    </row>
    <row r="215" s="2" customFormat="1">
      <c r="A215" s="40"/>
      <c r="B215" s="41"/>
      <c r="C215" s="42"/>
      <c r="D215" s="234" t="s">
        <v>155</v>
      </c>
      <c r="E215" s="42"/>
      <c r="F215" s="275" t="s">
        <v>585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155</v>
      </c>
      <c r="AU215" s="19" t="s">
        <v>80</v>
      </c>
    </row>
    <row r="216" s="13" customFormat="1">
      <c r="A216" s="13"/>
      <c r="B216" s="232"/>
      <c r="C216" s="233"/>
      <c r="D216" s="234" t="s">
        <v>134</v>
      </c>
      <c r="E216" s="235" t="s">
        <v>19</v>
      </c>
      <c r="F216" s="236" t="s">
        <v>552</v>
      </c>
      <c r="G216" s="233"/>
      <c r="H216" s="237">
        <v>195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134</v>
      </c>
      <c r="AU216" s="243" t="s">
        <v>80</v>
      </c>
      <c r="AV216" s="13" t="s">
        <v>80</v>
      </c>
      <c r="AW216" s="13" t="s">
        <v>33</v>
      </c>
      <c r="AX216" s="13" t="s">
        <v>71</v>
      </c>
      <c r="AY216" s="243" t="s">
        <v>123</v>
      </c>
    </row>
    <row r="217" s="14" customFormat="1">
      <c r="A217" s="14"/>
      <c r="B217" s="244"/>
      <c r="C217" s="245"/>
      <c r="D217" s="234" t="s">
        <v>134</v>
      </c>
      <c r="E217" s="246" t="s">
        <v>19</v>
      </c>
      <c r="F217" s="247" t="s">
        <v>136</v>
      </c>
      <c r="G217" s="245"/>
      <c r="H217" s="248">
        <v>195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134</v>
      </c>
      <c r="AU217" s="254" t="s">
        <v>80</v>
      </c>
      <c r="AV217" s="14" t="s">
        <v>130</v>
      </c>
      <c r="AW217" s="14" t="s">
        <v>33</v>
      </c>
      <c r="AX217" s="14" t="s">
        <v>78</v>
      </c>
      <c r="AY217" s="254" t="s">
        <v>123</v>
      </c>
    </row>
    <row r="218" s="2" customFormat="1" ht="37.8" customHeight="1">
      <c r="A218" s="40"/>
      <c r="B218" s="41"/>
      <c r="C218" s="214" t="s">
        <v>331</v>
      </c>
      <c r="D218" s="214" t="s">
        <v>125</v>
      </c>
      <c r="E218" s="215" t="s">
        <v>157</v>
      </c>
      <c r="F218" s="216" t="s">
        <v>158</v>
      </c>
      <c r="G218" s="217" t="s">
        <v>128</v>
      </c>
      <c r="H218" s="218">
        <v>372</v>
      </c>
      <c r="I218" s="219"/>
      <c r="J218" s="220">
        <f>ROUND(I218*H218,2)</f>
        <v>0</v>
      </c>
      <c r="K218" s="216" t="s">
        <v>129</v>
      </c>
      <c r="L218" s="46"/>
      <c r="M218" s="221" t="s">
        <v>19</v>
      </c>
      <c r="N218" s="222" t="s">
        <v>42</v>
      </c>
      <c r="O218" s="86"/>
      <c r="P218" s="223">
        <f>O218*H218</f>
        <v>0</v>
      </c>
      <c r="Q218" s="223">
        <v>0.070110000000000006</v>
      </c>
      <c r="R218" s="223">
        <f>Q218*H218</f>
        <v>26.080920000000003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130</v>
      </c>
      <c r="AT218" s="225" t="s">
        <v>125</v>
      </c>
      <c r="AU218" s="225" t="s">
        <v>80</v>
      </c>
      <c r="AY218" s="19" t="s">
        <v>123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78</v>
      </c>
      <c r="BK218" s="226">
        <f>ROUND(I218*H218,2)</f>
        <v>0</v>
      </c>
      <c r="BL218" s="19" t="s">
        <v>130</v>
      </c>
      <c r="BM218" s="225" t="s">
        <v>586</v>
      </c>
    </row>
    <row r="219" s="2" customFormat="1">
      <c r="A219" s="40"/>
      <c r="B219" s="41"/>
      <c r="C219" s="42"/>
      <c r="D219" s="227" t="s">
        <v>132</v>
      </c>
      <c r="E219" s="42"/>
      <c r="F219" s="228" t="s">
        <v>160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132</v>
      </c>
      <c r="AU219" s="19" t="s">
        <v>80</v>
      </c>
    </row>
    <row r="220" s="2" customFormat="1">
      <c r="A220" s="40"/>
      <c r="B220" s="41"/>
      <c r="C220" s="42"/>
      <c r="D220" s="234" t="s">
        <v>155</v>
      </c>
      <c r="E220" s="42"/>
      <c r="F220" s="275" t="s">
        <v>587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155</v>
      </c>
      <c r="AU220" s="19" t="s">
        <v>80</v>
      </c>
    </row>
    <row r="221" s="13" customFormat="1">
      <c r="A221" s="13"/>
      <c r="B221" s="232"/>
      <c r="C221" s="233"/>
      <c r="D221" s="234" t="s">
        <v>134</v>
      </c>
      <c r="E221" s="235" t="s">
        <v>19</v>
      </c>
      <c r="F221" s="236" t="s">
        <v>583</v>
      </c>
      <c r="G221" s="233"/>
      <c r="H221" s="237">
        <v>372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134</v>
      </c>
      <c r="AU221" s="243" t="s">
        <v>80</v>
      </c>
      <c r="AV221" s="13" t="s">
        <v>80</v>
      </c>
      <c r="AW221" s="13" t="s">
        <v>33</v>
      </c>
      <c r="AX221" s="13" t="s">
        <v>71</v>
      </c>
      <c r="AY221" s="243" t="s">
        <v>123</v>
      </c>
    </row>
    <row r="222" s="14" customFormat="1">
      <c r="A222" s="14"/>
      <c r="B222" s="244"/>
      <c r="C222" s="245"/>
      <c r="D222" s="234" t="s">
        <v>134</v>
      </c>
      <c r="E222" s="246" t="s">
        <v>19</v>
      </c>
      <c r="F222" s="247" t="s">
        <v>136</v>
      </c>
      <c r="G222" s="245"/>
      <c r="H222" s="248">
        <v>372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134</v>
      </c>
      <c r="AU222" s="254" t="s">
        <v>80</v>
      </c>
      <c r="AV222" s="14" t="s">
        <v>130</v>
      </c>
      <c r="AW222" s="14" t="s">
        <v>33</v>
      </c>
      <c r="AX222" s="14" t="s">
        <v>78</v>
      </c>
      <c r="AY222" s="254" t="s">
        <v>123</v>
      </c>
    </row>
    <row r="223" s="12" customFormat="1" ht="22.8" customHeight="1">
      <c r="A223" s="12"/>
      <c r="B223" s="198"/>
      <c r="C223" s="199"/>
      <c r="D223" s="200" t="s">
        <v>70</v>
      </c>
      <c r="E223" s="212" t="s">
        <v>164</v>
      </c>
      <c r="F223" s="212" t="s">
        <v>588</v>
      </c>
      <c r="G223" s="199"/>
      <c r="H223" s="199"/>
      <c r="I223" s="202"/>
      <c r="J223" s="213">
        <f>BK223</f>
        <v>0</v>
      </c>
      <c r="K223" s="199"/>
      <c r="L223" s="204"/>
      <c r="M223" s="205"/>
      <c r="N223" s="206"/>
      <c r="O223" s="206"/>
      <c r="P223" s="207">
        <f>SUM(P224:P232)</f>
        <v>0</v>
      </c>
      <c r="Q223" s="206"/>
      <c r="R223" s="207">
        <f>SUM(R224:R232)</f>
        <v>9.0771400000000018</v>
      </c>
      <c r="S223" s="206"/>
      <c r="T223" s="208">
        <f>SUM(T224:T232)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78</v>
      </c>
      <c r="AT223" s="210" t="s">
        <v>70</v>
      </c>
      <c r="AU223" s="210" t="s">
        <v>78</v>
      </c>
      <c r="AY223" s="209" t="s">
        <v>123</v>
      </c>
      <c r="BK223" s="211">
        <f>SUM(BK224:BK232)</f>
        <v>0</v>
      </c>
    </row>
    <row r="224" s="2" customFormat="1" ht="44.25" customHeight="1">
      <c r="A224" s="40"/>
      <c r="B224" s="41"/>
      <c r="C224" s="214" t="s">
        <v>334</v>
      </c>
      <c r="D224" s="214" t="s">
        <v>125</v>
      </c>
      <c r="E224" s="215" t="s">
        <v>589</v>
      </c>
      <c r="F224" s="216" t="s">
        <v>590</v>
      </c>
      <c r="G224" s="217" t="s">
        <v>128</v>
      </c>
      <c r="H224" s="218">
        <v>22</v>
      </c>
      <c r="I224" s="219"/>
      <c r="J224" s="220">
        <f>ROUND(I224*H224,2)</f>
        <v>0</v>
      </c>
      <c r="K224" s="216" t="s">
        <v>129</v>
      </c>
      <c r="L224" s="46"/>
      <c r="M224" s="221" t="s">
        <v>19</v>
      </c>
      <c r="N224" s="222" t="s">
        <v>42</v>
      </c>
      <c r="O224" s="86"/>
      <c r="P224" s="223">
        <f>O224*H224</f>
        <v>0</v>
      </c>
      <c r="Q224" s="223">
        <v>0.40887000000000001</v>
      </c>
      <c r="R224" s="223">
        <f>Q224*H224</f>
        <v>8.995140000000001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130</v>
      </c>
      <c r="AT224" s="225" t="s">
        <v>125</v>
      </c>
      <c r="AU224" s="225" t="s">
        <v>80</v>
      </c>
      <c r="AY224" s="19" t="s">
        <v>123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78</v>
      </c>
      <c r="BK224" s="226">
        <f>ROUND(I224*H224,2)</f>
        <v>0</v>
      </c>
      <c r="BL224" s="19" t="s">
        <v>130</v>
      </c>
      <c r="BM224" s="225" t="s">
        <v>591</v>
      </c>
    </row>
    <row r="225" s="2" customFormat="1">
      <c r="A225" s="40"/>
      <c r="B225" s="41"/>
      <c r="C225" s="42"/>
      <c r="D225" s="227" t="s">
        <v>132</v>
      </c>
      <c r="E225" s="42"/>
      <c r="F225" s="228" t="s">
        <v>592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132</v>
      </c>
      <c r="AU225" s="19" t="s">
        <v>80</v>
      </c>
    </row>
    <row r="226" s="2" customFormat="1">
      <c r="A226" s="40"/>
      <c r="B226" s="41"/>
      <c r="C226" s="42"/>
      <c r="D226" s="234" t="s">
        <v>155</v>
      </c>
      <c r="E226" s="42"/>
      <c r="F226" s="275" t="s">
        <v>593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155</v>
      </c>
      <c r="AU226" s="19" t="s">
        <v>80</v>
      </c>
    </row>
    <row r="227" s="13" customFormat="1">
      <c r="A227" s="13"/>
      <c r="B227" s="232"/>
      <c r="C227" s="233"/>
      <c r="D227" s="234" t="s">
        <v>134</v>
      </c>
      <c r="E227" s="235" t="s">
        <v>19</v>
      </c>
      <c r="F227" s="236" t="s">
        <v>594</v>
      </c>
      <c r="G227" s="233"/>
      <c r="H227" s="237">
        <v>22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134</v>
      </c>
      <c r="AU227" s="243" t="s">
        <v>80</v>
      </c>
      <c r="AV227" s="13" t="s">
        <v>80</v>
      </c>
      <c r="AW227" s="13" t="s">
        <v>33</v>
      </c>
      <c r="AX227" s="13" t="s">
        <v>71</v>
      </c>
      <c r="AY227" s="243" t="s">
        <v>123</v>
      </c>
    </row>
    <row r="228" s="14" customFormat="1">
      <c r="A228" s="14"/>
      <c r="B228" s="244"/>
      <c r="C228" s="245"/>
      <c r="D228" s="234" t="s">
        <v>134</v>
      </c>
      <c r="E228" s="246" t="s">
        <v>19</v>
      </c>
      <c r="F228" s="247" t="s">
        <v>136</v>
      </c>
      <c r="G228" s="245"/>
      <c r="H228" s="248">
        <v>22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134</v>
      </c>
      <c r="AU228" s="254" t="s">
        <v>80</v>
      </c>
      <c r="AV228" s="14" t="s">
        <v>130</v>
      </c>
      <c r="AW228" s="14" t="s">
        <v>33</v>
      </c>
      <c r="AX228" s="14" t="s">
        <v>78</v>
      </c>
      <c r="AY228" s="254" t="s">
        <v>123</v>
      </c>
    </row>
    <row r="229" s="2" customFormat="1" ht="24.15" customHeight="1">
      <c r="A229" s="40"/>
      <c r="B229" s="41"/>
      <c r="C229" s="255" t="s">
        <v>340</v>
      </c>
      <c r="D229" s="255" t="s">
        <v>137</v>
      </c>
      <c r="E229" s="256" t="s">
        <v>595</v>
      </c>
      <c r="F229" s="257" t="s">
        <v>596</v>
      </c>
      <c r="G229" s="258" t="s">
        <v>167</v>
      </c>
      <c r="H229" s="259">
        <v>0.082000000000000003</v>
      </c>
      <c r="I229" s="260"/>
      <c r="J229" s="261">
        <f>ROUND(I229*H229,2)</f>
        <v>0</v>
      </c>
      <c r="K229" s="257" t="s">
        <v>129</v>
      </c>
      <c r="L229" s="262"/>
      <c r="M229" s="263" t="s">
        <v>19</v>
      </c>
      <c r="N229" s="264" t="s">
        <v>42</v>
      </c>
      <c r="O229" s="86"/>
      <c r="P229" s="223">
        <f>O229*H229</f>
        <v>0</v>
      </c>
      <c r="Q229" s="223">
        <v>1</v>
      </c>
      <c r="R229" s="223">
        <f>Q229*H229</f>
        <v>0.082000000000000003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140</v>
      </c>
      <c r="AT229" s="225" t="s">
        <v>137</v>
      </c>
      <c r="AU229" s="225" t="s">
        <v>80</v>
      </c>
      <c r="AY229" s="19" t="s">
        <v>123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78</v>
      </c>
      <c r="BK229" s="226">
        <f>ROUND(I229*H229,2)</f>
        <v>0</v>
      </c>
      <c r="BL229" s="19" t="s">
        <v>130</v>
      </c>
      <c r="BM229" s="225" t="s">
        <v>597</v>
      </c>
    </row>
    <row r="230" s="2" customFormat="1">
      <c r="A230" s="40"/>
      <c r="B230" s="41"/>
      <c r="C230" s="42"/>
      <c r="D230" s="234" t="s">
        <v>155</v>
      </c>
      <c r="E230" s="42"/>
      <c r="F230" s="275" t="s">
        <v>598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155</v>
      </c>
      <c r="AU230" s="19" t="s">
        <v>80</v>
      </c>
    </row>
    <row r="231" s="13" customFormat="1">
      <c r="A231" s="13"/>
      <c r="B231" s="232"/>
      <c r="C231" s="233"/>
      <c r="D231" s="234" t="s">
        <v>134</v>
      </c>
      <c r="E231" s="235" t="s">
        <v>19</v>
      </c>
      <c r="F231" s="236" t="s">
        <v>599</v>
      </c>
      <c r="G231" s="233"/>
      <c r="H231" s="237">
        <v>0.082000000000000003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134</v>
      </c>
      <c r="AU231" s="243" t="s">
        <v>80</v>
      </c>
      <c r="AV231" s="13" t="s">
        <v>80</v>
      </c>
      <c r="AW231" s="13" t="s">
        <v>33</v>
      </c>
      <c r="AX231" s="13" t="s">
        <v>71</v>
      </c>
      <c r="AY231" s="243" t="s">
        <v>123</v>
      </c>
    </row>
    <row r="232" s="14" customFormat="1">
      <c r="A232" s="14"/>
      <c r="B232" s="244"/>
      <c r="C232" s="245"/>
      <c r="D232" s="234" t="s">
        <v>134</v>
      </c>
      <c r="E232" s="246" t="s">
        <v>19</v>
      </c>
      <c r="F232" s="247" t="s">
        <v>136</v>
      </c>
      <c r="G232" s="245"/>
      <c r="H232" s="248">
        <v>0.082000000000000003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134</v>
      </c>
      <c r="AU232" s="254" t="s">
        <v>80</v>
      </c>
      <c r="AV232" s="14" t="s">
        <v>130</v>
      </c>
      <c r="AW232" s="14" t="s">
        <v>33</v>
      </c>
      <c r="AX232" s="14" t="s">
        <v>78</v>
      </c>
      <c r="AY232" s="254" t="s">
        <v>123</v>
      </c>
    </row>
    <row r="233" s="12" customFormat="1" ht="22.8" customHeight="1">
      <c r="A233" s="12"/>
      <c r="B233" s="198"/>
      <c r="C233" s="199"/>
      <c r="D233" s="200" t="s">
        <v>70</v>
      </c>
      <c r="E233" s="212" t="s">
        <v>220</v>
      </c>
      <c r="F233" s="212" t="s">
        <v>370</v>
      </c>
      <c r="G233" s="199"/>
      <c r="H233" s="199"/>
      <c r="I233" s="202"/>
      <c r="J233" s="213">
        <f>BK233</f>
        <v>0</v>
      </c>
      <c r="K233" s="199"/>
      <c r="L233" s="204"/>
      <c r="M233" s="205"/>
      <c r="N233" s="206"/>
      <c r="O233" s="206"/>
      <c r="P233" s="207">
        <f>SUM(P234:P247)</f>
        <v>0</v>
      </c>
      <c r="Q233" s="206"/>
      <c r="R233" s="207">
        <f>SUM(R234:R247)</f>
        <v>361.47650000000004</v>
      </c>
      <c r="S233" s="206"/>
      <c r="T233" s="208">
        <f>SUM(T234:T247)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9" t="s">
        <v>78</v>
      </c>
      <c r="AT233" s="210" t="s">
        <v>70</v>
      </c>
      <c r="AU233" s="210" t="s">
        <v>78</v>
      </c>
      <c r="AY233" s="209" t="s">
        <v>123</v>
      </c>
      <c r="BK233" s="211">
        <f>SUM(BK234:BK247)</f>
        <v>0</v>
      </c>
    </row>
    <row r="234" s="2" customFormat="1" ht="24.15" customHeight="1">
      <c r="A234" s="40"/>
      <c r="B234" s="41"/>
      <c r="C234" s="214" t="s">
        <v>347</v>
      </c>
      <c r="D234" s="214" t="s">
        <v>125</v>
      </c>
      <c r="E234" s="215" t="s">
        <v>600</v>
      </c>
      <c r="F234" s="216" t="s">
        <v>601</v>
      </c>
      <c r="G234" s="217" t="s">
        <v>128</v>
      </c>
      <c r="H234" s="218">
        <v>801.5</v>
      </c>
      <c r="I234" s="219"/>
      <c r="J234" s="220">
        <f>ROUND(I234*H234,2)</f>
        <v>0</v>
      </c>
      <c r="K234" s="216" t="s">
        <v>129</v>
      </c>
      <c r="L234" s="46"/>
      <c r="M234" s="221" t="s">
        <v>19</v>
      </c>
      <c r="N234" s="222" t="s">
        <v>42</v>
      </c>
      <c r="O234" s="86"/>
      <c r="P234" s="223">
        <f>O234*H234</f>
        <v>0</v>
      </c>
      <c r="Q234" s="223">
        <v>0.050999999999999997</v>
      </c>
      <c r="R234" s="223">
        <f>Q234*H234</f>
        <v>40.8765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130</v>
      </c>
      <c r="AT234" s="225" t="s">
        <v>125</v>
      </c>
      <c r="AU234" s="225" t="s">
        <v>80</v>
      </c>
      <c r="AY234" s="19" t="s">
        <v>123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78</v>
      </c>
      <c r="BK234" s="226">
        <f>ROUND(I234*H234,2)</f>
        <v>0</v>
      </c>
      <c r="BL234" s="19" t="s">
        <v>130</v>
      </c>
      <c r="BM234" s="225" t="s">
        <v>602</v>
      </c>
    </row>
    <row r="235" s="2" customFormat="1">
      <c r="A235" s="40"/>
      <c r="B235" s="41"/>
      <c r="C235" s="42"/>
      <c r="D235" s="227" t="s">
        <v>132</v>
      </c>
      <c r="E235" s="42"/>
      <c r="F235" s="228" t="s">
        <v>603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132</v>
      </c>
      <c r="AU235" s="19" t="s">
        <v>80</v>
      </c>
    </row>
    <row r="236" s="2" customFormat="1">
      <c r="A236" s="40"/>
      <c r="B236" s="41"/>
      <c r="C236" s="42"/>
      <c r="D236" s="234" t="s">
        <v>155</v>
      </c>
      <c r="E236" s="42"/>
      <c r="F236" s="275" t="s">
        <v>604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155</v>
      </c>
      <c r="AU236" s="19" t="s">
        <v>80</v>
      </c>
    </row>
    <row r="237" s="13" customFormat="1">
      <c r="A237" s="13"/>
      <c r="B237" s="232"/>
      <c r="C237" s="233"/>
      <c r="D237" s="234" t="s">
        <v>134</v>
      </c>
      <c r="E237" s="235" t="s">
        <v>19</v>
      </c>
      <c r="F237" s="236" t="s">
        <v>565</v>
      </c>
      <c r="G237" s="233"/>
      <c r="H237" s="237">
        <v>801.5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134</v>
      </c>
      <c r="AU237" s="243" t="s">
        <v>80</v>
      </c>
      <c r="AV237" s="13" t="s">
        <v>80</v>
      </c>
      <c r="AW237" s="13" t="s">
        <v>33</v>
      </c>
      <c r="AX237" s="13" t="s">
        <v>71</v>
      </c>
      <c r="AY237" s="243" t="s">
        <v>123</v>
      </c>
    </row>
    <row r="238" s="14" customFormat="1">
      <c r="A238" s="14"/>
      <c r="B238" s="244"/>
      <c r="C238" s="245"/>
      <c r="D238" s="234" t="s">
        <v>134</v>
      </c>
      <c r="E238" s="246" t="s">
        <v>19</v>
      </c>
      <c r="F238" s="247" t="s">
        <v>136</v>
      </c>
      <c r="G238" s="245"/>
      <c r="H238" s="248">
        <v>801.5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134</v>
      </c>
      <c r="AU238" s="254" t="s">
        <v>80</v>
      </c>
      <c r="AV238" s="14" t="s">
        <v>130</v>
      </c>
      <c r="AW238" s="14" t="s">
        <v>33</v>
      </c>
      <c r="AX238" s="14" t="s">
        <v>78</v>
      </c>
      <c r="AY238" s="254" t="s">
        <v>123</v>
      </c>
    </row>
    <row r="239" s="2" customFormat="1" ht="33" customHeight="1">
      <c r="A239" s="40"/>
      <c r="B239" s="41"/>
      <c r="C239" s="214" t="s">
        <v>353</v>
      </c>
      <c r="D239" s="214" t="s">
        <v>125</v>
      </c>
      <c r="E239" s="215" t="s">
        <v>605</v>
      </c>
      <c r="F239" s="216" t="s">
        <v>606</v>
      </c>
      <c r="G239" s="217" t="s">
        <v>128</v>
      </c>
      <c r="H239" s="218">
        <v>801.5</v>
      </c>
      <c r="I239" s="219"/>
      <c r="J239" s="220">
        <f>ROUND(I239*H239,2)</f>
        <v>0</v>
      </c>
      <c r="K239" s="216" t="s">
        <v>129</v>
      </c>
      <c r="L239" s="46"/>
      <c r="M239" s="221" t="s">
        <v>19</v>
      </c>
      <c r="N239" s="222" t="s">
        <v>42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130</v>
      </c>
      <c r="AT239" s="225" t="s">
        <v>125</v>
      </c>
      <c r="AU239" s="225" t="s">
        <v>80</v>
      </c>
      <c r="AY239" s="19" t="s">
        <v>123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78</v>
      </c>
      <c r="BK239" s="226">
        <f>ROUND(I239*H239,2)</f>
        <v>0</v>
      </c>
      <c r="BL239" s="19" t="s">
        <v>130</v>
      </c>
      <c r="BM239" s="225" t="s">
        <v>607</v>
      </c>
    </row>
    <row r="240" s="2" customFormat="1">
      <c r="A240" s="40"/>
      <c r="B240" s="41"/>
      <c r="C240" s="42"/>
      <c r="D240" s="227" t="s">
        <v>132</v>
      </c>
      <c r="E240" s="42"/>
      <c r="F240" s="228" t="s">
        <v>608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132</v>
      </c>
      <c r="AU240" s="19" t="s">
        <v>80</v>
      </c>
    </row>
    <row r="241" s="2" customFormat="1">
      <c r="A241" s="40"/>
      <c r="B241" s="41"/>
      <c r="C241" s="42"/>
      <c r="D241" s="234" t="s">
        <v>155</v>
      </c>
      <c r="E241" s="42"/>
      <c r="F241" s="275" t="s">
        <v>609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155</v>
      </c>
      <c r="AU241" s="19" t="s">
        <v>80</v>
      </c>
    </row>
    <row r="242" s="13" customFormat="1">
      <c r="A242" s="13"/>
      <c r="B242" s="232"/>
      <c r="C242" s="233"/>
      <c r="D242" s="234" t="s">
        <v>134</v>
      </c>
      <c r="E242" s="235" t="s">
        <v>19</v>
      </c>
      <c r="F242" s="236" t="s">
        <v>565</v>
      </c>
      <c r="G242" s="233"/>
      <c r="H242" s="237">
        <v>801.5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134</v>
      </c>
      <c r="AU242" s="243" t="s">
        <v>80</v>
      </c>
      <c r="AV242" s="13" t="s">
        <v>80</v>
      </c>
      <c r="AW242" s="13" t="s">
        <v>33</v>
      </c>
      <c r="AX242" s="13" t="s">
        <v>71</v>
      </c>
      <c r="AY242" s="243" t="s">
        <v>123</v>
      </c>
    </row>
    <row r="243" s="14" customFormat="1">
      <c r="A243" s="14"/>
      <c r="B243" s="244"/>
      <c r="C243" s="245"/>
      <c r="D243" s="234" t="s">
        <v>134</v>
      </c>
      <c r="E243" s="246" t="s">
        <v>19</v>
      </c>
      <c r="F243" s="247" t="s">
        <v>136</v>
      </c>
      <c r="G243" s="245"/>
      <c r="H243" s="248">
        <v>801.5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134</v>
      </c>
      <c r="AU243" s="254" t="s">
        <v>80</v>
      </c>
      <c r="AV243" s="14" t="s">
        <v>130</v>
      </c>
      <c r="AW243" s="14" t="s">
        <v>33</v>
      </c>
      <c r="AX243" s="14" t="s">
        <v>78</v>
      </c>
      <c r="AY243" s="254" t="s">
        <v>123</v>
      </c>
    </row>
    <row r="244" s="2" customFormat="1" ht="16.5" customHeight="1">
      <c r="A244" s="40"/>
      <c r="B244" s="41"/>
      <c r="C244" s="255" t="s">
        <v>360</v>
      </c>
      <c r="D244" s="255" t="s">
        <v>137</v>
      </c>
      <c r="E244" s="256" t="s">
        <v>610</v>
      </c>
      <c r="F244" s="257" t="s">
        <v>611</v>
      </c>
      <c r="G244" s="258" t="s">
        <v>167</v>
      </c>
      <c r="H244" s="259">
        <v>320.60000000000002</v>
      </c>
      <c r="I244" s="260"/>
      <c r="J244" s="261">
        <f>ROUND(I244*H244,2)</f>
        <v>0</v>
      </c>
      <c r="K244" s="257" t="s">
        <v>129</v>
      </c>
      <c r="L244" s="262"/>
      <c r="M244" s="263" t="s">
        <v>19</v>
      </c>
      <c r="N244" s="264" t="s">
        <v>42</v>
      </c>
      <c r="O244" s="86"/>
      <c r="P244" s="223">
        <f>O244*H244</f>
        <v>0</v>
      </c>
      <c r="Q244" s="223">
        <v>1</v>
      </c>
      <c r="R244" s="223">
        <f>Q244*H244</f>
        <v>320.60000000000002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140</v>
      </c>
      <c r="AT244" s="225" t="s">
        <v>137</v>
      </c>
      <c r="AU244" s="225" t="s">
        <v>80</v>
      </c>
      <c r="AY244" s="19" t="s">
        <v>123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78</v>
      </c>
      <c r="BK244" s="226">
        <f>ROUND(I244*H244,2)</f>
        <v>0</v>
      </c>
      <c r="BL244" s="19" t="s">
        <v>130</v>
      </c>
      <c r="BM244" s="225" t="s">
        <v>612</v>
      </c>
    </row>
    <row r="245" s="2" customFormat="1">
      <c r="A245" s="40"/>
      <c r="B245" s="41"/>
      <c r="C245" s="42"/>
      <c r="D245" s="234" t="s">
        <v>155</v>
      </c>
      <c r="E245" s="42"/>
      <c r="F245" s="275" t="s">
        <v>613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155</v>
      </c>
      <c r="AU245" s="19" t="s">
        <v>80</v>
      </c>
    </row>
    <row r="246" s="13" customFormat="1">
      <c r="A246" s="13"/>
      <c r="B246" s="232"/>
      <c r="C246" s="233"/>
      <c r="D246" s="234" t="s">
        <v>134</v>
      </c>
      <c r="E246" s="235" t="s">
        <v>19</v>
      </c>
      <c r="F246" s="236" t="s">
        <v>614</v>
      </c>
      <c r="G246" s="233"/>
      <c r="H246" s="237">
        <v>320.60000000000002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134</v>
      </c>
      <c r="AU246" s="243" t="s">
        <v>80</v>
      </c>
      <c r="AV246" s="13" t="s">
        <v>80</v>
      </c>
      <c r="AW246" s="13" t="s">
        <v>33</v>
      </c>
      <c r="AX246" s="13" t="s">
        <v>71</v>
      </c>
      <c r="AY246" s="243" t="s">
        <v>123</v>
      </c>
    </row>
    <row r="247" s="14" customFormat="1">
      <c r="A247" s="14"/>
      <c r="B247" s="244"/>
      <c r="C247" s="245"/>
      <c r="D247" s="234" t="s">
        <v>134</v>
      </c>
      <c r="E247" s="246" t="s">
        <v>19</v>
      </c>
      <c r="F247" s="247" t="s">
        <v>136</v>
      </c>
      <c r="G247" s="245"/>
      <c r="H247" s="248">
        <v>320.60000000000002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134</v>
      </c>
      <c r="AU247" s="254" t="s">
        <v>80</v>
      </c>
      <c r="AV247" s="14" t="s">
        <v>130</v>
      </c>
      <c r="AW247" s="14" t="s">
        <v>33</v>
      </c>
      <c r="AX247" s="14" t="s">
        <v>78</v>
      </c>
      <c r="AY247" s="254" t="s">
        <v>123</v>
      </c>
    </row>
    <row r="248" s="12" customFormat="1" ht="22.8" customHeight="1">
      <c r="A248" s="12"/>
      <c r="B248" s="198"/>
      <c r="C248" s="199"/>
      <c r="D248" s="200" t="s">
        <v>70</v>
      </c>
      <c r="E248" s="212" t="s">
        <v>162</v>
      </c>
      <c r="F248" s="212" t="s">
        <v>163</v>
      </c>
      <c r="G248" s="199"/>
      <c r="H248" s="199"/>
      <c r="I248" s="202"/>
      <c r="J248" s="213">
        <f>BK248</f>
        <v>0</v>
      </c>
      <c r="K248" s="199"/>
      <c r="L248" s="204"/>
      <c r="M248" s="205"/>
      <c r="N248" s="206"/>
      <c r="O248" s="206"/>
      <c r="P248" s="207">
        <f>SUM(P249:P250)</f>
        <v>0</v>
      </c>
      <c r="Q248" s="206"/>
      <c r="R248" s="207">
        <f>SUM(R249:R250)</f>
        <v>0</v>
      </c>
      <c r="S248" s="206"/>
      <c r="T248" s="208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9" t="s">
        <v>78</v>
      </c>
      <c r="AT248" s="210" t="s">
        <v>70</v>
      </c>
      <c r="AU248" s="210" t="s">
        <v>78</v>
      </c>
      <c r="AY248" s="209" t="s">
        <v>123</v>
      </c>
      <c r="BK248" s="211">
        <f>SUM(BK249:BK250)</f>
        <v>0</v>
      </c>
    </row>
    <row r="249" s="2" customFormat="1" ht="33" customHeight="1">
      <c r="A249" s="40"/>
      <c r="B249" s="41"/>
      <c r="C249" s="214" t="s">
        <v>363</v>
      </c>
      <c r="D249" s="214" t="s">
        <v>125</v>
      </c>
      <c r="E249" s="215" t="s">
        <v>165</v>
      </c>
      <c r="F249" s="216" t="s">
        <v>166</v>
      </c>
      <c r="G249" s="217" t="s">
        <v>167</v>
      </c>
      <c r="H249" s="218">
        <v>1148.3019999999999</v>
      </c>
      <c r="I249" s="219"/>
      <c r="J249" s="220">
        <f>ROUND(I249*H249,2)</f>
        <v>0</v>
      </c>
      <c r="K249" s="216" t="s">
        <v>129</v>
      </c>
      <c r="L249" s="46"/>
      <c r="M249" s="221" t="s">
        <v>19</v>
      </c>
      <c r="N249" s="222" t="s">
        <v>42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130</v>
      </c>
      <c r="AT249" s="225" t="s">
        <v>125</v>
      </c>
      <c r="AU249" s="225" t="s">
        <v>80</v>
      </c>
      <c r="AY249" s="19" t="s">
        <v>123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78</v>
      </c>
      <c r="BK249" s="226">
        <f>ROUND(I249*H249,2)</f>
        <v>0</v>
      </c>
      <c r="BL249" s="19" t="s">
        <v>130</v>
      </c>
      <c r="BM249" s="225" t="s">
        <v>615</v>
      </c>
    </row>
    <row r="250" s="2" customFormat="1">
      <c r="A250" s="40"/>
      <c r="B250" s="41"/>
      <c r="C250" s="42"/>
      <c r="D250" s="227" t="s">
        <v>132</v>
      </c>
      <c r="E250" s="42"/>
      <c r="F250" s="228" t="s">
        <v>169</v>
      </c>
      <c r="G250" s="42"/>
      <c r="H250" s="42"/>
      <c r="I250" s="229"/>
      <c r="J250" s="42"/>
      <c r="K250" s="42"/>
      <c r="L250" s="46"/>
      <c r="M250" s="276"/>
      <c r="N250" s="277"/>
      <c r="O250" s="278"/>
      <c r="P250" s="278"/>
      <c r="Q250" s="278"/>
      <c r="R250" s="278"/>
      <c r="S250" s="278"/>
      <c r="T250" s="279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132</v>
      </c>
      <c r="AU250" s="19" t="s">
        <v>80</v>
      </c>
    </row>
    <row r="251" s="2" customFormat="1" ht="6.96" customHeight="1">
      <c r="A251" s="40"/>
      <c r="B251" s="61"/>
      <c r="C251" s="62"/>
      <c r="D251" s="62"/>
      <c r="E251" s="62"/>
      <c r="F251" s="62"/>
      <c r="G251" s="62"/>
      <c r="H251" s="62"/>
      <c r="I251" s="62"/>
      <c r="J251" s="62"/>
      <c r="K251" s="62"/>
      <c r="L251" s="46"/>
      <c r="M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</sheetData>
  <sheetProtection sheet="1" autoFilter="0" formatColumns="0" formatRows="0" objects="1" scenarios="1" spinCount="100000" saltValue="PzGesRj8ki/cYjqJliynuC4QaiZyxy5GfeC5NDECGofuY1lGnp/7C65/qJPdU4/1MweISMpvGLcQ1EP6Dh5z0g==" hashValue="RCSXrSazsVfYRmaxlHJYX1Yal9SitJzjkpD/gi6BDHuVL45T74FGfCq2/Ai2u+bR49p1r3m4C3xC5Onv+AzeCg==" algorithmName="SHA-512" password="CC35"/>
  <autoFilter ref="C86:K25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4203103"/>
    <hyperlink ref="F96" r:id="rId2" display="https://podminky.urs.cz/item/CS_URS_2024_02/121151123"/>
    <hyperlink ref="F101" r:id="rId3" display="https://podminky.urs.cz/item/CS_URS_2024_02/124153102"/>
    <hyperlink ref="F106" r:id="rId4" display="https://podminky.urs.cz/item/CS_URS_2024_02/131151104"/>
    <hyperlink ref="F111" r:id="rId5" display="https://podminky.urs.cz/item/CS_URS_2024_02/132151102"/>
    <hyperlink ref="F118" r:id="rId6" display="https://podminky.urs.cz/item/CS_URS_2024_02/153191121"/>
    <hyperlink ref="F127" r:id="rId7" display="https://podminky.urs.cz/item/CS_URS_2024_02/153191131"/>
    <hyperlink ref="F131" r:id="rId8" display="https://podminky.urs.cz/item/CS_URS_2024_02/162351104"/>
    <hyperlink ref="F135" r:id="rId9" display="https://podminky.urs.cz/item/CS_URS_2024_02/162751117"/>
    <hyperlink ref="F143" r:id="rId10" display="https://podminky.urs.cz/item/CS_URS_2024_02/162751119"/>
    <hyperlink ref="F148" r:id="rId11" display="https://podminky.urs.cz/item/CS_URS_2024_02/17120123R"/>
    <hyperlink ref="F154" r:id="rId12" display="https://podminky.urs.cz/item/CS_URS_2024_02/171251201"/>
    <hyperlink ref="F159" r:id="rId13" display="https://podminky.urs.cz/item/CS_URS_2024_02/181451121"/>
    <hyperlink ref="F167" r:id="rId14" display="https://podminky.urs.cz/item/CS_URS_2024_02/211971110"/>
    <hyperlink ref="F181" r:id="rId15" display="https://podminky.urs.cz/item/CS_URS_2024_02/212755214"/>
    <hyperlink ref="F186" r:id="rId16" display="https://podminky.urs.cz/item/CS_URS_2024_02/213141112"/>
    <hyperlink ref="F196" r:id="rId17" display="https://podminky.urs.cz/item/CS_URS_2024_02/457531112"/>
    <hyperlink ref="F204" r:id="rId18" display="https://podminky.urs.cz/item/CS_URS_2024_02/564671111"/>
    <hyperlink ref="F209" r:id="rId19" display="https://podminky.urs.cz/item/CS_URS_2024_02/564851111"/>
    <hyperlink ref="F214" r:id="rId20" display="https://podminky.urs.cz/item/CS_URS_2024_02/564861111"/>
    <hyperlink ref="F219" r:id="rId21" display="https://podminky.urs.cz/item/CS_URS_2024_02/571907118"/>
    <hyperlink ref="F225" r:id="rId22" display="https://podminky.urs.cz/item/CS_URS_2024_02/636111421"/>
    <hyperlink ref="F235" r:id="rId23" display="https://podminky.urs.cz/item/CS_URS_2024_02/919722153"/>
    <hyperlink ref="F240" r:id="rId24" display="https://podminky.urs.cz/item/CS_URS_2024_02/919722712"/>
    <hyperlink ref="F250" r:id="rId25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80</v>
      </c>
    </row>
    <row r="4" s="1" customFormat="1" ht="24.96" customHeight="1">
      <c r="B4" s="22"/>
      <c r="D4" s="142" t="s">
        <v>95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Opava- Opava, km 37,890- 38,947- aktualizace 8/2024_1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96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616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24. 6. 2024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32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35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37</v>
      </c>
      <c r="E30" s="40"/>
      <c r="F30" s="40"/>
      <c r="G30" s="40"/>
      <c r="H30" s="40"/>
      <c r="I30" s="40"/>
      <c r="J30" s="155">
        <f>ROUND(J84,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39</v>
      </c>
      <c r="G32" s="40"/>
      <c r="H32" s="40"/>
      <c r="I32" s="156" t="s">
        <v>38</v>
      </c>
      <c r="J32" s="156" t="s">
        <v>40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41</v>
      </c>
      <c r="E33" s="144" t="s">
        <v>42</v>
      </c>
      <c r="F33" s="158">
        <f>ROUND((SUM(BE84:BE106)),  2)</f>
        <v>0</v>
      </c>
      <c r="G33" s="40"/>
      <c r="H33" s="40"/>
      <c r="I33" s="159">
        <v>0.20999999999999999</v>
      </c>
      <c r="J33" s="158">
        <f>ROUND(((SUM(BE84:BE106))*I33),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43</v>
      </c>
      <c r="F34" s="158">
        <f>ROUND((SUM(BF84:BF106)),  2)</f>
        <v>0</v>
      </c>
      <c r="G34" s="40"/>
      <c r="H34" s="40"/>
      <c r="I34" s="159">
        <v>0.14999999999999999</v>
      </c>
      <c r="J34" s="158">
        <f>ROUND(((SUM(BF84:BF106))*I34),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44</v>
      </c>
      <c r="F35" s="158">
        <f>ROUND((SUM(BG84:BG106)),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45</v>
      </c>
      <c r="F36" s="158">
        <f>ROUND((SUM(BH84:BH106)),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ROUND((SUM(BI84:BI106)),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Opava- Opava, km 37,890- 38,947- aktualizace 8/2024_1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Opava</v>
      </c>
      <c r="G52" s="42"/>
      <c r="H52" s="42"/>
      <c r="I52" s="34" t="s">
        <v>23</v>
      </c>
      <c r="J52" s="74" t="str">
        <f>IF(J12="","",J12)</f>
        <v>24. 6. 2024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Povodí Odry, státní podnik</v>
      </c>
      <c r="G54" s="42"/>
      <c r="H54" s="42"/>
      <c r="I54" s="34" t="s">
        <v>31</v>
      </c>
      <c r="J54" s="38" t="str">
        <f>E21</f>
        <v>Ing. Aneta Samková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 Aneta Samková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101</v>
      </c>
      <c r="D57" s="173"/>
      <c r="E57" s="173"/>
      <c r="F57" s="173"/>
      <c r="G57" s="173"/>
      <c r="H57" s="173"/>
      <c r="I57" s="173"/>
      <c r="J57" s="174" t="s">
        <v>102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69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76"/>
      <c r="C60" s="177"/>
      <c r="D60" s="178" t="s">
        <v>617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618</v>
      </c>
      <c r="E61" s="184"/>
      <c r="F61" s="184"/>
      <c r="G61" s="184"/>
      <c r="H61" s="184"/>
      <c r="I61" s="184"/>
      <c r="J61" s="185">
        <f>J86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619</v>
      </c>
      <c r="E62" s="184"/>
      <c r="F62" s="184"/>
      <c r="G62" s="184"/>
      <c r="H62" s="184"/>
      <c r="I62" s="184"/>
      <c r="J62" s="185">
        <f>J91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620</v>
      </c>
      <c r="E63" s="184"/>
      <c r="F63" s="184"/>
      <c r="G63" s="184"/>
      <c r="H63" s="184"/>
      <c r="I63" s="184"/>
      <c r="J63" s="185">
        <f>J99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621</v>
      </c>
      <c r="E64" s="184"/>
      <c r="F64" s="184"/>
      <c r="G64" s="184"/>
      <c r="H64" s="184"/>
      <c r="I64" s="184"/>
      <c r="J64" s="185">
        <f>J103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108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Opava- Opava, km 37,890- 38,947- aktualizace 8/2024_1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VON - Vedlejší a ostatní náklady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Opava</v>
      </c>
      <c r="G78" s="42"/>
      <c r="H78" s="42"/>
      <c r="I78" s="34" t="s">
        <v>23</v>
      </c>
      <c r="J78" s="74" t="str">
        <f>IF(J12="","",J12)</f>
        <v>24. 6. 2024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Povodí Odry, státní podnik</v>
      </c>
      <c r="G80" s="42"/>
      <c r="H80" s="42"/>
      <c r="I80" s="34" t="s">
        <v>31</v>
      </c>
      <c r="J80" s="38" t="str">
        <f>E21</f>
        <v>Ing. Aneta Samková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Ing. Aneta Samková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7"/>
      <c r="B83" s="188"/>
      <c r="C83" s="189" t="s">
        <v>109</v>
      </c>
      <c r="D83" s="190" t="s">
        <v>56</v>
      </c>
      <c r="E83" s="190" t="s">
        <v>52</v>
      </c>
      <c r="F83" s="190" t="s">
        <v>53</v>
      </c>
      <c r="G83" s="190" t="s">
        <v>110</v>
      </c>
      <c r="H83" s="190" t="s">
        <v>111</v>
      </c>
      <c r="I83" s="190" t="s">
        <v>112</v>
      </c>
      <c r="J83" s="190" t="s">
        <v>102</v>
      </c>
      <c r="K83" s="191" t="s">
        <v>113</v>
      </c>
      <c r="L83" s="192"/>
      <c r="M83" s="94" t="s">
        <v>19</v>
      </c>
      <c r="N83" s="95" t="s">
        <v>41</v>
      </c>
      <c r="O83" s="95" t="s">
        <v>114</v>
      </c>
      <c r="P83" s="95" t="s">
        <v>115</v>
      </c>
      <c r="Q83" s="95" t="s">
        <v>116</v>
      </c>
      <c r="R83" s="95" t="s">
        <v>117</v>
      </c>
      <c r="S83" s="95" t="s">
        <v>118</v>
      </c>
      <c r="T83" s="96" t="s">
        <v>119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40"/>
      <c r="B84" s="41"/>
      <c r="C84" s="101" t="s">
        <v>120</v>
      </c>
      <c r="D84" s="42"/>
      <c r="E84" s="42"/>
      <c r="F84" s="42"/>
      <c r="G84" s="42"/>
      <c r="H84" s="42"/>
      <c r="I84" s="42"/>
      <c r="J84" s="193">
        <f>BK84</f>
        <v>0</v>
      </c>
      <c r="K84" s="42"/>
      <c r="L84" s="46"/>
      <c r="M84" s="97"/>
      <c r="N84" s="194"/>
      <c r="O84" s="98"/>
      <c r="P84" s="195">
        <f>P85</f>
        <v>0</v>
      </c>
      <c r="Q84" s="98"/>
      <c r="R84" s="195">
        <f>R85</f>
        <v>0</v>
      </c>
      <c r="S84" s="98"/>
      <c r="T84" s="196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70</v>
      </c>
      <c r="AU84" s="19" t="s">
        <v>103</v>
      </c>
      <c r="BK84" s="197">
        <f>BK85</f>
        <v>0</v>
      </c>
    </row>
    <row r="85" s="12" customFormat="1" ht="25.92" customHeight="1">
      <c r="A85" s="12"/>
      <c r="B85" s="198"/>
      <c r="C85" s="199"/>
      <c r="D85" s="200" t="s">
        <v>70</v>
      </c>
      <c r="E85" s="201" t="s">
        <v>622</v>
      </c>
      <c r="F85" s="201" t="s">
        <v>623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P86+P91+P99+P103</f>
        <v>0</v>
      </c>
      <c r="Q85" s="206"/>
      <c r="R85" s="207">
        <f>R86+R91+R99+R103</f>
        <v>0</v>
      </c>
      <c r="S85" s="206"/>
      <c r="T85" s="208">
        <f>T86+T91+T99+T103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143</v>
      </c>
      <c r="AT85" s="210" t="s">
        <v>70</v>
      </c>
      <c r="AU85" s="210" t="s">
        <v>71</v>
      </c>
      <c r="AY85" s="209" t="s">
        <v>123</v>
      </c>
      <c r="BK85" s="211">
        <f>BK86+BK91+BK99+BK103</f>
        <v>0</v>
      </c>
    </row>
    <row r="86" s="12" customFormat="1" ht="22.8" customHeight="1">
      <c r="A86" s="12"/>
      <c r="B86" s="198"/>
      <c r="C86" s="199"/>
      <c r="D86" s="200" t="s">
        <v>70</v>
      </c>
      <c r="E86" s="212" t="s">
        <v>624</v>
      </c>
      <c r="F86" s="212" t="s">
        <v>625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SUM(P87:P90)</f>
        <v>0</v>
      </c>
      <c r="Q86" s="206"/>
      <c r="R86" s="207">
        <f>SUM(R87:R90)</f>
        <v>0</v>
      </c>
      <c r="S86" s="206"/>
      <c r="T86" s="208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143</v>
      </c>
      <c r="AT86" s="210" t="s">
        <v>70</v>
      </c>
      <c r="AU86" s="210" t="s">
        <v>78</v>
      </c>
      <c r="AY86" s="209" t="s">
        <v>123</v>
      </c>
      <c r="BK86" s="211">
        <f>SUM(BK87:BK90)</f>
        <v>0</v>
      </c>
    </row>
    <row r="87" s="2" customFormat="1" ht="16.5" customHeight="1">
      <c r="A87" s="40"/>
      <c r="B87" s="41"/>
      <c r="C87" s="214" t="s">
        <v>78</v>
      </c>
      <c r="D87" s="214" t="s">
        <v>125</v>
      </c>
      <c r="E87" s="215" t="s">
        <v>626</v>
      </c>
      <c r="F87" s="216" t="s">
        <v>627</v>
      </c>
      <c r="G87" s="217" t="s">
        <v>628</v>
      </c>
      <c r="H87" s="218">
        <v>1</v>
      </c>
      <c r="I87" s="219"/>
      <c r="J87" s="220">
        <f>ROUND(I87*H87,2)</f>
        <v>0</v>
      </c>
      <c r="K87" s="216" t="s">
        <v>629</v>
      </c>
      <c r="L87" s="46"/>
      <c r="M87" s="221" t="s">
        <v>19</v>
      </c>
      <c r="N87" s="222" t="s">
        <v>42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630</v>
      </c>
      <c r="AT87" s="225" t="s">
        <v>125</v>
      </c>
      <c r="AU87" s="225" t="s">
        <v>80</v>
      </c>
      <c r="AY87" s="19" t="s">
        <v>123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78</v>
      </c>
      <c r="BK87" s="226">
        <f>ROUND(I87*H87,2)</f>
        <v>0</v>
      </c>
      <c r="BL87" s="19" t="s">
        <v>630</v>
      </c>
      <c r="BM87" s="225" t="s">
        <v>631</v>
      </c>
    </row>
    <row r="88" s="2" customFormat="1">
      <c r="A88" s="40"/>
      <c r="B88" s="41"/>
      <c r="C88" s="42"/>
      <c r="D88" s="227" t="s">
        <v>132</v>
      </c>
      <c r="E88" s="42"/>
      <c r="F88" s="228" t="s">
        <v>632</v>
      </c>
      <c r="G88" s="42"/>
      <c r="H88" s="42"/>
      <c r="I88" s="229"/>
      <c r="J88" s="42"/>
      <c r="K88" s="42"/>
      <c r="L88" s="46"/>
      <c r="M88" s="230"/>
      <c r="N88" s="231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132</v>
      </c>
      <c r="AU88" s="19" t="s">
        <v>80</v>
      </c>
    </row>
    <row r="89" s="2" customFormat="1" ht="16.5" customHeight="1">
      <c r="A89" s="40"/>
      <c r="B89" s="41"/>
      <c r="C89" s="214" t="s">
        <v>80</v>
      </c>
      <c r="D89" s="214" t="s">
        <v>125</v>
      </c>
      <c r="E89" s="215" t="s">
        <v>633</v>
      </c>
      <c r="F89" s="216" t="s">
        <v>634</v>
      </c>
      <c r="G89" s="217" t="s">
        <v>628</v>
      </c>
      <c r="H89" s="218">
        <v>1</v>
      </c>
      <c r="I89" s="219"/>
      <c r="J89" s="220">
        <f>ROUND(I89*H89,2)</f>
        <v>0</v>
      </c>
      <c r="K89" s="216" t="s">
        <v>629</v>
      </c>
      <c r="L89" s="46"/>
      <c r="M89" s="221" t="s">
        <v>19</v>
      </c>
      <c r="N89" s="222" t="s">
        <v>42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630</v>
      </c>
      <c r="AT89" s="225" t="s">
        <v>125</v>
      </c>
      <c r="AU89" s="225" t="s">
        <v>80</v>
      </c>
      <c r="AY89" s="19" t="s">
        <v>123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78</v>
      </c>
      <c r="BK89" s="226">
        <f>ROUND(I89*H89,2)</f>
        <v>0</v>
      </c>
      <c r="BL89" s="19" t="s">
        <v>630</v>
      </c>
      <c r="BM89" s="225" t="s">
        <v>635</v>
      </c>
    </row>
    <row r="90" s="2" customFormat="1">
      <c r="A90" s="40"/>
      <c r="B90" s="41"/>
      <c r="C90" s="42"/>
      <c r="D90" s="227" t="s">
        <v>132</v>
      </c>
      <c r="E90" s="42"/>
      <c r="F90" s="228" t="s">
        <v>636</v>
      </c>
      <c r="G90" s="42"/>
      <c r="H90" s="42"/>
      <c r="I90" s="229"/>
      <c r="J90" s="42"/>
      <c r="K90" s="42"/>
      <c r="L90" s="46"/>
      <c r="M90" s="230"/>
      <c r="N90" s="231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132</v>
      </c>
      <c r="AU90" s="19" t="s">
        <v>80</v>
      </c>
    </row>
    <row r="91" s="12" customFormat="1" ht="22.8" customHeight="1">
      <c r="A91" s="12"/>
      <c r="B91" s="198"/>
      <c r="C91" s="199"/>
      <c r="D91" s="200" t="s">
        <v>70</v>
      </c>
      <c r="E91" s="212" t="s">
        <v>637</v>
      </c>
      <c r="F91" s="212" t="s">
        <v>638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SUM(P92:P98)</f>
        <v>0</v>
      </c>
      <c r="Q91" s="206"/>
      <c r="R91" s="207">
        <f>SUM(R92:R98)</f>
        <v>0</v>
      </c>
      <c r="S91" s="206"/>
      <c r="T91" s="208">
        <f>SUM(T92:T98)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143</v>
      </c>
      <c r="AT91" s="210" t="s">
        <v>70</v>
      </c>
      <c r="AU91" s="210" t="s">
        <v>78</v>
      </c>
      <c r="AY91" s="209" t="s">
        <v>123</v>
      </c>
      <c r="BK91" s="211">
        <f>SUM(BK92:BK98)</f>
        <v>0</v>
      </c>
    </row>
    <row r="92" s="2" customFormat="1" ht="16.5" customHeight="1">
      <c r="A92" s="40"/>
      <c r="B92" s="41"/>
      <c r="C92" s="214" t="s">
        <v>145</v>
      </c>
      <c r="D92" s="214" t="s">
        <v>125</v>
      </c>
      <c r="E92" s="215" t="s">
        <v>639</v>
      </c>
      <c r="F92" s="216" t="s">
        <v>638</v>
      </c>
      <c r="G92" s="217" t="s">
        <v>628</v>
      </c>
      <c r="H92" s="218">
        <v>1</v>
      </c>
      <c r="I92" s="219"/>
      <c r="J92" s="220">
        <f>ROUND(I92*H92,2)</f>
        <v>0</v>
      </c>
      <c r="K92" s="216" t="s">
        <v>629</v>
      </c>
      <c r="L92" s="46"/>
      <c r="M92" s="221" t="s">
        <v>19</v>
      </c>
      <c r="N92" s="222" t="s">
        <v>42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630</v>
      </c>
      <c r="AT92" s="225" t="s">
        <v>125</v>
      </c>
      <c r="AU92" s="225" t="s">
        <v>80</v>
      </c>
      <c r="AY92" s="19" t="s">
        <v>123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78</v>
      </c>
      <c r="BK92" s="226">
        <f>ROUND(I92*H92,2)</f>
        <v>0</v>
      </c>
      <c r="BL92" s="19" t="s">
        <v>630</v>
      </c>
      <c r="BM92" s="225" t="s">
        <v>640</v>
      </c>
    </row>
    <row r="93" s="2" customFormat="1">
      <c r="A93" s="40"/>
      <c r="B93" s="41"/>
      <c r="C93" s="42"/>
      <c r="D93" s="227" t="s">
        <v>132</v>
      </c>
      <c r="E93" s="42"/>
      <c r="F93" s="228" t="s">
        <v>641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132</v>
      </c>
      <c r="AU93" s="19" t="s">
        <v>80</v>
      </c>
    </row>
    <row r="94" s="2" customFormat="1">
      <c r="A94" s="40"/>
      <c r="B94" s="41"/>
      <c r="C94" s="42"/>
      <c r="D94" s="234" t="s">
        <v>155</v>
      </c>
      <c r="E94" s="42"/>
      <c r="F94" s="275" t="s">
        <v>642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155</v>
      </c>
      <c r="AU94" s="19" t="s">
        <v>80</v>
      </c>
    </row>
    <row r="95" s="13" customFormat="1">
      <c r="A95" s="13"/>
      <c r="B95" s="232"/>
      <c r="C95" s="233"/>
      <c r="D95" s="234" t="s">
        <v>134</v>
      </c>
      <c r="E95" s="235" t="s">
        <v>19</v>
      </c>
      <c r="F95" s="236" t="s">
        <v>78</v>
      </c>
      <c r="G95" s="233"/>
      <c r="H95" s="237">
        <v>1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134</v>
      </c>
      <c r="AU95" s="243" t="s">
        <v>80</v>
      </c>
      <c r="AV95" s="13" t="s">
        <v>80</v>
      </c>
      <c r="AW95" s="13" t="s">
        <v>33</v>
      </c>
      <c r="AX95" s="13" t="s">
        <v>78</v>
      </c>
      <c r="AY95" s="243" t="s">
        <v>123</v>
      </c>
    </row>
    <row r="96" s="2" customFormat="1" ht="16.5" customHeight="1">
      <c r="A96" s="40"/>
      <c r="B96" s="41"/>
      <c r="C96" s="214" t="s">
        <v>130</v>
      </c>
      <c r="D96" s="214" t="s">
        <v>125</v>
      </c>
      <c r="E96" s="215" t="s">
        <v>643</v>
      </c>
      <c r="F96" s="216" t="s">
        <v>644</v>
      </c>
      <c r="G96" s="217" t="s">
        <v>628</v>
      </c>
      <c r="H96" s="218">
        <v>1</v>
      </c>
      <c r="I96" s="219"/>
      <c r="J96" s="220">
        <f>ROUND(I96*H96,2)</f>
        <v>0</v>
      </c>
      <c r="K96" s="216" t="s">
        <v>645</v>
      </c>
      <c r="L96" s="46"/>
      <c r="M96" s="221" t="s">
        <v>19</v>
      </c>
      <c r="N96" s="222" t="s">
        <v>42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630</v>
      </c>
      <c r="AT96" s="225" t="s">
        <v>125</v>
      </c>
      <c r="AU96" s="225" t="s">
        <v>80</v>
      </c>
      <c r="AY96" s="19" t="s">
        <v>123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78</v>
      </c>
      <c r="BK96" s="226">
        <f>ROUND(I96*H96,2)</f>
        <v>0</v>
      </c>
      <c r="BL96" s="19" t="s">
        <v>630</v>
      </c>
      <c r="BM96" s="225" t="s">
        <v>646</v>
      </c>
    </row>
    <row r="97" s="2" customFormat="1">
      <c r="A97" s="40"/>
      <c r="B97" s="41"/>
      <c r="C97" s="42"/>
      <c r="D97" s="227" t="s">
        <v>132</v>
      </c>
      <c r="E97" s="42"/>
      <c r="F97" s="228" t="s">
        <v>647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132</v>
      </c>
      <c r="AU97" s="19" t="s">
        <v>80</v>
      </c>
    </row>
    <row r="98" s="2" customFormat="1">
      <c r="A98" s="40"/>
      <c r="B98" s="41"/>
      <c r="C98" s="42"/>
      <c r="D98" s="234" t="s">
        <v>155</v>
      </c>
      <c r="E98" s="42"/>
      <c r="F98" s="275" t="s">
        <v>648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155</v>
      </c>
      <c r="AU98" s="19" t="s">
        <v>80</v>
      </c>
    </row>
    <row r="99" s="12" customFormat="1" ht="22.8" customHeight="1">
      <c r="A99" s="12"/>
      <c r="B99" s="198"/>
      <c r="C99" s="199"/>
      <c r="D99" s="200" t="s">
        <v>70</v>
      </c>
      <c r="E99" s="212" t="s">
        <v>649</v>
      </c>
      <c r="F99" s="212" t="s">
        <v>650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SUM(P100:P102)</f>
        <v>0</v>
      </c>
      <c r="Q99" s="206"/>
      <c r="R99" s="207">
        <f>SUM(R100:R102)</f>
        <v>0</v>
      </c>
      <c r="S99" s="206"/>
      <c r="T99" s="208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143</v>
      </c>
      <c r="AT99" s="210" t="s">
        <v>70</v>
      </c>
      <c r="AU99" s="210" t="s">
        <v>78</v>
      </c>
      <c r="AY99" s="209" t="s">
        <v>123</v>
      </c>
      <c r="BK99" s="211">
        <f>SUM(BK100:BK102)</f>
        <v>0</v>
      </c>
    </row>
    <row r="100" s="2" customFormat="1" ht="16.5" customHeight="1">
      <c r="A100" s="40"/>
      <c r="B100" s="41"/>
      <c r="C100" s="214" t="s">
        <v>143</v>
      </c>
      <c r="D100" s="214" t="s">
        <v>125</v>
      </c>
      <c r="E100" s="215" t="s">
        <v>651</v>
      </c>
      <c r="F100" s="216" t="s">
        <v>652</v>
      </c>
      <c r="G100" s="217" t="s">
        <v>628</v>
      </c>
      <c r="H100" s="218">
        <v>1</v>
      </c>
      <c r="I100" s="219"/>
      <c r="J100" s="220">
        <f>ROUND(I100*H100,2)</f>
        <v>0</v>
      </c>
      <c r="K100" s="216" t="s">
        <v>129</v>
      </c>
      <c r="L100" s="46"/>
      <c r="M100" s="221" t="s">
        <v>19</v>
      </c>
      <c r="N100" s="222" t="s">
        <v>42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630</v>
      </c>
      <c r="AT100" s="225" t="s">
        <v>125</v>
      </c>
      <c r="AU100" s="225" t="s">
        <v>80</v>
      </c>
      <c r="AY100" s="19" t="s">
        <v>123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78</v>
      </c>
      <c r="BK100" s="226">
        <f>ROUND(I100*H100,2)</f>
        <v>0</v>
      </c>
      <c r="BL100" s="19" t="s">
        <v>630</v>
      </c>
      <c r="BM100" s="225" t="s">
        <v>653</v>
      </c>
    </row>
    <row r="101" s="2" customFormat="1">
      <c r="A101" s="40"/>
      <c r="B101" s="41"/>
      <c r="C101" s="42"/>
      <c r="D101" s="227" t="s">
        <v>132</v>
      </c>
      <c r="E101" s="42"/>
      <c r="F101" s="228" t="s">
        <v>654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132</v>
      </c>
      <c r="AU101" s="19" t="s">
        <v>80</v>
      </c>
    </row>
    <row r="102" s="2" customFormat="1">
      <c r="A102" s="40"/>
      <c r="B102" s="41"/>
      <c r="C102" s="42"/>
      <c r="D102" s="234" t="s">
        <v>155</v>
      </c>
      <c r="E102" s="42"/>
      <c r="F102" s="275" t="s">
        <v>655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155</v>
      </c>
      <c r="AU102" s="19" t="s">
        <v>80</v>
      </c>
    </row>
    <row r="103" s="12" customFormat="1" ht="22.8" customHeight="1">
      <c r="A103" s="12"/>
      <c r="B103" s="198"/>
      <c r="C103" s="199"/>
      <c r="D103" s="200" t="s">
        <v>70</v>
      </c>
      <c r="E103" s="212" t="s">
        <v>656</v>
      </c>
      <c r="F103" s="212" t="s">
        <v>657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SUM(P104:P106)</f>
        <v>0</v>
      </c>
      <c r="Q103" s="206"/>
      <c r="R103" s="207">
        <f>SUM(R104:R106)</f>
        <v>0</v>
      </c>
      <c r="S103" s="206"/>
      <c r="T103" s="208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143</v>
      </c>
      <c r="AT103" s="210" t="s">
        <v>70</v>
      </c>
      <c r="AU103" s="210" t="s">
        <v>78</v>
      </c>
      <c r="AY103" s="209" t="s">
        <v>123</v>
      </c>
      <c r="BK103" s="211">
        <f>SUM(BK104:BK106)</f>
        <v>0</v>
      </c>
    </row>
    <row r="104" s="2" customFormat="1" ht="16.5" customHeight="1">
      <c r="A104" s="40"/>
      <c r="B104" s="41"/>
      <c r="C104" s="214" t="s">
        <v>164</v>
      </c>
      <c r="D104" s="214" t="s">
        <v>125</v>
      </c>
      <c r="E104" s="215" t="s">
        <v>658</v>
      </c>
      <c r="F104" s="216" t="s">
        <v>657</v>
      </c>
      <c r="G104" s="217" t="s">
        <v>628</v>
      </c>
      <c r="H104" s="218">
        <v>1</v>
      </c>
      <c r="I104" s="219"/>
      <c r="J104" s="220">
        <f>ROUND(I104*H104,2)</f>
        <v>0</v>
      </c>
      <c r="K104" s="216" t="s">
        <v>629</v>
      </c>
      <c r="L104" s="46"/>
      <c r="M104" s="221" t="s">
        <v>19</v>
      </c>
      <c r="N104" s="222" t="s">
        <v>42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630</v>
      </c>
      <c r="AT104" s="225" t="s">
        <v>125</v>
      </c>
      <c r="AU104" s="225" t="s">
        <v>80</v>
      </c>
      <c r="AY104" s="19" t="s">
        <v>123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78</v>
      </c>
      <c r="BK104" s="226">
        <f>ROUND(I104*H104,2)</f>
        <v>0</v>
      </c>
      <c r="BL104" s="19" t="s">
        <v>630</v>
      </c>
      <c r="BM104" s="225" t="s">
        <v>659</v>
      </c>
    </row>
    <row r="105" s="2" customFormat="1">
      <c r="A105" s="40"/>
      <c r="B105" s="41"/>
      <c r="C105" s="42"/>
      <c r="D105" s="227" t="s">
        <v>132</v>
      </c>
      <c r="E105" s="42"/>
      <c r="F105" s="228" t="s">
        <v>660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132</v>
      </c>
      <c r="AU105" s="19" t="s">
        <v>80</v>
      </c>
    </row>
    <row r="106" s="2" customFormat="1">
      <c r="A106" s="40"/>
      <c r="B106" s="41"/>
      <c r="C106" s="42"/>
      <c r="D106" s="234" t="s">
        <v>155</v>
      </c>
      <c r="E106" s="42"/>
      <c r="F106" s="275" t="s">
        <v>661</v>
      </c>
      <c r="G106" s="42"/>
      <c r="H106" s="42"/>
      <c r="I106" s="229"/>
      <c r="J106" s="42"/>
      <c r="K106" s="42"/>
      <c r="L106" s="46"/>
      <c r="M106" s="276"/>
      <c r="N106" s="277"/>
      <c r="O106" s="278"/>
      <c r="P106" s="278"/>
      <c r="Q106" s="278"/>
      <c r="R106" s="278"/>
      <c r="S106" s="278"/>
      <c r="T106" s="279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155</v>
      </c>
      <c r="AU106" s="19" t="s">
        <v>80</v>
      </c>
    </row>
    <row r="107" s="2" customFormat="1" ht="6.96" customHeight="1">
      <c r="A107" s="40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46"/>
      <c r="M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</sheetData>
  <sheetProtection sheet="1" autoFilter="0" formatColumns="0" formatRows="0" objects="1" scenarios="1" spinCount="100000" saltValue="m2O8w/F04bK8o35o7CKqQ7suPMjtBWUp5fB8rGkYIywi+QmLPBZ4g8QFO1AUjpfiivc+XljbDYFFmZPjNQIdEw==" hashValue="g7mQo7A+nznxpoc9iJ1iEbCzA6bDHoY2iVemjBSJFLqr13stAqeNlPgfW9QGm7tERCXIUGzvabGZKZPYVZqpvA==" algorithmName="SHA-512" password="CC35"/>
  <autoFilter ref="C83:K10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1/012203000"/>
    <hyperlink ref="F90" r:id="rId2" display="https://podminky.urs.cz/item/CS_URS_2022_01/013254000"/>
    <hyperlink ref="F93" r:id="rId3" display="https://podminky.urs.cz/item/CS_URS_2022_01/030001000"/>
    <hyperlink ref="F97" r:id="rId4" display="https://podminky.urs.cz/item/CS_URS_2021_02/032403000"/>
    <hyperlink ref="F101" r:id="rId5" display="https://podminky.urs.cz/item/CS_URS_2024_02/043154000"/>
    <hyperlink ref="F105" r:id="rId6" display="https://podminky.urs.cz/item/CS_URS_2022_01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6" customFormat="1" ht="45" customHeight="1">
      <c r="B3" s="284"/>
      <c r="C3" s="285" t="s">
        <v>662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663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664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665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666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667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668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669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670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671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672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77</v>
      </c>
      <c r="F18" s="291" t="s">
        <v>673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674</v>
      </c>
      <c r="F19" s="291" t="s">
        <v>675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676</v>
      </c>
      <c r="F20" s="291" t="s">
        <v>677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92</v>
      </c>
      <c r="F21" s="291" t="s">
        <v>93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678</v>
      </c>
      <c r="F22" s="291" t="s">
        <v>679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84</v>
      </c>
      <c r="F23" s="291" t="s">
        <v>680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681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682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683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684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685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686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687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688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689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109</v>
      </c>
      <c r="F36" s="291"/>
      <c r="G36" s="291" t="s">
        <v>690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691</v>
      </c>
      <c r="F37" s="291"/>
      <c r="G37" s="291" t="s">
        <v>692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52</v>
      </c>
      <c r="F38" s="291"/>
      <c r="G38" s="291" t="s">
        <v>693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53</v>
      </c>
      <c r="F39" s="291"/>
      <c r="G39" s="291" t="s">
        <v>694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110</v>
      </c>
      <c r="F40" s="291"/>
      <c r="G40" s="291" t="s">
        <v>695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111</v>
      </c>
      <c r="F41" s="291"/>
      <c r="G41" s="291" t="s">
        <v>696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697</v>
      </c>
      <c r="F42" s="291"/>
      <c r="G42" s="291" t="s">
        <v>698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699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700</v>
      </c>
      <c r="F44" s="291"/>
      <c r="G44" s="291" t="s">
        <v>701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113</v>
      </c>
      <c r="F45" s="291"/>
      <c r="G45" s="291" t="s">
        <v>702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703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704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705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706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707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708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709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710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711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712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713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714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715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716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717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718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719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720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721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722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723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724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725</v>
      </c>
      <c r="D76" s="309"/>
      <c r="E76" s="309"/>
      <c r="F76" s="309" t="s">
        <v>726</v>
      </c>
      <c r="G76" s="310"/>
      <c r="H76" s="309" t="s">
        <v>53</v>
      </c>
      <c r="I76" s="309" t="s">
        <v>56</v>
      </c>
      <c r="J76" s="309" t="s">
        <v>727</v>
      </c>
      <c r="K76" s="308"/>
    </row>
    <row r="77" s="1" customFormat="1" ht="17.25" customHeight="1">
      <c r="B77" s="306"/>
      <c r="C77" s="311" t="s">
        <v>728</v>
      </c>
      <c r="D77" s="311"/>
      <c r="E77" s="311"/>
      <c r="F77" s="312" t="s">
        <v>729</v>
      </c>
      <c r="G77" s="313"/>
      <c r="H77" s="311"/>
      <c r="I77" s="311"/>
      <c r="J77" s="311" t="s">
        <v>730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52</v>
      </c>
      <c r="D79" s="316"/>
      <c r="E79" s="316"/>
      <c r="F79" s="317" t="s">
        <v>731</v>
      </c>
      <c r="G79" s="318"/>
      <c r="H79" s="294" t="s">
        <v>732</v>
      </c>
      <c r="I79" s="294" t="s">
        <v>733</v>
      </c>
      <c r="J79" s="294">
        <v>20</v>
      </c>
      <c r="K79" s="308"/>
    </row>
    <row r="80" s="1" customFormat="1" ht="15" customHeight="1">
      <c r="B80" s="306"/>
      <c r="C80" s="294" t="s">
        <v>734</v>
      </c>
      <c r="D80" s="294"/>
      <c r="E80" s="294"/>
      <c r="F80" s="317" t="s">
        <v>731</v>
      </c>
      <c r="G80" s="318"/>
      <c r="H80" s="294" t="s">
        <v>735</v>
      </c>
      <c r="I80" s="294" t="s">
        <v>733</v>
      </c>
      <c r="J80" s="294">
        <v>120</v>
      </c>
      <c r="K80" s="308"/>
    </row>
    <row r="81" s="1" customFormat="1" ht="15" customHeight="1">
      <c r="B81" s="319"/>
      <c r="C81" s="294" t="s">
        <v>736</v>
      </c>
      <c r="D81" s="294"/>
      <c r="E81" s="294"/>
      <c r="F81" s="317" t="s">
        <v>737</v>
      </c>
      <c r="G81" s="318"/>
      <c r="H81" s="294" t="s">
        <v>738</v>
      </c>
      <c r="I81" s="294" t="s">
        <v>733</v>
      </c>
      <c r="J81" s="294">
        <v>50</v>
      </c>
      <c r="K81" s="308"/>
    </row>
    <row r="82" s="1" customFormat="1" ht="15" customHeight="1">
      <c r="B82" s="319"/>
      <c r="C82" s="294" t="s">
        <v>739</v>
      </c>
      <c r="D82" s="294"/>
      <c r="E82" s="294"/>
      <c r="F82" s="317" t="s">
        <v>731</v>
      </c>
      <c r="G82" s="318"/>
      <c r="H82" s="294" t="s">
        <v>740</v>
      </c>
      <c r="I82" s="294" t="s">
        <v>741</v>
      </c>
      <c r="J82" s="294"/>
      <c r="K82" s="308"/>
    </row>
    <row r="83" s="1" customFormat="1" ht="15" customHeight="1">
      <c r="B83" s="319"/>
      <c r="C83" s="320" t="s">
        <v>742</v>
      </c>
      <c r="D83" s="320"/>
      <c r="E83" s="320"/>
      <c r="F83" s="321" t="s">
        <v>737</v>
      </c>
      <c r="G83" s="320"/>
      <c r="H83" s="320" t="s">
        <v>743</v>
      </c>
      <c r="I83" s="320" t="s">
        <v>733</v>
      </c>
      <c r="J83" s="320">
        <v>15</v>
      </c>
      <c r="K83" s="308"/>
    </row>
    <row r="84" s="1" customFormat="1" ht="15" customHeight="1">
      <c r="B84" s="319"/>
      <c r="C84" s="320" t="s">
        <v>744</v>
      </c>
      <c r="D84" s="320"/>
      <c r="E84" s="320"/>
      <c r="F84" s="321" t="s">
        <v>737</v>
      </c>
      <c r="G84" s="320"/>
      <c r="H84" s="320" t="s">
        <v>745</v>
      </c>
      <c r="I84" s="320" t="s">
        <v>733</v>
      </c>
      <c r="J84" s="320">
        <v>15</v>
      </c>
      <c r="K84" s="308"/>
    </row>
    <row r="85" s="1" customFormat="1" ht="15" customHeight="1">
      <c r="B85" s="319"/>
      <c r="C85" s="320" t="s">
        <v>746</v>
      </c>
      <c r="D85" s="320"/>
      <c r="E85" s="320"/>
      <c r="F85" s="321" t="s">
        <v>737</v>
      </c>
      <c r="G85" s="320"/>
      <c r="H85" s="320" t="s">
        <v>747</v>
      </c>
      <c r="I85" s="320" t="s">
        <v>733</v>
      </c>
      <c r="J85" s="320">
        <v>20</v>
      </c>
      <c r="K85" s="308"/>
    </row>
    <row r="86" s="1" customFormat="1" ht="15" customHeight="1">
      <c r="B86" s="319"/>
      <c r="C86" s="320" t="s">
        <v>748</v>
      </c>
      <c r="D86" s="320"/>
      <c r="E86" s="320"/>
      <c r="F86" s="321" t="s">
        <v>737</v>
      </c>
      <c r="G86" s="320"/>
      <c r="H86" s="320" t="s">
        <v>749</v>
      </c>
      <c r="I86" s="320" t="s">
        <v>733</v>
      </c>
      <c r="J86" s="320">
        <v>20</v>
      </c>
      <c r="K86" s="308"/>
    </row>
    <row r="87" s="1" customFormat="1" ht="15" customHeight="1">
      <c r="B87" s="319"/>
      <c r="C87" s="294" t="s">
        <v>750</v>
      </c>
      <c r="D87" s="294"/>
      <c r="E87" s="294"/>
      <c r="F87" s="317" t="s">
        <v>737</v>
      </c>
      <c r="G87" s="318"/>
      <c r="H87" s="294" t="s">
        <v>751</v>
      </c>
      <c r="I87" s="294" t="s">
        <v>733</v>
      </c>
      <c r="J87" s="294">
        <v>50</v>
      </c>
      <c r="K87" s="308"/>
    </row>
    <row r="88" s="1" customFormat="1" ht="15" customHeight="1">
      <c r="B88" s="319"/>
      <c r="C88" s="294" t="s">
        <v>752</v>
      </c>
      <c r="D88" s="294"/>
      <c r="E88" s="294"/>
      <c r="F88" s="317" t="s">
        <v>737</v>
      </c>
      <c r="G88" s="318"/>
      <c r="H88" s="294" t="s">
        <v>753</v>
      </c>
      <c r="I88" s="294" t="s">
        <v>733</v>
      </c>
      <c r="J88" s="294">
        <v>20</v>
      </c>
      <c r="K88" s="308"/>
    </row>
    <row r="89" s="1" customFormat="1" ht="15" customHeight="1">
      <c r="B89" s="319"/>
      <c r="C89" s="294" t="s">
        <v>754</v>
      </c>
      <c r="D89" s="294"/>
      <c r="E89" s="294"/>
      <c r="F89" s="317" t="s">
        <v>737</v>
      </c>
      <c r="G89" s="318"/>
      <c r="H89" s="294" t="s">
        <v>755</v>
      </c>
      <c r="I89" s="294" t="s">
        <v>733</v>
      </c>
      <c r="J89" s="294">
        <v>20</v>
      </c>
      <c r="K89" s="308"/>
    </row>
    <row r="90" s="1" customFormat="1" ht="15" customHeight="1">
      <c r="B90" s="319"/>
      <c r="C90" s="294" t="s">
        <v>756</v>
      </c>
      <c r="D90" s="294"/>
      <c r="E90" s="294"/>
      <c r="F90" s="317" t="s">
        <v>737</v>
      </c>
      <c r="G90" s="318"/>
      <c r="H90" s="294" t="s">
        <v>757</v>
      </c>
      <c r="I90" s="294" t="s">
        <v>733</v>
      </c>
      <c r="J90" s="294">
        <v>50</v>
      </c>
      <c r="K90" s="308"/>
    </row>
    <row r="91" s="1" customFormat="1" ht="15" customHeight="1">
      <c r="B91" s="319"/>
      <c r="C91" s="294" t="s">
        <v>758</v>
      </c>
      <c r="D91" s="294"/>
      <c r="E91" s="294"/>
      <c r="F91" s="317" t="s">
        <v>737</v>
      </c>
      <c r="G91" s="318"/>
      <c r="H91" s="294" t="s">
        <v>758</v>
      </c>
      <c r="I91" s="294" t="s">
        <v>733</v>
      </c>
      <c r="J91" s="294">
        <v>50</v>
      </c>
      <c r="K91" s="308"/>
    </row>
    <row r="92" s="1" customFormat="1" ht="15" customHeight="1">
      <c r="B92" s="319"/>
      <c r="C92" s="294" t="s">
        <v>759</v>
      </c>
      <c r="D92" s="294"/>
      <c r="E92" s="294"/>
      <c r="F92" s="317" t="s">
        <v>737</v>
      </c>
      <c r="G92" s="318"/>
      <c r="H92" s="294" t="s">
        <v>760</v>
      </c>
      <c r="I92" s="294" t="s">
        <v>733</v>
      </c>
      <c r="J92" s="294">
        <v>255</v>
      </c>
      <c r="K92" s="308"/>
    </row>
    <row r="93" s="1" customFormat="1" ht="15" customHeight="1">
      <c r="B93" s="319"/>
      <c r="C93" s="294" t="s">
        <v>761</v>
      </c>
      <c r="D93" s="294"/>
      <c r="E93" s="294"/>
      <c r="F93" s="317" t="s">
        <v>731</v>
      </c>
      <c r="G93" s="318"/>
      <c r="H93" s="294" t="s">
        <v>762</v>
      </c>
      <c r="I93" s="294" t="s">
        <v>763</v>
      </c>
      <c r="J93" s="294"/>
      <c r="K93" s="308"/>
    </row>
    <row r="94" s="1" customFormat="1" ht="15" customHeight="1">
      <c r="B94" s="319"/>
      <c r="C94" s="294" t="s">
        <v>764</v>
      </c>
      <c r="D94" s="294"/>
      <c r="E94" s="294"/>
      <c r="F94" s="317" t="s">
        <v>731</v>
      </c>
      <c r="G94" s="318"/>
      <c r="H94" s="294" t="s">
        <v>765</v>
      </c>
      <c r="I94" s="294" t="s">
        <v>766</v>
      </c>
      <c r="J94" s="294"/>
      <c r="K94" s="308"/>
    </row>
    <row r="95" s="1" customFormat="1" ht="15" customHeight="1">
      <c r="B95" s="319"/>
      <c r="C95" s="294" t="s">
        <v>767</v>
      </c>
      <c r="D95" s="294"/>
      <c r="E95" s="294"/>
      <c r="F95" s="317" t="s">
        <v>731</v>
      </c>
      <c r="G95" s="318"/>
      <c r="H95" s="294" t="s">
        <v>767</v>
      </c>
      <c r="I95" s="294" t="s">
        <v>766</v>
      </c>
      <c r="J95" s="294"/>
      <c r="K95" s="308"/>
    </row>
    <row r="96" s="1" customFormat="1" ht="15" customHeight="1">
      <c r="B96" s="319"/>
      <c r="C96" s="294" t="s">
        <v>37</v>
      </c>
      <c r="D96" s="294"/>
      <c r="E96" s="294"/>
      <c r="F96" s="317" t="s">
        <v>731</v>
      </c>
      <c r="G96" s="318"/>
      <c r="H96" s="294" t="s">
        <v>768</v>
      </c>
      <c r="I96" s="294" t="s">
        <v>766</v>
      </c>
      <c r="J96" s="294"/>
      <c r="K96" s="308"/>
    </row>
    <row r="97" s="1" customFormat="1" ht="15" customHeight="1">
      <c r="B97" s="319"/>
      <c r="C97" s="294" t="s">
        <v>47</v>
      </c>
      <c r="D97" s="294"/>
      <c r="E97" s="294"/>
      <c r="F97" s="317" t="s">
        <v>731</v>
      </c>
      <c r="G97" s="318"/>
      <c r="H97" s="294" t="s">
        <v>769</v>
      </c>
      <c r="I97" s="294" t="s">
        <v>766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770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725</v>
      </c>
      <c r="D103" s="309"/>
      <c r="E103" s="309"/>
      <c r="F103" s="309" t="s">
        <v>726</v>
      </c>
      <c r="G103" s="310"/>
      <c r="H103" s="309" t="s">
        <v>53</v>
      </c>
      <c r="I103" s="309" t="s">
        <v>56</v>
      </c>
      <c r="J103" s="309" t="s">
        <v>727</v>
      </c>
      <c r="K103" s="308"/>
    </row>
    <row r="104" s="1" customFormat="1" ht="17.25" customHeight="1">
      <c r="B104" s="306"/>
      <c r="C104" s="311" t="s">
        <v>728</v>
      </c>
      <c r="D104" s="311"/>
      <c r="E104" s="311"/>
      <c r="F104" s="312" t="s">
        <v>729</v>
      </c>
      <c r="G104" s="313"/>
      <c r="H104" s="311"/>
      <c r="I104" s="311"/>
      <c r="J104" s="311" t="s">
        <v>730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52</v>
      </c>
      <c r="D106" s="316"/>
      <c r="E106" s="316"/>
      <c r="F106" s="317" t="s">
        <v>731</v>
      </c>
      <c r="G106" s="294"/>
      <c r="H106" s="294" t="s">
        <v>771</v>
      </c>
      <c r="I106" s="294" t="s">
        <v>733</v>
      </c>
      <c r="J106" s="294">
        <v>20</v>
      </c>
      <c r="K106" s="308"/>
    </row>
    <row r="107" s="1" customFormat="1" ht="15" customHeight="1">
      <c r="B107" s="306"/>
      <c r="C107" s="294" t="s">
        <v>734</v>
      </c>
      <c r="D107" s="294"/>
      <c r="E107" s="294"/>
      <c r="F107" s="317" t="s">
        <v>731</v>
      </c>
      <c r="G107" s="294"/>
      <c r="H107" s="294" t="s">
        <v>771</v>
      </c>
      <c r="I107" s="294" t="s">
        <v>733</v>
      </c>
      <c r="J107" s="294">
        <v>120</v>
      </c>
      <c r="K107" s="308"/>
    </row>
    <row r="108" s="1" customFormat="1" ht="15" customHeight="1">
      <c r="B108" s="319"/>
      <c r="C108" s="294" t="s">
        <v>736</v>
      </c>
      <c r="D108" s="294"/>
      <c r="E108" s="294"/>
      <c r="F108" s="317" t="s">
        <v>737</v>
      </c>
      <c r="G108" s="294"/>
      <c r="H108" s="294" t="s">
        <v>771</v>
      </c>
      <c r="I108" s="294" t="s">
        <v>733</v>
      </c>
      <c r="J108" s="294">
        <v>50</v>
      </c>
      <c r="K108" s="308"/>
    </row>
    <row r="109" s="1" customFormat="1" ht="15" customHeight="1">
      <c r="B109" s="319"/>
      <c r="C109" s="294" t="s">
        <v>739</v>
      </c>
      <c r="D109" s="294"/>
      <c r="E109" s="294"/>
      <c r="F109" s="317" t="s">
        <v>731</v>
      </c>
      <c r="G109" s="294"/>
      <c r="H109" s="294" t="s">
        <v>771</v>
      </c>
      <c r="I109" s="294" t="s">
        <v>741</v>
      </c>
      <c r="J109" s="294"/>
      <c r="K109" s="308"/>
    </row>
    <row r="110" s="1" customFormat="1" ht="15" customHeight="1">
      <c r="B110" s="319"/>
      <c r="C110" s="294" t="s">
        <v>750</v>
      </c>
      <c r="D110" s="294"/>
      <c r="E110" s="294"/>
      <c r="F110" s="317" t="s">
        <v>737</v>
      </c>
      <c r="G110" s="294"/>
      <c r="H110" s="294" t="s">
        <v>771</v>
      </c>
      <c r="I110" s="294" t="s">
        <v>733</v>
      </c>
      <c r="J110" s="294">
        <v>50</v>
      </c>
      <c r="K110" s="308"/>
    </row>
    <row r="111" s="1" customFormat="1" ht="15" customHeight="1">
      <c r="B111" s="319"/>
      <c r="C111" s="294" t="s">
        <v>758</v>
      </c>
      <c r="D111" s="294"/>
      <c r="E111" s="294"/>
      <c r="F111" s="317" t="s">
        <v>737</v>
      </c>
      <c r="G111" s="294"/>
      <c r="H111" s="294" t="s">
        <v>771</v>
      </c>
      <c r="I111" s="294" t="s">
        <v>733</v>
      </c>
      <c r="J111" s="294">
        <v>50</v>
      </c>
      <c r="K111" s="308"/>
    </row>
    <row r="112" s="1" customFormat="1" ht="15" customHeight="1">
      <c r="B112" s="319"/>
      <c r="C112" s="294" t="s">
        <v>756</v>
      </c>
      <c r="D112" s="294"/>
      <c r="E112" s="294"/>
      <c r="F112" s="317" t="s">
        <v>737</v>
      </c>
      <c r="G112" s="294"/>
      <c r="H112" s="294" t="s">
        <v>771</v>
      </c>
      <c r="I112" s="294" t="s">
        <v>733</v>
      </c>
      <c r="J112" s="294">
        <v>50</v>
      </c>
      <c r="K112" s="308"/>
    </row>
    <row r="113" s="1" customFormat="1" ht="15" customHeight="1">
      <c r="B113" s="319"/>
      <c r="C113" s="294" t="s">
        <v>52</v>
      </c>
      <c r="D113" s="294"/>
      <c r="E113" s="294"/>
      <c r="F113" s="317" t="s">
        <v>731</v>
      </c>
      <c r="G113" s="294"/>
      <c r="H113" s="294" t="s">
        <v>772</v>
      </c>
      <c r="I113" s="294" t="s">
        <v>733</v>
      </c>
      <c r="J113" s="294">
        <v>20</v>
      </c>
      <c r="K113" s="308"/>
    </row>
    <row r="114" s="1" customFormat="1" ht="15" customHeight="1">
      <c r="B114" s="319"/>
      <c r="C114" s="294" t="s">
        <v>773</v>
      </c>
      <c r="D114" s="294"/>
      <c r="E114" s="294"/>
      <c r="F114" s="317" t="s">
        <v>731</v>
      </c>
      <c r="G114" s="294"/>
      <c r="H114" s="294" t="s">
        <v>774</v>
      </c>
      <c r="I114" s="294" t="s">
        <v>733</v>
      </c>
      <c r="J114" s="294">
        <v>120</v>
      </c>
      <c r="K114" s="308"/>
    </row>
    <row r="115" s="1" customFormat="1" ht="15" customHeight="1">
      <c r="B115" s="319"/>
      <c r="C115" s="294" t="s">
        <v>37</v>
      </c>
      <c r="D115" s="294"/>
      <c r="E115" s="294"/>
      <c r="F115" s="317" t="s">
        <v>731</v>
      </c>
      <c r="G115" s="294"/>
      <c r="H115" s="294" t="s">
        <v>775</v>
      </c>
      <c r="I115" s="294" t="s">
        <v>766</v>
      </c>
      <c r="J115" s="294"/>
      <c r="K115" s="308"/>
    </row>
    <row r="116" s="1" customFormat="1" ht="15" customHeight="1">
      <c r="B116" s="319"/>
      <c r="C116" s="294" t="s">
        <v>47</v>
      </c>
      <c r="D116" s="294"/>
      <c r="E116" s="294"/>
      <c r="F116" s="317" t="s">
        <v>731</v>
      </c>
      <c r="G116" s="294"/>
      <c r="H116" s="294" t="s">
        <v>776</v>
      </c>
      <c r="I116" s="294" t="s">
        <v>766</v>
      </c>
      <c r="J116" s="294"/>
      <c r="K116" s="308"/>
    </row>
    <row r="117" s="1" customFormat="1" ht="15" customHeight="1">
      <c r="B117" s="319"/>
      <c r="C117" s="294" t="s">
        <v>56</v>
      </c>
      <c r="D117" s="294"/>
      <c r="E117" s="294"/>
      <c r="F117" s="317" t="s">
        <v>731</v>
      </c>
      <c r="G117" s="294"/>
      <c r="H117" s="294" t="s">
        <v>777</v>
      </c>
      <c r="I117" s="294" t="s">
        <v>778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779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725</v>
      </c>
      <c r="D123" s="309"/>
      <c r="E123" s="309"/>
      <c r="F123" s="309" t="s">
        <v>726</v>
      </c>
      <c r="G123" s="310"/>
      <c r="H123" s="309" t="s">
        <v>53</v>
      </c>
      <c r="I123" s="309" t="s">
        <v>56</v>
      </c>
      <c r="J123" s="309" t="s">
        <v>727</v>
      </c>
      <c r="K123" s="338"/>
    </row>
    <row r="124" s="1" customFormat="1" ht="17.25" customHeight="1">
      <c r="B124" s="337"/>
      <c r="C124" s="311" t="s">
        <v>728</v>
      </c>
      <c r="D124" s="311"/>
      <c r="E124" s="311"/>
      <c r="F124" s="312" t="s">
        <v>729</v>
      </c>
      <c r="G124" s="313"/>
      <c r="H124" s="311"/>
      <c r="I124" s="311"/>
      <c r="J124" s="311" t="s">
        <v>730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734</v>
      </c>
      <c r="D126" s="316"/>
      <c r="E126" s="316"/>
      <c r="F126" s="317" t="s">
        <v>731</v>
      </c>
      <c r="G126" s="294"/>
      <c r="H126" s="294" t="s">
        <v>771</v>
      </c>
      <c r="I126" s="294" t="s">
        <v>733</v>
      </c>
      <c r="J126" s="294">
        <v>120</v>
      </c>
      <c r="K126" s="342"/>
    </row>
    <row r="127" s="1" customFormat="1" ht="15" customHeight="1">
      <c r="B127" s="339"/>
      <c r="C127" s="294" t="s">
        <v>780</v>
      </c>
      <c r="D127" s="294"/>
      <c r="E127" s="294"/>
      <c r="F127" s="317" t="s">
        <v>731</v>
      </c>
      <c r="G127" s="294"/>
      <c r="H127" s="294" t="s">
        <v>781</v>
      </c>
      <c r="I127" s="294" t="s">
        <v>733</v>
      </c>
      <c r="J127" s="294" t="s">
        <v>782</v>
      </c>
      <c r="K127" s="342"/>
    </row>
    <row r="128" s="1" customFormat="1" ht="15" customHeight="1">
      <c r="B128" s="339"/>
      <c r="C128" s="294" t="s">
        <v>84</v>
      </c>
      <c r="D128" s="294"/>
      <c r="E128" s="294"/>
      <c r="F128" s="317" t="s">
        <v>731</v>
      </c>
      <c r="G128" s="294"/>
      <c r="H128" s="294" t="s">
        <v>783</v>
      </c>
      <c r="I128" s="294" t="s">
        <v>733</v>
      </c>
      <c r="J128" s="294" t="s">
        <v>782</v>
      </c>
      <c r="K128" s="342"/>
    </row>
    <row r="129" s="1" customFormat="1" ht="15" customHeight="1">
      <c r="B129" s="339"/>
      <c r="C129" s="294" t="s">
        <v>742</v>
      </c>
      <c r="D129" s="294"/>
      <c r="E129" s="294"/>
      <c r="F129" s="317" t="s">
        <v>737</v>
      </c>
      <c r="G129" s="294"/>
      <c r="H129" s="294" t="s">
        <v>743</v>
      </c>
      <c r="I129" s="294" t="s">
        <v>733</v>
      </c>
      <c r="J129" s="294">
        <v>15</v>
      </c>
      <c r="K129" s="342"/>
    </row>
    <row r="130" s="1" customFormat="1" ht="15" customHeight="1">
      <c r="B130" s="339"/>
      <c r="C130" s="320" t="s">
        <v>744</v>
      </c>
      <c r="D130" s="320"/>
      <c r="E130" s="320"/>
      <c r="F130" s="321" t="s">
        <v>737</v>
      </c>
      <c r="G130" s="320"/>
      <c r="H130" s="320" t="s">
        <v>745</v>
      </c>
      <c r="I130" s="320" t="s">
        <v>733</v>
      </c>
      <c r="J130" s="320">
        <v>15</v>
      </c>
      <c r="K130" s="342"/>
    </row>
    <row r="131" s="1" customFormat="1" ht="15" customHeight="1">
      <c r="B131" s="339"/>
      <c r="C131" s="320" t="s">
        <v>746</v>
      </c>
      <c r="D131" s="320"/>
      <c r="E131" s="320"/>
      <c r="F131" s="321" t="s">
        <v>737</v>
      </c>
      <c r="G131" s="320"/>
      <c r="H131" s="320" t="s">
        <v>747</v>
      </c>
      <c r="I131" s="320" t="s">
        <v>733</v>
      </c>
      <c r="J131" s="320">
        <v>20</v>
      </c>
      <c r="K131" s="342"/>
    </row>
    <row r="132" s="1" customFormat="1" ht="15" customHeight="1">
      <c r="B132" s="339"/>
      <c r="C132" s="320" t="s">
        <v>748</v>
      </c>
      <c r="D132" s="320"/>
      <c r="E132" s="320"/>
      <c r="F132" s="321" t="s">
        <v>737</v>
      </c>
      <c r="G132" s="320"/>
      <c r="H132" s="320" t="s">
        <v>749</v>
      </c>
      <c r="I132" s="320" t="s">
        <v>733</v>
      </c>
      <c r="J132" s="320">
        <v>20</v>
      </c>
      <c r="K132" s="342"/>
    </row>
    <row r="133" s="1" customFormat="1" ht="15" customHeight="1">
      <c r="B133" s="339"/>
      <c r="C133" s="294" t="s">
        <v>736</v>
      </c>
      <c r="D133" s="294"/>
      <c r="E133" s="294"/>
      <c r="F133" s="317" t="s">
        <v>737</v>
      </c>
      <c r="G133" s="294"/>
      <c r="H133" s="294" t="s">
        <v>771</v>
      </c>
      <c r="I133" s="294" t="s">
        <v>733</v>
      </c>
      <c r="J133" s="294">
        <v>50</v>
      </c>
      <c r="K133" s="342"/>
    </row>
    <row r="134" s="1" customFormat="1" ht="15" customHeight="1">
      <c r="B134" s="339"/>
      <c r="C134" s="294" t="s">
        <v>750</v>
      </c>
      <c r="D134" s="294"/>
      <c r="E134" s="294"/>
      <c r="F134" s="317" t="s">
        <v>737</v>
      </c>
      <c r="G134" s="294"/>
      <c r="H134" s="294" t="s">
        <v>771</v>
      </c>
      <c r="I134" s="294" t="s">
        <v>733</v>
      </c>
      <c r="J134" s="294">
        <v>50</v>
      </c>
      <c r="K134" s="342"/>
    </row>
    <row r="135" s="1" customFormat="1" ht="15" customHeight="1">
      <c r="B135" s="339"/>
      <c r="C135" s="294" t="s">
        <v>756</v>
      </c>
      <c r="D135" s="294"/>
      <c r="E135" s="294"/>
      <c r="F135" s="317" t="s">
        <v>737</v>
      </c>
      <c r="G135" s="294"/>
      <c r="H135" s="294" t="s">
        <v>771</v>
      </c>
      <c r="I135" s="294" t="s">
        <v>733</v>
      </c>
      <c r="J135" s="294">
        <v>50</v>
      </c>
      <c r="K135" s="342"/>
    </row>
    <row r="136" s="1" customFormat="1" ht="15" customHeight="1">
      <c r="B136" s="339"/>
      <c r="C136" s="294" t="s">
        <v>758</v>
      </c>
      <c r="D136" s="294"/>
      <c r="E136" s="294"/>
      <c r="F136" s="317" t="s">
        <v>737</v>
      </c>
      <c r="G136" s="294"/>
      <c r="H136" s="294" t="s">
        <v>771</v>
      </c>
      <c r="I136" s="294" t="s">
        <v>733</v>
      </c>
      <c r="J136" s="294">
        <v>50</v>
      </c>
      <c r="K136" s="342"/>
    </row>
    <row r="137" s="1" customFormat="1" ht="15" customHeight="1">
      <c r="B137" s="339"/>
      <c r="C137" s="294" t="s">
        <v>759</v>
      </c>
      <c r="D137" s="294"/>
      <c r="E137" s="294"/>
      <c r="F137" s="317" t="s">
        <v>737</v>
      </c>
      <c r="G137" s="294"/>
      <c r="H137" s="294" t="s">
        <v>784</v>
      </c>
      <c r="I137" s="294" t="s">
        <v>733</v>
      </c>
      <c r="J137" s="294">
        <v>255</v>
      </c>
      <c r="K137" s="342"/>
    </row>
    <row r="138" s="1" customFormat="1" ht="15" customHeight="1">
      <c r="B138" s="339"/>
      <c r="C138" s="294" t="s">
        <v>761</v>
      </c>
      <c r="D138" s="294"/>
      <c r="E138" s="294"/>
      <c r="F138" s="317" t="s">
        <v>731</v>
      </c>
      <c r="G138" s="294"/>
      <c r="H138" s="294" t="s">
        <v>785</v>
      </c>
      <c r="I138" s="294" t="s">
        <v>763</v>
      </c>
      <c r="J138" s="294"/>
      <c r="K138" s="342"/>
    </row>
    <row r="139" s="1" customFormat="1" ht="15" customHeight="1">
      <c r="B139" s="339"/>
      <c r="C139" s="294" t="s">
        <v>764</v>
      </c>
      <c r="D139" s="294"/>
      <c r="E139" s="294"/>
      <c r="F139" s="317" t="s">
        <v>731</v>
      </c>
      <c r="G139" s="294"/>
      <c r="H139" s="294" t="s">
        <v>786</v>
      </c>
      <c r="I139" s="294" t="s">
        <v>766</v>
      </c>
      <c r="J139" s="294"/>
      <c r="K139" s="342"/>
    </row>
    <row r="140" s="1" customFormat="1" ht="15" customHeight="1">
      <c r="B140" s="339"/>
      <c r="C140" s="294" t="s">
        <v>767</v>
      </c>
      <c r="D140" s="294"/>
      <c r="E140" s="294"/>
      <c r="F140" s="317" t="s">
        <v>731</v>
      </c>
      <c r="G140" s="294"/>
      <c r="H140" s="294" t="s">
        <v>767</v>
      </c>
      <c r="I140" s="294" t="s">
        <v>766</v>
      </c>
      <c r="J140" s="294"/>
      <c r="K140" s="342"/>
    </row>
    <row r="141" s="1" customFormat="1" ht="15" customHeight="1">
      <c r="B141" s="339"/>
      <c r="C141" s="294" t="s">
        <v>37</v>
      </c>
      <c r="D141" s="294"/>
      <c r="E141" s="294"/>
      <c r="F141" s="317" t="s">
        <v>731</v>
      </c>
      <c r="G141" s="294"/>
      <c r="H141" s="294" t="s">
        <v>787</v>
      </c>
      <c r="I141" s="294" t="s">
        <v>766</v>
      </c>
      <c r="J141" s="294"/>
      <c r="K141" s="342"/>
    </row>
    <row r="142" s="1" customFormat="1" ht="15" customHeight="1">
      <c r="B142" s="339"/>
      <c r="C142" s="294" t="s">
        <v>788</v>
      </c>
      <c r="D142" s="294"/>
      <c r="E142" s="294"/>
      <c r="F142" s="317" t="s">
        <v>731</v>
      </c>
      <c r="G142" s="294"/>
      <c r="H142" s="294" t="s">
        <v>789</v>
      </c>
      <c r="I142" s="294" t="s">
        <v>766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790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725</v>
      </c>
      <c r="D148" s="309"/>
      <c r="E148" s="309"/>
      <c r="F148" s="309" t="s">
        <v>726</v>
      </c>
      <c r="G148" s="310"/>
      <c r="H148" s="309" t="s">
        <v>53</v>
      </c>
      <c r="I148" s="309" t="s">
        <v>56</v>
      </c>
      <c r="J148" s="309" t="s">
        <v>727</v>
      </c>
      <c r="K148" s="308"/>
    </row>
    <row r="149" s="1" customFormat="1" ht="17.25" customHeight="1">
      <c r="B149" s="306"/>
      <c r="C149" s="311" t="s">
        <v>728</v>
      </c>
      <c r="D149" s="311"/>
      <c r="E149" s="311"/>
      <c r="F149" s="312" t="s">
        <v>729</v>
      </c>
      <c r="G149" s="313"/>
      <c r="H149" s="311"/>
      <c r="I149" s="311"/>
      <c r="J149" s="311" t="s">
        <v>730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734</v>
      </c>
      <c r="D151" s="294"/>
      <c r="E151" s="294"/>
      <c r="F151" s="347" t="s">
        <v>731</v>
      </c>
      <c r="G151" s="294"/>
      <c r="H151" s="346" t="s">
        <v>771</v>
      </c>
      <c r="I151" s="346" t="s">
        <v>733</v>
      </c>
      <c r="J151" s="346">
        <v>120</v>
      </c>
      <c r="K151" s="342"/>
    </row>
    <row r="152" s="1" customFormat="1" ht="15" customHeight="1">
      <c r="B152" s="319"/>
      <c r="C152" s="346" t="s">
        <v>780</v>
      </c>
      <c r="D152" s="294"/>
      <c r="E152" s="294"/>
      <c r="F152" s="347" t="s">
        <v>731</v>
      </c>
      <c r="G152" s="294"/>
      <c r="H152" s="346" t="s">
        <v>791</v>
      </c>
      <c r="I152" s="346" t="s">
        <v>733</v>
      </c>
      <c r="J152" s="346" t="s">
        <v>782</v>
      </c>
      <c r="K152" s="342"/>
    </row>
    <row r="153" s="1" customFormat="1" ht="15" customHeight="1">
      <c r="B153" s="319"/>
      <c r="C153" s="346" t="s">
        <v>84</v>
      </c>
      <c r="D153" s="294"/>
      <c r="E153" s="294"/>
      <c r="F153" s="347" t="s">
        <v>731</v>
      </c>
      <c r="G153" s="294"/>
      <c r="H153" s="346" t="s">
        <v>792</v>
      </c>
      <c r="I153" s="346" t="s">
        <v>733</v>
      </c>
      <c r="J153" s="346" t="s">
        <v>782</v>
      </c>
      <c r="K153" s="342"/>
    </row>
    <row r="154" s="1" customFormat="1" ht="15" customHeight="1">
      <c r="B154" s="319"/>
      <c r="C154" s="346" t="s">
        <v>736</v>
      </c>
      <c r="D154" s="294"/>
      <c r="E154" s="294"/>
      <c r="F154" s="347" t="s">
        <v>737</v>
      </c>
      <c r="G154" s="294"/>
      <c r="H154" s="346" t="s">
        <v>771</v>
      </c>
      <c r="I154" s="346" t="s">
        <v>733</v>
      </c>
      <c r="J154" s="346">
        <v>50</v>
      </c>
      <c r="K154" s="342"/>
    </row>
    <row r="155" s="1" customFormat="1" ht="15" customHeight="1">
      <c r="B155" s="319"/>
      <c r="C155" s="346" t="s">
        <v>739</v>
      </c>
      <c r="D155" s="294"/>
      <c r="E155" s="294"/>
      <c r="F155" s="347" t="s">
        <v>731</v>
      </c>
      <c r="G155" s="294"/>
      <c r="H155" s="346" t="s">
        <v>771</v>
      </c>
      <c r="I155" s="346" t="s">
        <v>741</v>
      </c>
      <c r="J155" s="346"/>
      <c r="K155" s="342"/>
    </row>
    <row r="156" s="1" customFormat="1" ht="15" customHeight="1">
      <c r="B156" s="319"/>
      <c r="C156" s="346" t="s">
        <v>750</v>
      </c>
      <c r="D156" s="294"/>
      <c r="E156" s="294"/>
      <c r="F156" s="347" t="s">
        <v>737</v>
      </c>
      <c r="G156" s="294"/>
      <c r="H156" s="346" t="s">
        <v>771</v>
      </c>
      <c r="I156" s="346" t="s">
        <v>733</v>
      </c>
      <c r="J156" s="346">
        <v>50</v>
      </c>
      <c r="K156" s="342"/>
    </row>
    <row r="157" s="1" customFormat="1" ht="15" customHeight="1">
      <c r="B157" s="319"/>
      <c r="C157" s="346" t="s">
        <v>758</v>
      </c>
      <c r="D157" s="294"/>
      <c r="E157" s="294"/>
      <c r="F157" s="347" t="s">
        <v>737</v>
      </c>
      <c r="G157" s="294"/>
      <c r="H157" s="346" t="s">
        <v>771</v>
      </c>
      <c r="I157" s="346" t="s">
        <v>733</v>
      </c>
      <c r="J157" s="346">
        <v>50</v>
      </c>
      <c r="K157" s="342"/>
    </row>
    <row r="158" s="1" customFormat="1" ht="15" customHeight="1">
      <c r="B158" s="319"/>
      <c r="C158" s="346" t="s">
        <v>756</v>
      </c>
      <c r="D158" s="294"/>
      <c r="E158" s="294"/>
      <c r="F158" s="347" t="s">
        <v>737</v>
      </c>
      <c r="G158" s="294"/>
      <c r="H158" s="346" t="s">
        <v>771</v>
      </c>
      <c r="I158" s="346" t="s">
        <v>733</v>
      </c>
      <c r="J158" s="346">
        <v>50</v>
      </c>
      <c r="K158" s="342"/>
    </row>
    <row r="159" s="1" customFormat="1" ht="15" customHeight="1">
      <c r="B159" s="319"/>
      <c r="C159" s="346" t="s">
        <v>101</v>
      </c>
      <c r="D159" s="294"/>
      <c r="E159" s="294"/>
      <c r="F159" s="347" t="s">
        <v>731</v>
      </c>
      <c r="G159" s="294"/>
      <c r="H159" s="346" t="s">
        <v>793</v>
      </c>
      <c r="I159" s="346" t="s">
        <v>733</v>
      </c>
      <c r="J159" s="346" t="s">
        <v>794</v>
      </c>
      <c r="K159" s="342"/>
    </row>
    <row r="160" s="1" customFormat="1" ht="15" customHeight="1">
      <c r="B160" s="319"/>
      <c r="C160" s="346" t="s">
        <v>795</v>
      </c>
      <c r="D160" s="294"/>
      <c r="E160" s="294"/>
      <c r="F160" s="347" t="s">
        <v>731</v>
      </c>
      <c r="G160" s="294"/>
      <c r="H160" s="346" t="s">
        <v>796</v>
      </c>
      <c r="I160" s="346" t="s">
        <v>766</v>
      </c>
      <c r="J160" s="346"/>
      <c r="K160" s="342"/>
    </row>
    <row r="161" s="1" customFormat="1" ht="15" customHeight="1">
      <c r="B161" s="348"/>
      <c r="C161" s="328"/>
      <c r="D161" s="328"/>
      <c r="E161" s="328"/>
      <c r="F161" s="328"/>
      <c r="G161" s="328"/>
      <c r="H161" s="328"/>
      <c r="I161" s="328"/>
      <c r="J161" s="328"/>
      <c r="K161" s="349"/>
    </row>
    <row r="162" s="1" customFormat="1" ht="18.75" customHeight="1">
      <c r="B162" s="330"/>
      <c r="C162" s="340"/>
      <c r="D162" s="340"/>
      <c r="E162" s="340"/>
      <c r="F162" s="350"/>
      <c r="G162" s="340"/>
      <c r="H162" s="340"/>
      <c r="I162" s="340"/>
      <c r="J162" s="340"/>
      <c r="K162" s="330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797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725</v>
      </c>
      <c r="D166" s="309"/>
      <c r="E166" s="309"/>
      <c r="F166" s="309" t="s">
        <v>726</v>
      </c>
      <c r="G166" s="351"/>
      <c r="H166" s="352" t="s">
        <v>53</v>
      </c>
      <c r="I166" s="352" t="s">
        <v>56</v>
      </c>
      <c r="J166" s="309" t="s">
        <v>727</v>
      </c>
      <c r="K166" s="286"/>
    </row>
    <row r="167" s="1" customFormat="1" ht="17.25" customHeight="1">
      <c r="B167" s="287"/>
      <c r="C167" s="311" t="s">
        <v>728</v>
      </c>
      <c r="D167" s="311"/>
      <c r="E167" s="311"/>
      <c r="F167" s="312" t="s">
        <v>729</v>
      </c>
      <c r="G167" s="353"/>
      <c r="H167" s="354"/>
      <c r="I167" s="354"/>
      <c r="J167" s="311" t="s">
        <v>730</v>
      </c>
      <c r="K167" s="289"/>
    </row>
    <row r="168" s="1" customFormat="1" ht="5.25" customHeight="1">
      <c r="B168" s="319"/>
      <c r="C168" s="314"/>
      <c r="D168" s="314"/>
      <c r="E168" s="314"/>
      <c r="F168" s="314"/>
      <c r="G168" s="315"/>
      <c r="H168" s="314"/>
      <c r="I168" s="314"/>
      <c r="J168" s="314"/>
      <c r="K168" s="342"/>
    </row>
    <row r="169" s="1" customFormat="1" ht="15" customHeight="1">
      <c r="B169" s="319"/>
      <c r="C169" s="294" t="s">
        <v>734</v>
      </c>
      <c r="D169" s="294"/>
      <c r="E169" s="294"/>
      <c r="F169" s="317" t="s">
        <v>731</v>
      </c>
      <c r="G169" s="294"/>
      <c r="H169" s="294" t="s">
        <v>771</v>
      </c>
      <c r="I169" s="294" t="s">
        <v>733</v>
      </c>
      <c r="J169" s="294">
        <v>120</v>
      </c>
      <c r="K169" s="342"/>
    </row>
    <row r="170" s="1" customFormat="1" ht="15" customHeight="1">
      <c r="B170" s="319"/>
      <c r="C170" s="294" t="s">
        <v>780</v>
      </c>
      <c r="D170" s="294"/>
      <c r="E170" s="294"/>
      <c r="F170" s="317" t="s">
        <v>731</v>
      </c>
      <c r="G170" s="294"/>
      <c r="H170" s="294" t="s">
        <v>781</v>
      </c>
      <c r="I170" s="294" t="s">
        <v>733</v>
      </c>
      <c r="J170" s="294" t="s">
        <v>782</v>
      </c>
      <c r="K170" s="342"/>
    </row>
    <row r="171" s="1" customFormat="1" ht="15" customHeight="1">
      <c r="B171" s="319"/>
      <c r="C171" s="294" t="s">
        <v>84</v>
      </c>
      <c r="D171" s="294"/>
      <c r="E171" s="294"/>
      <c r="F171" s="317" t="s">
        <v>731</v>
      </c>
      <c r="G171" s="294"/>
      <c r="H171" s="294" t="s">
        <v>798</v>
      </c>
      <c r="I171" s="294" t="s">
        <v>733</v>
      </c>
      <c r="J171" s="294" t="s">
        <v>782</v>
      </c>
      <c r="K171" s="342"/>
    </row>
    <row r="172" s="1" customFormat="1" ht="15" customHeight="1">
      <c r="B172" s="319"/>
      <c r="C172" s="294" t="s">
        <v>736</v>
      </c>
      <c r="D172" s="294"/>
      <c r="E172" s="294"/>
      <c r="F172" s="317" t="s">
        <v>737</v>
      </c>
      <c r="G172" s="294"/>
      <c r="H172" s="294" t="s">
        <v>798</v>
      </c>
      <c r="I172" s="294" t="s">
        <v>733</v>
      </c>
      <c r="J172" s="294">
        <v>50</v>
      </c>
      <c r="K172" s="342"/>
    </row>
    <row r="173" s="1" customFormat="1" ht="15" customHeight="1">
      <c r="B173" s="319"/>
      <c r="C173" s="294" t="s">
        <v>739</v>
      </c>
      <c r="D173" s="294"/>
      <c r="E173" s="294"/>
      <c r="F173" s="317" t="s">
        <v>731</v>
      </c>
      <c r="G173" s="294"/>
      <c r="H173" s="294" t="s">
        <v>798</v>
      </c>
      <c r="I173" s="294" t="s">
        <v>741</v>
      </c>
      <c r="J173" s="294"/>
      <c r="K173" s="342"/>
    </row>
    <row r="174" s="1" customFormat="1" ht="15" customHeight="1">
      <c r="B174" s="319"/>
      <c r="C174" s="294" t="s">
        <v>750</v>
      </c>
      <c r="D174" s="294"/>
      <c r="E174" s="294"/>
      <c r="F174" s="317" t="s">
        <v>737</v>
      </c>
      <c r="G174" s="294"/>
      <c r="H174" s="294" t="s">
        <v>798</v>
      </c>
      <c r="I174" s="294" t="s">
        <v>733</v>
      </c>
      <c r="J174" s="294">
        <v>50</v>
      </c>
      <c r="K174" s="342"/>
    </row>
    <row r="175" s="1" customFormat="1" ht="15" customHeight="1">
      <c r="B175" s="319"/>
      <c r="C175" s="294" t="s">
        <v>758</v>
      </c>
      <c r="D175" s="294"/>
      <c r="E175" s="294"/>
      <c r="F175" s="317" t="s">
        <v>737</v>
      </c>
      <c r="G175" s="294"/>
      <c r="H175" s="294" t="s">
        <v>798</v>
      </c>
      <c r="I175" s="294" t="s">
        <v>733</v>
      </c>
      <c r="J175" s="294">
        <v>50</v>
      </c>
      <c r="K175" s="342"/>
    </row>
    <row r="176" s="1" customFormat="1" ht="15" customHeight="1">
      <c r="B176" s="319"/>
      <c r="C176" s="294" t="s">
        <v>756</v>
      </c>
      <c r="D176" s="294"/>
      <c r="E176" s="294"/>
      <c r="F176" s="317" t="s">
        <v>737</v>
      </c>
      <c r="G176" s="294"/>
      <c r="H176" s="294" t="s">
        <v>798</v>
      </c>
      <c r="I176" s="294" t="s">
        <v>733</v>
      </c>
      <c r="J176" s="294">
        <v>50</v>
      </c>
      <c r="K176" s="342"/>
    </row>
    <row r="177" s="1" customFormat="1" ht="15" customHeight="1">
      <c r="B177" s="319"/>
      <c r="C177" s="294" t="s">
        <v>109</v>
      </c>
      <c r="D177" s="294"/>
      <c r="E177" s="294"/>
      <c r="F177" s="317" t="s">
        <v>731</v>
      </c>
      <c r="G177" s="294"/>
      <c r="H177" s="294" t="s">
        <v>799</v>
      </c>
      <c r="I177" s="294" t="s">
        <v>800</v>
      </c>
      <c r="J177" s="294"/>
      <c r="K177" s="342"/>
    </row>
    <row r="178" s="1" customFormat="1" ht="15" customHeight="1">
      <c r="B178" s="319"/>
      <c r="C178" s="294" t="s">
        <v>56</v>
      </c>
      <c r="D178" s="294"/>
      <c r="E178" s="294"/>
      <c r="F178" s="317" t="s">
        <v>731</v>
      </c>
      <c r="G178" s="294"/>
      <c r="H178" s="294" t="s">
        <v>801</v>
      </c>
      <c r="I178" s="294" t="s">
        <v>802</v>
      </c>
      <c r="J178" s="294">
        <v>1</v>
      </c>
      <c r="K178" s="342"/>
    </row>
    <row r="179" s="1" customFormat="1" ht="15" customHeight="1">
      <c r="B179" s="319"/>
      <c r="C179" s="294" t="s">
        <v>52</v>
      </c>
      <c r="D179" s="294"/>
      <c r="E179" s="294"/>
      <c r="F179" s="317" t="s">
        <v>731</v>
      </c>
      <c r="G179" s="294"/>
      <c r="H179" s="294" t="s">
        <v>803</v>
      </c>
      <c r="I179" s="294" t="s">
        <v>733</v>
      </c>
      <c r="J179" s="294">
        <v>20</v>
      </c>
      <c r="K179" s="342"/>
    </row>
    <row r="180" s="1" customFormat="1" ht="15" customHeight="1">
      <c r="B180" s="319"/>
      <c r="C180" s="294" t="s">
        <v>53</v>
      </c>
      <c r="D180" s="294"/>
      <c r="E180" s="294"/>
      <c r="F180" s="317" t="s">
        <v>731</v>
      </c>
      <c r="G180" s="294"/>
      <c r="H180" s="294" t="s">
        <v>804</v>
      </c>
      <c r="I180" s="294" t="s">
        <v>733</v>
      </c>
      <c r="J180" s="294">
        <v>255</v>
      </c>
      <c r="K180" s="342"/>
    </row>
    <row r="181" s="1" customFormat="1" ht="15" customHeight="1">
      <c r="B181" s="319"/>
      <c r="C181" s="294" t="s">
        <v>110</v>
      </c>
      <c r="D181" s="294"/>
      <c r="E181" s="294"/>
      <c r="F181" s="317" t="s">
        <v>731</v>
      </c>
      <c r="G181" s="294"/>
      <c r="H181" s="294" t="s">
        <v>695</v>
      </c>
      <c r="I181" s="294" t="s">
        <v>733</v>
      </c>
      <c r="J181" s="294">
        <v>10</v>
      </c>
      <c r="K181" s="342"/>
    </row>
    <row r="182" s="1" customFormat="1" ht="15" customHeight="1">
      <c r="B182" s="319"/>
      <c r="C182" s="294" t="s">
        <v>111</v>
      </c>
      <c r="D182" s="294"/>
      <c r="E182" s="294"/>
      <c r="F182" s="317" t="s">
        <v>731</v>
      </c>
      <c r="G182" s="294"/>
      <c r="H182" s="294" t="s">
        <v>805</v>
      </c>
      <c r="I182" s="294" t="s">
        <v>766</v>
      </c>
      <c r="J182" s="294"/>
      <c r="K182" s="342"/>
    </row>
    <row r="183" s="1" customFormat="1" ht="15" customHeight="1">
      <c r="B183" s="319"/>
      <c r="C183" s="294" t="s">
        <v>806</v>
      </c>
      <c r="D183" s="294"/>
      <c r="E183" s="294"/>
      <c r="F183" s="317" t="s">
        <v>731</v>
      </c>
      <c r="G183" s="294"/>
      <c r="H183" s="294" t="s">
        <v>807</v>
      </c>
      <c r="I183" s="294" t="s">
        <v>766</v>
      </c>
      <c r="J183" s="294"/>
      <c r="K183" s="342"/>
    </row>
    <row r="184" s="1" customFormat="1" ht="15" customHeight="1">
      <c r="B184" s="319"/>
      <c r="C184" s="294" t="s">
        <v>795</v>
      </c>
      <c r="D184" s="294"/>
      <c r="E184" s="294"/>
      <c r="F184" s="317" t="s">
        <v>731</v>
      </c>
      <c r="G184" s="294"/>
      <c r="H184" s="294" t="s">
        <v>808</v>
      </c>
      <c r="I184" s="294" t="s">
        <v>766</v>
      </c>
      <c r="J184" s="294"/>
      <c r="K184" s="342"/>
    </row>
    <row r="185" s="1" customFormat="1" ht="15" customHeight="1">
      <c r="B185" s="319"/>
      <c r="C185" s="294" t="s">
        <v>113</v>
      </c>
      <c r="D185" s="294"/>
      <c r="E185" s="294"/>
      <c r="F185" s="317" t="s">
        <v>737</v>
      </c>
      <c r="G185" s="294"/>
      <c r="H185" s="294" t="s">
        <v>809</v>
      </c>
      <c r="I185" s="294" t="s">
        <v>733</v>
      </c>
      <c r="J185" s="294">
        <v>50</v>
      </c>
      <c r="K185" s="342"/>
    </row>
    <row r="186" s="1" customFormat="1" ht="15" customHeight="1">
      <c r="B186" s="319"/>
      <c r="C186" s="294" t="s">
        <v>810</v>
      </c>
      <c r="D186" s="294"/>
      <c r="E186" s="294"/>
      <c r="F186" s="317" t="s">
        <v>737</v>
      </c>
      <c r="G186" s="294"/>
      <c r="H186" s="294" t="s">
        <v>811</v>
      </c>
      <c r="I186" s="294" t="s">
        <v>812</v>
      </c>
      <c r="J186" s="294"/>
      <c r="K186" s="342"/>
    </row>
    <row r="187" s="1" customFormat="1" ht="15" customHeight="1">
      <c r="B187" s="319"/>
      <c r="C187" s="294" t="s">
        <v>813</v>
      </c>
      <c r="D187" s="294"/>
      <c r="E187" s="294"/>
      <c r="F187" s="317" t="s">
        <v>737</v>
      </c>
      <c r="G187" s="294"/>
      <c r="H187" s="294" t="s">
        <v>814</v>
      </c>
      <c r="I187" s="294" t="s">
        <v>812</v>
      </c>
      <c r="J187" s="294"/>
      <c r="K187" s="342"/>
    </row>
    <row r="188" s="1" customFormat="1" ht="15" customHeight="1">
      <c r="B188" s="319"/>
      <c r="C188" s="294" t="s">
        <v>815</v>
      </c>
      <c r="D188" s="294"/>
      <c r="E188" s="294"/>
      <c r="F188" s="317" t="s">
        <v>737</v>
      </c>
      <c r="G188" s="294"/>
      <c r="H188" s="294" t="s">
        <v>816</v>
      </c>
      <c r="I188" s="294" t="s">
        <v>812</v>
      </c>
      <c r="J188" s="294"/>
      <c r="K188" s="342"/>
    </row>
    <row r="189" s="1" customFormat="1" ht="15" customHeight="1">
      <c r="B189" s="319"/>
      <c r="C189" s="355" t="s">
        <v>817</v>
      </c>
      <c r="D189" s="294"/>
      <c r="E189" s="294"/>
      <c r="F189" s="317" t="s">
        <v>737</v>
      </c>
      <c r="G189" s="294"/>
      <c r="H189" s="294" t="s">
        <v>818</v>
      </c>
      <c r="I189" s="294" t="s">
        <v>819</v>
      </c>
      <c r="J189" s="356" t="s">
        <v>820</v>
      </c>
      <c r="K189" s="342"/>
    </row>
    <row r="190" s="17" customFormat="1" ht="15" customHeight="1">
      <c r="B190" s="357"/>
      <c r="C190" s="358" t="s">
        <v>821</v>
      </c>
      <c r="D190" s="359"/>
      <c r="E190" s="359"/>
      <c r="F190" s="360" t="s">
        <v>737</v>
      </c>
      <c r="G190" s="359"/>
      <c r="H190" s="359" t="s">
        <v>822</v>
      </c>
      <c r="I190" s="359" t="s">
        <v>819</v>
      </c>
      <c r="J190" s="361" t="s">
        <v>820</v>
      </c>
      <c r="K190" s="362"/>
    </row>
    <row r="191" s="1" customFormat="1" ht="15" customHeight="1">
      <c r="B191" s="319"/>
      <c r="C191" s="355" t="s">
        <v>41</v>
      </c>
      <c r="D191" s="294"/>
      <c r="E191" s="294"/>
      <c r="F191" s="317" t="s">
        <v>731</v>
      </c>
      <c r="G191" s="294"/>
      <c r="H191" s="291" t="s">
        <v>823</v>
      </c>
      <c r="I191" s="294" t="s">
        <v>824</v>
      </c>
      <c r="J191" s="294"/>
      <c r="K191" s="342"/>
    </row>
    <row r="192" s="1" customFormat="1" ht="15" customHeight="1">
      <c r="B192" s="319"/>
      <c r="C192" s="355" t="s">
        <v>825</v>
      </c>
      <c r="D192" s="294"/>
      <c r="E192" s="294"/>
      <c r="F192" s="317" t="s">
        <v>731</v>
      </c>
      <c r="G192" s="294"/>
      <c r="H192" s="294" t="s">
        <v>826</v>
      </c>
      <c r="I192" s="294" t="s">
        <v>766</v>
      </c>
      <c r="J192" s="294"/>
      <c r="K192" s="342"/>
    </row>
    <row r="193" s="1" customFormat="1" ht="15" customHeight="1">
      <c r="B193" s="319"/>
      <c r="C193" s="355" t="s">
        <v>827</v>
      </c>
      <c r="D193" s="294"/>
      <c r="E193" s="294"/>
      <c r="F193" s="317" t="s">
        <v>731</v>
      </c>
      <c r="G193" s="294"/>
      <c r="H193" s="294" t="s">
        <v>828</v>
      </c>
      <c r="I193" s="294" t="s">
        <v>766</v>
      </c>
      <c r="J193" s="294"/>
      <c r="K193" s="342"/>
    </row>
    <row r="194" s="1" customFormat="1" ht="15" customHeight="1">
      <c r="B194" s="319"/>
      <c r="C194" s="355" t="s">
        <v>829</v>
      </c>
      <c r="D194" s="294"/>
      <c r="E194" s="294"/>
      <c r="F194" s="317" t="s">
        <v>737</v>
      </c>
      <c r="G194" s="294"/>
      <c r="H194" s="294" t="s">
        <v>830</v>
      </c>
      <c r="I194" s="294" t="s">
        <v>766</v>
      </c>
      <c r="J194" s="294"/>
      <c r="K194" s="342"/>
    </row>
    <row r="195" s="1" customFormat="1" ht="15" customHeight="1">
      <c r="B195" s="348"/>
      <c r="C195" s="363"/>
      <c r="D195" s="328"/>
      <c r="E195" s="328"/>
      <c r="F195" s="328"/>
      <c r="G195" s="328"/>
      <c r="H195" s="328"/>
      <c r="I195" s="328"/>
      <c r="J195" s="328"/>
      <c r="K195" s="349"/>
    </row>
    <row r="196" s="1" customFormat="1" ht="18.75" customHeight="1">
      <c r="B196" s="330"/>
      <c r="C196" s="340"/>
      <c r="D196" s="340"/>
      <c r="E196" s="340"/>
      <c r="F196" s="350"/>
      <c r="G196" s="340"/>
      <c r="H196" s="340"/>
      <c r="I196" s="340"/>
      <c r="J196" s="340"/>
      <c r="K196" s="330"/>
    </row>
    <row r="197" s="1" customFormat="1" ht="18.75" customHeight="1">
      <c r="B197" s="330"/>
      <c r="C197" s="340"/>
      <c r="D197" s="340"/>
      <c r="E197" s="340"/>
      <c r="F197" s="350"/>
      <c r="G197" s="340"/>
      <c r="H197" s="340"/>
      <c r="I197" s="340"/>
      <c r="J197" s="340"/>
      <c r="K197" s="330"/>
    </row>
    <row r="198" s="1" customFormat="1" ht="18.75" customHeight="1">
      <c r="B198" s="302"/>
      <c r="C198" s="302"/>
      <c r="D198" s="302"/>
      <c r="E198" s="302"/>
      <c r="F198" s="302"/>
      <c r="G198" s="302"/>
      <c r="H198" s="302"/>
      <c r="I198" s="302"/>
      <c r="J198" s="302"/>
      <c r="K198" s="302"/>
    </row>
    <row r="199" s="1" customFormat="1" ht="13.5">
      <c r="B199" s="281"/>
      <c r="C199" s="282"/>
      <c r="D199" s="282"/>
      <c r="E199" s="282"/>
      <c r="F199" s="282"/>
      <c r="G199" s="282"/>
      <c r="H199" s="282"/>
      <c r="I199" s="282"/>
      <c r="J199" s="282"/>
      <c r="K199" s="283"/>
    </row>
    <row r="200" s="1" customFormat="1" ht="21">
      <c r="B200" s="284"/>
      <c r="C200" s="285" t="s">
        <v>831</v>
      </c>
      <c r="D200" s="285"/>
      <c r="E200" s="285"/>
      <c r="F200" s="285"/>
      <c r="G200" s="285"/>
      <c r="H200" s="285"/>
      <c r="I200" s="285"/>
      <c r="J200" s="285"/>
      <c r="K200" s="286"/>
    </row>
    <row r="201" s="1" customFormat="1" ht="25.5" customHeight="1">
      <c r="B201" s="284"/>
      <c r="C201" s="364" t="s">
        <v>832</v>
      </c>
      <c r="D201" s="364"/>
      <c r="E201" s="364"/>
      <c r="F201" s="364" t="s">
        <v>833</v>
      </c>
      <c r="G201" s="365"/>
      <c r="H201" s="364" t="s">
        <v>834</v>
      </c>
      <c r="I201" s="364"/>
      <c r="J201" s="364"/>
      <c r="K201" s="286"/>
    </row>
    <row r="202" s="1" customFormat="1" ht="5.25" customHeight="1">
      <c r="B202" s="319"/>
      <c r="C202" s="314"/>
      <c r="D202" s="314"/>
      <c r="E202" s="314"/>
      <c r="F202" s="314"/>
      <c r="G202" s="340"/>
      <c r="H202" s="314"/>
      <c r="I202" s="314"/>
      <c r="J202" s="314"/>
      <c r="K202" s="342"/>
    </row>
    <row r="203" s="1" customFormat="1" ht="15" customHeight="1">
      <c r="B203" s="319"/>
      <c r="C203" s="294" t="s">
        <v>824</v>
      </c>
      <c r="D203" s="294"/>
      <c r="E203" s="294"/>
      <c r="F203" s="317" t="s">
        <v>42</v>
      </c>
      <c r="G203" s="294"/>
      <c r="H203" s="294" t="s">
        <v>835</v>
      </c>
      <c r="I203" s="294"/>
      <c r="J203" s="294"/>
      <c r="K203" s="342"/>
    </row>
    <row r="204" s="1" customFormat="1" ht="15" customHeight="1">
      <c r="B204" s="319"/>
      <c r="C204" s="294"/>
      <c r="D204" s="294"/>
      <c r="E204" s="294"/>
      <c r="F204" s="317" t="s">
        <v>43</v>
      </c>
      <c r="G204" s="294"/>
      <c r="H204" s="294" t="s">
        <v>836</v>
      </c>
      <c r="I204" s="294"/>
      <c r="J204" s="294"/>
      <c r="K204" s="342"/>
    </row>
    <row r="205" s="1" customFormat="1" ht="15" customHeight="1">
      <c r="B205" s="319"/>
      <c r="C205" s="294"/>
      <c r="D205" s="294"/>
      <c r="E205" s="294"/>
      <c r="F205" s="317" t="s">
        <v>46</v>
      </c>
      <c r="G205" s="294"/>
      <c r="H205" s="294" t="s">
        <v>837</v>
      </c>
      <c r="I205" s="294"/>
      <c r="J205" s="294"/>
      <c r="K205" s="342"/>
    </row>
    <row r="206" s="1" customFormat="1" ht="15" customHeight="1">
      <c r="B206" s="319"/>
      <c r="C206" s="294"/>
      <c r="D206" s="294"/>
      <c r="E206" s="294"/>
      <c r="F206" s="317" t="s">
        <v>44</v>
      </c>
      <c r="G206" s="294"/>
      <c r="H206" s="294" t="s">
        <v>838</v>
      </c>
      <c r="I206" s="294"/>
      <c r="J206" s="294"/>
      <c r="K206" s="342"/>
    </row>
    <row r="207" s="1" customFormat="1" ht="15" customHeight="1">
      <c r="B207" s="319"/>
      <c r="C207" s="294"/>
      <c r="D207" s="294"/>
      <c r="E207" s="294"/>
      <c r="F207" s="317" t="s">
        <v>45</v>
      </c>
      <c r="G207" s="294"/>
      <c r="H207" s="294" t="s">
        <v>839</v>
      </c>
      <c r="I207" s="294"/>
      <c r="J207" s="294"/>
      <c r="K207" s="342"/>
    </row>
    <row r="208" s="1" customFormat="1" ht="15" customHeight="1">
      <c r="B208" s="319"/>
      <c r="C208" s="294"/>
      <c r="D208" s="294"/>
      <c r="E208" s="294"/>
      <c r="F208" s="317"/>
      <c r="G208" s="294"/>
      <c r="H208" s="294"/>
      <c r="I208" s="294"/>
      <c r="J208" s="294"/>
      <c r="K208" s="342"/>
    </row>
    <row r="209" s="1" customFormat="1" ht="15" customHeight="1">
      <c r="B209" s="319"/>
      <c r="C209" s="294" t="s">
        <v>778</v>
      </c>
      <c r="D209" s="294"/>
      <c r="E209" s="294"/>
      <c r="F209" s="317" t="s">
        <v>77</v>
      </c>
      <c r="G209" s="294"/>
      <c r="H209" s="294" t="s">
        <v>840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676</v>
      </c>
      <c r="G210" s="294"/>
      <c r="H210" s="294" t="s">
        <v>677</v>
      </c>
      <c r="I210" s="294"/>
      <c r="J210" s="294"/>
      <c r="K210" s="342"/>
    </row>
    <row r="211" s="1" customFormat="1" ht="15" customHeight="1">
      <c r="B211" s="319"/>
      <c r="C211" s="294"/>
      <c r="D211" s="294"/>
      <c r="E211" s="294"/>
      <c r="F211" s="317" t="s">
        <v>674</v>
      </c>
      <c r="G211" s="294"/>
      <c r="H211" s="294" t="s">
        <v>841</v>
      </c>
      <c r="I211" s="294"/>
      <c r="J211" s="294"/>
      <c r="K211" s="342"/>
    </row>
    <row r="212" s="1" customFormat="1" ht="15" customHeight="1">
      <c r="B212" s="366"/>
      <c r="C212" s="294"/>
      <c r="D212" s="294"/>
      <c r="E212" s="294"/>
      <c r="F212" s="317" t="s">
        <v>92</v>
      </c>
      <c r="G212" s="355"/>
      <c r="H212" s="346" t="s">
        <v>93</v>
      </c>
      <c r="I212" s="346"/>
      <c r="J212" s="346"/>
      <c r="K212" s="367"/>
    </row>
    <row r="213" s="1" customFormat="1" ht="15" customHeight="1">
      <c r="B213" s="366"/>
      <c r="C213" s="294"/>
      <c r="D213" s="294"/>
      <c r="E213" s="294"/>
      <c r="F213" s="317" t="s">
        <v>678</v>
      </c>
      <c r="G213" s="355"/>
      <c r="H213" s="346" t="s">
        <v>657</v>
      </c>
      <c r="I213" s="346"/>
      <c r="J213" s="346"/>
      <c r="K213" s="367"/>
    </row>
    <row r="214" s="1" customFormat="1" ht="15" customHeight="1">
      <c r="B214" s="366"/>
      <c r="C214" s="294"/>
      <c r="D214" s="294"/>
      <c r="E214" s="294"/>
      <c r="F214" s="317"/>
      <c r="G214" s="355"/>
      <c r="H214" s="346"/>
      <c r="I214" s="346"/>
      <c r="J214" s="346"/>
      <c r="K214" s="367"/>
    </row>
    <row r="215" s="1" customFormat="1" ht="15" customHeight="1">
      <c r="B215" s="366"/>
      <c r="C215" s="294" t="s">
        <v>802</v>
      </c>
      <c r="D215" s="294"/>
      <c r="E215" s="294"/>
      <c r="F215" s="317">
        <v>1</v>
      </c>
      <c r="G215" s="355"/>
      <c r="H215" s="346" t="s">
        <v>842</v>
      </c>
      <c r="I215" s="346"/>
      <c r="J215" s="346"/>
      <c r="K215" s="367"/>
    </row>
    <row r="216" s="1" customFormat="1" ht="15" customHeight="1">
      <c r="B216" s="366"/>
      <c r="C216" s="294"/>
      <c r="D216" s="294"/>
      <c r="E216" s="294"/>
      <c r="F216" s="317">
        <v>2</v>
      </c>
      <c r="G216" s="355"/>
      <c r="H216" s="346" t="s">
        <v>843</v>
      </c>
      <c r="I216" s="346"/>
      <c r="J216" s="346"/>
      <c r="K216" s="367"/>
    </row>
    <row r="217" s="1" customFormat="1" ht="15" customHeight="1">
      <c r="B217" s="366"/>
      <c r="C217" s="294"/>
      <c r="D217" s="294"/>
      <c r="E217" s="294"/>
      <c r="F217" s="317">
        <v>3</v>
      </c>
      <c r="G217" s="355"/>
      <c r="H217" s="346" t="s">
        <v>844</v>
      </c>
      <c r="I217" s="346"/>
      <c r="J217" s="346"/>
      <c r="K217" s="367"/>
    </row>
    <row r="218" s="1" customFormat="1" ht="15" customHeight="1">
      <c r="B218" s="366"/>
      <c r="C218" s="294"/>
      <c r="D218" s="294"/>
      <c r="E218" s="294"/>
      <c r="F218" s="317">
        <v>4</v>
      </c>
      <c r="G218" s="355"/>
      <c r="H218" s="346" t="s">
        <v>845</v>
      </c>
      <c r="I218" s="346"/>
      <c r="J218" s="346"/>
      <c r="K218" s="367"/>
    </row>
    <row r="219" s="1" customFormat="1" ht="12.75" customHeight="1">
      <c r="B219" s="368"/>
      <c r="C219" s="369"/>
      <c r="D219" s="369"/>
      <c r="E219" s="369"/>
      <c r="F219" s="369"/>
      <c r="G219" s="369"/>
      <c r="H219" s="369"/>
      <c r="I219" s="369"/>
      <c r="J219" s="369"/>
      <c r="K219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Samkova</dc:creator>
  <cp:lastModifiedBy>Samkova</cp:lastModifiedBy>
  <dcterms:created xsi:type="dcterms:W3CDTF">2025-01-08T06:58:27Z</dcterms:created>
  <dcterms:modified xsi:type="dcterms:W3CDTF">2025-01-08T06:58:33Z</dcterms:modified>
</cp:coreProperties>
</file>