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evve\Desktop\Odra pro Kuzmu\"/>
    </mc:Choice>
  </mc:AlternateContent>
  <bookViews>
    <workbookView xWindow="0" yWindow="0" windowWidth="0" windowHeight="0"/>
  </bookViews>
  <sheets>
    <sheet name="Rekapitulace stavby" sheetId="1" r:id="rId1"/>
    <sheet name="01 - Sanace břehové nátrž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Sanace břehové nátrže'!$C$120:$K$171</definedName>
    <definedName name="_xlnm.Print_Area" localSheetId="1">'01 - Sanace břehové nátrže'!$C$4:$J$76,'01 - Sanace břehové nátrže'!$C$82:$J$102,'01 - Sanace břehové nátrže'!$C$108:$K$171</definedName>
    <definedName name="_xlnm.Print_Titles" localSheetId="1">'01 - Sanace břehové nátrže'!$120:$120</definedName>
  </definedNames>
  <calcPr/>
</workbook>
</file>

<file path=xl/calcChain.xml><?xml version="1.0" encoding="utf-8"?>
<calcChain xmlns="http://schemas.openxmlformats.org/spreadsheetml/2006/main">
  <c i="2" l="1" r="J158"/>
  <c r="J37"/>
  <c r="J36"/>
  <c i="1" r="AY95"/>
  <c i="2" r="J35"/>
  <c i="1" r="AX95"/>
  <c i="2"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J10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1" r="L90"/>
  <c r="AM90"/>
  <c r="AM89"/>
  <c r="L89"/>
  <c r="AM87"/>
  <c r="L87"/>
  <c r="L85"/>
  <c r="L84"/>
  <c i="2" r="J160"/>
  <c r="J170"/>
  <c r="J156"/>
  <c r="J129"/>
  <c r="BK137"/>
  <c r="J162"/>
  <c r="J168"/>
  <c r="BK153"/>
  <c r="J137"/>
  <c r="J125"/>
  <c r="BK168"/>
  <c r="J164"/>
  <c r="BK125"/>
  <c r="J133"/>
  <c r="BK156"/>
  <c r="BK148"/>
  <c r="BK131"/>
  <c r="J127"/>
  <c r="BK164"/>
  <c r="J148"/>
  <c r="BK160"/>
  <c r="BK140"/>
  <c r="BK133"/>
  <c r="J140"/>
  <c r="BK129"/>
  <c r="J166"/>
  <c r="BK135"/>
  <c r="J135"/>
  <c r="BK166"/>
  <c i="1" r="AS94"/>
  <c i="2" r="BK142"/>
  <c r="BK127"/>
  <c r="J144"/>
  <c r="J123"/>
  <c r="BK123"/>
  <c r="BK170"/>
  <c r="J153"/>
  <c r="BK162"/>
  <c r="BK144"/>
  <c r="J131"/>
  <c r="J142"/>
  <c l="1" r="BK122"/>
  <c r="J122"/>
  <c r="J97"/>
  <c r="T122"/>
  <c r="R122"/>
  <c r="P147"/>
  <c r="R147"/>
  <c r="T147"/>
  <c r="P122"/>
  <c r="BK147"/>
  <c r="J147"/>
  <c r="J98"/>
  <c r="BK159"/>
  <c r="J159"/>
  <c r="J101"/>
  <c r="P159"/>
  <c r="R159"/>
  <c r="T159"/>
  <c r="BK155"/>
  <c r="J155"/>
  <c r="J99"/>
  <c r="BE170"/>
  <c r="BE123"/>
  <c r="J89"/>
  <c r="F118"/>
  <c r="BE135"/>
  <c r="BE142"/>
  <c r="E85"/>
  <c r="BE125"/>
  <c r="BE131"/>
  <c r="BE129"/>
  <c r="BE127"/>
  <c r="BE140"/>
  <c r="BE144"/>
  <c r="BE148"/>
  <c r="BE156"/>
  <c r="BE160"/>
  <c r="BE133"/>
  <c r="BE137"/>
  <c r="BE153"/>
  <c r="BE162"/>
  <c r="BE164"/>
  <c r="BE166"/>
  <c r="BE168"/>
  <c r="F35"/>
  <c i="1" r="BB95"/>
  <c r="BB94"/>
  <c r="W31"/>
  <c i="2" r="F37"/>
  <c i="1" r="BD95"/>
  <c r="BD94"/>
  <c r="W33"/>
  <c i="2" r="J34"/>
  <c i="1" r="AW95"/>
  <c i="2" r="F34"/>
  <c i="1" r="BA95"/>
  <c r="BA94"/>
  <c r="W30"/>
  <c i="2" r="F36"/>
  <c i="1" r="BC95"/>
  <c r="BC94"/>
  <c r="W32"/>
  <c i="2" l="1" r="P121"/>
  <c i="1" r="AU95"/>
  <c i="2" r="R121"/>
  <c r="T121"/>
  <c r="BK121"/>
  <c r="J121"/>
  <c r="J96"/>
  <c i="1" r="AU94"/>
  <c r="AY94"/>
  <c i="2" r="J33"/>
  <c i="1" r="AV95"/>
  <c r="AT95"/>
  <c r="AX94"/>
  <c r="AW94"/>
  <c r="AK30"/>
  <c i="2" r="F33"/>
  <c i="1" r="AZ95"/>
  <c r="AZ94"/>
  <c r="AV94"/>
  <c r="AK29"/>
  <c i="2" l="1" r="J30"/>
  <c i="1" r="AG95"/>
  <c r="AG94"/>
  <c r="AK26"/>
  <c r="AK35"/>
  <c r="AT94"/>
  <c r="W29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<sst xmlns="http://schemas.openxmlformats.org/spreadsheetml/2006/main">
  <si>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</si>
  <si>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</si>
  <si>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</si>
  <si>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</si>
  <si>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</si>
  <si>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{ecfe8b44-936d-4ac5-ab4c-926df8758974}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</si>
  <si>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</si>
  <si>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</si>
  <si>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</si>
  <si>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</si>
  <si>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</si>
  <si>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</si>
  <si>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</si>
  <si>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</si>
  <si>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2025/006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</si>
  <si>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</si>
  <si>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</si>
  <si>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OPŠ 09/2024, VT Odra, km 4,750-4,840, sanace nátrže a přesun štěrků</t>
  </si>
  <si>
    <t>KSO:</t>
  </si>
  <si>
    <t>CC-CZ:</t>
  </si>
  <si>
    <t>Místo:</t>
  </si>
  <si>
    <t xml:space="preserve"> </t>
  </si>
  <si>
    <t>Datum:</t>
  </si>
  <si>
    <t>16. 1. 2025</t>
  </si>
  <si>
    <t>Zadavatel:</t>
  </si>
  <si>
    <t>IČ:</t>
  </si>
  <si>
    <t>70890021</t>
  </si>
  <si>
    <t>Povodí Odry a.s.</t>
  </si>
  <si>
    <t>DIČ:</t>
  </si>
  <si>
    <t>CZ70890021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</si>
  <si>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</si>
  <si>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</si>
  <si>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</si>
  <si>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</si>
  <si>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</si>
  <si>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</si>
  <si>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</si>
  <si>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</si>
  <si>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</si>
  <si>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</si>
  <si>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</si>
  <si>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</si>
  <si>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</si>
  <si>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</si>
  <si>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</si>
  <si>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</si>
  <si>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</si>
  <si>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</si>
  <si>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</si>
  <si>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</si>
  <si>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</si>
  <si>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</si>
  <si>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</si>
  <si>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</si>
  <si>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</si>
  <si>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</si>
  <si>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</si>
  <si>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</si>
  <si>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</si>
  <si>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</si>
  <si>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</si>
  <si>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</si>
  <si>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</si>
  <si>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</si>
  <si>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</si>
  <si>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</si>
  <si>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</si>
  <si>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</si>
  <si>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</si>
  <si>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</si>
  <si>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</si>
  <si>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</si>
  <si>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</si>
  <si>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</si>
  <si>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</si>
  <si>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</si>
  <si>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</si>
  <si>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</si>
  <si>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</si>
  <si>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</si>
  <si>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</si>
  <si>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</si>
  <si>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Sanace břehové nátrže</t>
  </si>
  <si>
    <t>STA</t>
  </si>
  <si>
    <t>1</t>
  </si>
  <si>
    <t>{8755fdaa-788c-40ec-9834-3d62c98ec5a6}</t>
  </si>
  <si>
    <t>2</t>
  </si>
  <si>
    <t>KRYCÍ LIST SOUPISU PRACÍ</t>
  </si>
  <si>
    <t>Objekt:</t>
  </si>
  <si>
    <t>01 - Sanace břehové nátrže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</si>
  <si>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</si>
  <si>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</si>
  <si>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</si>
  <si>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</si>
  <si>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</si>
  <si>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</si>
  <si>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4 - Vodorovné konstrukce</t>
  </si>
  <si>
    <t>99 - Staveništní přesun hmot</t>
  </si>
  <si>
    <t>HSV - Práce a dodávky HSV</t>
  </si>
  <si>
    <t>VN - Vedlejší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</si>
  <si>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</si>
  <si>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</si>
  <si>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</si>
  <si>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</si>
  <si>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</si>
  <si>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</si>
  <si>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</si>
  <si>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</si>
  <si>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</si>
  <si>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</si>
  <si>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</si>
  <si>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</si>
  <si>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</si>
  <si>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</si>
  <si>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</si>
  <si>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</si>
  <si>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114203104</t>
  </si>
  <si>
    <t>Rozebrání záhozů a rovnanin na sucho</t>
  </si>
  <si>
    <t>m3</t>
  </si>
  <si>
    <t>4</t>
  </si>
  <si>
    <t>1923728079</t>
  </si>
  <si>
    <t>PP</t>
  </si>
  <si>
    <t>Rozebrání dlažeb nebo záhozů s naložením na dopravní prostředek záhozů, rovnanin a soustřeďovacích staveb provedených na sucho</t>
  </si>
  <si>
    <t>114203201</t>
  </si>
  <si>
    <t>Očištění lomového kamene nebo betonových tvárnic od hlíny nebo písku</t>
  </si>
  <si>
    <t>-813795549</t>
  </si>
  <si>
    <t>Očištění lomového kamene nebo betonových tvárnic získaných při rozebrání dlažeb, záhozů, rovnanin a soustřeďovacích staveb od hlíny nebo písku</t>
  </si>
  <si>
    <t>3</t>
  </si>
  <si>
    <t>114203401</t>
  </si>
  <si>
    <t>Srovnání lomového kamene nebo betonových tvárnic s přemístěním do 10 m</t>
  </si>
  <si>
    <t>-126444805</t>
  </si>
  <si>
    <t>Srovnání lomového kamene nebo betonových tvárnic do měřitelných figur s přemístěním na vzdálenost do 10 m</t>
  </si>
  <si>
    <t>114253301</t>
  </si>
  <si>
    <t>Třídění lomového kamene nebo betonových tvárnic podle druhu, velikosti nebo tvaru - strojně</t>
  </si>
  <si>
    <t>164109944</t>
  </si>
  <si>
    <t>Třídění lomového kamene nebo betonových tvárnic strojně získaných při rozebrání dlažeb, záhozů, rovnanin a soustřeďovacích staveb podle druhu, velikosti nebo tvaru</t>
  </si>
  <si>
    <t>5</t>
  </si>
  <si>
    <t>124353102</t>
  </si>
  <si>
    <t>Vykopávky pro koryta vodotečí v hornině třídy těžitelnosti II skupiny 4 objem do 5000 m3 strojně</t>
  </si>
  <si>
    <t>1542985873</t>
  </si>
  <si>
    <t>Vykopávky pro koryta vodotečí strojně v hornině třídy těžitelnosti II skupiny 4 přes 1 000 do 5 000 m3</t>
  </si>
  <si>
    <t>6</t>
  </si>
  <si>
    <t>132351804</t>
  </si>
  <si>
    <t>Hloubení rýh š do 2000 mm v hornině třídy těžitelnosti II skupiny 4 objem do 500 m3 pro LTM</t>
  </si>
  <si>
    <t>-12532447</t>
  </si>
  <si>
    <t>Hloubení rýh šířky přes 800 do 2 000 mm pro lesnicko-technické meliorace strojně zapažených i nezapažených, s urovnáním dna do předepsaného profilu a spádu v hornině třídy těžitelnosti II skupiny 4 přes 100 do 500 m3</t>
  </si>
  <si>
    <t>7</t>
  </si>
  <si>
    <t>162751137</t>
  </si>
  <si>
    <t>Vodorovné přemístění přes 9 000 do 10000 m výkopku/sypaniny z horniny třídy těžitelnosti II skupiny 4 a 5</t>
  </si>
  <si>
    <t>-101844927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</si>
  <si>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</si>
  <si>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8</t>
  </si>
  <si>
    <t>162751139</t>
  </si>
  <si>
    <t>Příplatek k vodorovnému přemístění výkopku/sypaniny z horniny třídy těžitelnosti II skupiny 4 a 5 ZKD 1000 m přes 10000 m</t>
  </si>
  <si>
    <t>1274411602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</si>
  <si>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</si>
  <si>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VV</t>
  </si>
  <si>
    <t>3766,23*5</t>
  </si>
  <si>
    <t>9</t>
  </si>
  <si>
    <t>166151111</t>
  </si>
  <si>
    <t>Přehození neulehlého výkopku z horniny třídy těžitelnosti II skupiny 4 a 5 strojně</t>
  </si>
  <si>
    <t>-1112416570</t>
  </si>
  <si>
    <t>Přehození neulehlého výkopku strojně z horniny třídy těžitelnosti II, skupiny 4 a 5</t>
  </si>
  <si>
    <t>10</t>
  </si>
  <si>
    <t>174151101</t>
  </si>
  <si>
    <t>Zásyp jam, šachet rýh nebo kolem objektů sypaninou se zhutněním</t>
  </si>
  <si>
    <t>-755745633</t>
  </si>
  <si>
    <t>Zásyp sypaninou z jakékoliv horniny strojně s uložením výkopku ve vrstvách se zhutněním jam, šachet, rýh nebo kolem objektů v těchto vykopávkách</t>
  </si>
  <si>
    <t>11</t>
  </si>
  <si>
    <t>182151112</t>
  </si>
  <si>
    <t>Svahování v zářezech v hornině třídy těžitelnosti II skupiny 4 a 5 strojně</t>
  </si>
  <si>
    <t>m2</t>
  </si>
  <si>
    <t>943254506</t>
  </si>
  <si>
    <t>Svahování trvalých svahů do projektovaných profilů strojně s potřebným přemístěním výkopku při svahování v zářezech v hornině třídy těžitelnosti II, skupiny 4 a 5</t>
  </si>
  <si>
    <t>3766+500</t>
  </si>
  <si>
    <t>Vodorovné konstrukce</t>
  </si>
  <si>
    <t>462512370</t>
  </si>
  <si>
    <t>Zához z lomového kamene s proštěrkováním z terénu hmotnost přes 200 do 500 kg</t>
  </si>
  <si>
    <t>1818090177</t>
  </si>
  <si>
    <t>Zához z lomového kamene neupraveného záhozového s proštěrkováním z terénu, hmotnosti jednotlivých kamenů přes 200 do 500 kg</t>
  </si>
  <si>
    <t>"opevnění břehu" 210</t>
  </si>
  <si>
    <t>"pata" 100</t>
  </si>
  <si>
    <t>Součet</t>
  </si>
  <si>
    <t>13</t>
  </si>
  <si>
    <t>462519003</t>
  </si>
  <si>
    <t>Příplatek-urovnání ploch záhozu, kameny do 500 kg</t>
  </si>
  <si>
    <t>-370998881</t>
  </si>
  <si>
    <t>99</t>
  </si>
  <si>
    <t>Staveništní přesun hmot</t>
  </si>
  <si>
    <t>14</t>
  </si>
  <si>
    <t>998332011</t>
  </si>
  <si>
    <t>Přesun hmot, úpravy toků a kanálů, hráze ostatní</t>
  </si>
  <si>
    <t>t</t>
  </si>
  <si>
    <t>1833922579</t>
  </si>
  <si>
    <t>HSV</t>
  </si>
  <si>
    <t>Práce a dodávky HSV</t>
  </si>
  <si>
    <t>VN</t>
  </si>
  <si>
    <t>Vedlejší náklady</t>
  </si>
  <si>
    <t>15</t>
  </si>
  <si>
    <t>VN0</t>
  </si>
  <si>
    <t>Geodetické práce</t>
  </si>
  <si>
    <t>Soubor</t>
  </si>
  <si>
    <t>1930961130</t>
  </si>
  <si>
    <t>16</t>
  </si>
  <si>
    <t>VN1</t>
  </si>
  <si>
    <t>Čištění komunikací</t>
  </si>
  <si>
    <t>kpl</t>
  </si>
  <si>
    <t>1394239757</t>
  </si>
  <si>
    <t>17</t>
  </si>
  <si>
    <t>VN2</t>
  </si>
  <si>
    <t>Zařízení staveniště</t>
  </si>
  <si>
    <t>-1669940032</t>
  </si>
  <si>
    <t>18</t>
  </si>
  <si>
    <t>VN3</t>
  </si>
  <si>
    <t>Bezpečnostní a hygienická opatření na staveništi - norná stěna, sorbent</t>
  </si>
  <si>
    <t>558378065</t>
  </si>
  <si>
    <t>Norná stěna</t>
  </si>
  <si>
    <t>19</t>
  </si>
  <si>
    <t>VN4</t>
  </si>
  <si>
    <t>Dočasné dopravní opatření</t>
  </si>
  <si>
    <t>-537427303</t>
  </si>
  <si>
    <t>20</t>
  </si>
  <si>
    <t>VN5</t>
  </si>
  <si>
    <t>Uvedení pozemků a komunikací do původního stavu</t>
  </si>
  <si>
    <t>-607725018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</si>
</sst>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33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33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50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54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2025/006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OPŠ 09/2024, VT Odra, km 4,750-4,840, sanace nátrže a přesun štěrků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16. 1. 2025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Povodí Odry a.s.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56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34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57</v>
      </c>
      <c r="D92" s="92"/>
      <c r="E92" s="92"/>
      <c r="F92" s="92"/>
      <c r="G92" s="92"/>
      <c r="H92" s="93"/>
      <c r="I92" s="94" t="s">
        <v>58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59</v>
      </c>
      <c r="AH92" s="92"/>
      <c r="AI92" s="92"/>
      <c r="AJ92" s="92"/>
      <c r="AK92" s="92"/>
      <c r="AL92" s="92"/>
      <c r="AM92" s="92"/>
      <c r="AN92" s="94" t="s">
        <v>60</v>
      </c>
      <c r="AO92" s="92"/>
      <c r="AP92" s="96"/>
      <c r="AQ92" s="97" t="s">
        <v>61</v>
      </c>
      <c r="AR92" s="42"/>
      <c r="AS92" s="98" t="s">
        <v>62</v>
      </c>
      <c r="AT92" s="99" t="s">
        <v>63</v>
      </c>
      <c r="AU92" s="99" t="s">
        <v>64</v>
      </c>
      <c r="AV92" s="99" t="s">
        <v>65</v>
      </c>
      <c r="AW92" s="99" t="s">
        <v>66</v>
      </c>
      <c r="AX92" s="99" t="s">
        <v>67</v>
      </c>
      <c r="AY92" s="99" t="s">
        <v>68</v>
      </c>
      <c r="AZ92" s="99" t="s">
        <v>69</v>
      </c>
      <c r="BA92" s="99" t="s">
        <v>70</v>
      </c>
      <c r="BB92" s="99" t="s">
        <v>71</v>
      </c>
      <c r="BC92" s="99" t="s">
        <v>72</v>
      </c>
      <c r="BD92" s="100" t="s">
        <v>73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74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75</v>
      </c>
      <c r="BT94" s="115" t="s">
        <v>76</v>
      </c>
      <c r="BU94" s="116" t="s">
        <v>77</v>
      </c>
      <c r="BV94" s="115" t="s">
        <v>78</v>
      </c>
      <c r="BW94" s="115" t="s">
        <v>5</v>
      </c>
      <c r="BX94" s="115" t="s">
        <v>79</v>
      </c>
      <c r="CL94" s="115" t="s">
        <v>1</v>
      </c>
    </row>
    <row r="95" s="7" customFormat="1" ht="16.5" customHeight="1">
      <c r="A95" s="117" t="s">
        <v>80</v>
      </c>
      <c r="B95" s="118"/>
      <c r="C95" s="119"/>
      <c r="D95" s="120" t="s">
        <v>81</v>
      </c>
      <c r="E95" s="120"/>
      <c r="F95" s="120"/>
      <c r="G95" s="120"/>
      <c r="H95" s="120"/>
      <c r="I95" s="121"/>
      <c r="J95" s="120" t="s">
        <v>82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'01 - Sanace břehové nátrže'!J30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83</v>
      </c>
      <c r="AR95" s="124"/>
      <c r="AS95" s="125">
        <v>0</v>
      </c>
      <c r="AT95" s="126">
        <f>ROUND(SUM(AV95:AW95),2)</f>
        <v>0</v>
      </c>
      <c r="AU95" s="127">
        <f>'01 - Sanace břehové nátrže'!P121</f>
        <v>0</v>
      </c>
      <c r="AV95" s="126">
        <f>'01 - Sanace břehové nátrže'!J33</f>
        <v>0</v>
      </c>
      <c r="AW95" s="126">
        <f>'01 - Sanace břehové nátrže'!J34</f>
        <v>0</v>
      </c>
      <c r="AX95" s="126">
        <f>'01 - Sanace břehové nátrže'!J35</f>
        <v>0</v>
      </c>
      <c r="AY95" s="126">
        <f>'01 - Sanace břehové nátrže'!J36</f>
        <v>0</v>
      </c>
      <c r="AZ95" s="126">
        <f>'01 - Sanace břehové nátrže'!F33</f>
        <v>0</v>
      </c>
      <c r="BA95" s="126">
        <f>'01 - Sanace břehové nátrže'!F34</f>
        <v>0</v>
      </c>
      <c r="BB95" s="126">
        <f>'01 - Sanace břehové nátrže'!F35</f>
        <v>0</v>
      </c>
      <c r="BC95" s="126">
        <f>'01 - Sanace břehové nátrže'!F36</f>
        <v>0</v>
      </c>
      <c r="BD95" s="128">
        <f>'01 - Sanace břehové nátrže'!F37</f>
        <v>0</v>
      </c>
      <c r="BE95" s="7"/>
      <c r="BT95" s="129" t="s">
        <v>84</v>
      </c>
      <c r="BV95" s="129" t="s">
        <v>78</v>
      </c>
      <c r="BW95" s="129" t="s">
        <v>85</v>
      </c>
      <c r="BX95" s="129" t="s">
        <v>5</v>
      </c>
      <c r="CL95" s="129" t="s">
        <v>1</v>
      </c>
      <c r="CM95" s="129" t="s">
        <v>86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a6XZvB+BGMZlmjne2Pyc/o84iNamd0B+tLGGTdUoc1N0JgFeXIcJLSz3J1N42nRny50IsyC5HgEo+q8b8HKPxw==" hashValue="YEuuRwme6B0UuFw+ASIKLx9w+l13ggLxSvxFQFAfXq61O22RFof4Buhct5mYQlEgfmZ8m6KtQwhQrQaLA3LVp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Sanace břehové nátrž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8"/>
      <c r="AT3" s="15" t="s">
        <v>86</v>
      </c>
    </row>
    <row r="4" s="1" customFormat="1" ht="24.96" customHeight="1">
      <c r="B4" s="18"/>
      <c r="D4" s="132" t="s">
        <v>87</v>
      </c>
      <c r="L4" s="18"/>
      <c r="M4" s="133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4" t="s">
        <v>16</v>
      </c>
      <c r="L6" s="18"/>
    </row>
    <row r="7" s="1" customFormat="1" ht="26.25" customHeight="1">
      <c r="B7" s="18"/>
      <c r="E7" s="135" t="str">
        <f>'Rekapitulace stavby'!K6</f>
        <v>OPŠ 09/2024, VT Odra, km 4,750-4,840, sanace nátrže a přesun štěrků</v>
      </c>
      <c r="F7" s="134"/>
      <c r="G7" s="134"/>
      <c r="H7" s="134"/>
      <c r="L7" s="18"/>
    </row>
    <row r="8" s="2" customFormat="1" ht="12" customHeight="1">
      <c r="A8" s="36"/>
      <c r="B8" s="42"/>
      <c r="C8" s="36"/>
      <c r="D8" s="134" t="s">
        <v>88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6" t="s">
        <v>89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4" t="s">
        <v>18</v>
      </c>
      <c r="E11" s="36"/>
      <c r="F11" s="137" t="s">
        <v>1</v>
      </c>
      <c r="G11" s="36"/>
      <c r="H11" s="36"/>
      <c r="I11" s="134" t="s">
        <v>19</v>
      </c>
      <c r="J11" s="137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4" t="s">
        <v>20</v>
      </c>
      <c r="E12" s="36"/>
      <c r="F12" s="137" t="s">
        <v>21</v>
      </c>
      <c r="G12" s="36"/>
      <c r="H12" s="36"/>
      <c r="I12" s="134" t="s">
        <v>22</v>
      </c>
      <c r="J12" s="138" t="str">
        <f>'Rekapitulace stavby'!AN8</f>
        <v>16. 1. 2025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4" t="s">
        <v>24</v>
      </c>
      <c r="E14" s="36"/>
      <c r="F14" s="36"/>
      <c r="G14" s="36"/>
      <c r="H14" s="36"/>
      <c r="I14" s="134" t="s">
        <v>25</v>
      </c>
      <c r="J14" s="137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7" t="s">
        <v>27</v>
      </c>
      <c r="F15" s="36"/>
      <c r="G15" s="36"/>
      <c r="H15" s="36"/>
      <c r="I15" s="134" t="s">
        <v>28</v>
      </c>
      <c r="J15" s="137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4" t="s">
        <v>30</v>
      </c>
      <c r="E17" s="36"/>
      <c r="F17" s="36"/>
      <c r="G17" s="36"/>
      <c r="H17" s="36"/>
      <c r="I17" s="134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7"/>
      <c r="G18" s="137"/>
      <c r="H18" s="137"/>
      <c r="I18" s="134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4" t="s">
        <v>32</v>
      </c>
      <c r="E20" s="36"/>
      <c r="F20" s="36"/>
      <c r="G20" s="36"/>
      <c r="H20" s="36"/>
      <c r="I20" s="134" t="s">
        <v>25</v>
      </c>
      <c r="J20" s="137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7" t="s">
        <v>21</v>
      </c>
      <c r="F21" s="36"/>
      <c r="G21" s="36"/>
      <c r="H21" s="36"/>
      <c r="I21" s="134" t="s">
        <v>28</v>
      </c>
      <c r="J21" s="137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4" t="s">
        <v>34</v>
      </c>
      <c r="E23" s="36"/>
      <c r="F23" s="36"/>
      <c r="G23" s="36"/>
      <c r="H23" s="36"/>
      <c r="I23" s="134" t="s">
        <v>25</v>
      </c>
      <c r="J23" s="137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7" t="s">
        <v>21</v>
      </c>
      <c r="F24" s="36"/>
      <c r="G24" s="36"/>
      <c r="H24" s="36"/>
      <c r="I24" s="134" t="s">
        <v>28</v>
      </c>
      <c r="J24" s="137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4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3"/>
      <c r="E29" s="143"/>
      <c r="F29" s="143"/>
      <c r="G29" s="143"/>
      <c r="H29" s="143"/>
      <c r="I29" s="143"/>
      <c r="J29" s="143"/>
      <c r="K29" s="143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4" t="s">
        <v>36</v>
      </c>
      <c r="E30" s="36"/>
      <c r="F30" s="36"/>
      <c r="G30" s="36"/>
      <c r="H30" s="36"/>
      <c r="I30" s="36"/>
      <c r="J30" s="145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3"/>
      <c r="E31" s="143"/>
      <c r="F31" s="143"/>
      <c r="G31" s="143"/>
      <c r="H31" s="143"/>
      <c r="I31" s="143"/>
      <c r="J31" s="143"/>
      <c r="K31" s="143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6" t="s">
        <v>38</v>
      </c>
      <c r="G32" s="36"/>
      <c r="H32" s="36"/>
      <c r="I32" s="146" t="s">
        <v>37</v>
      </c>
      <c r="J32" s="146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7" t="s">
        <v>40</v>
      </c>
      <c r="E33" s="134" t="s">
        <v>41</v>
      </c>
      <c r="F33" s="148">
        <f>ROUND((SUM(BE121:BE171)),  2)</f>
        <v>0</v>
      </c>
      <c r="G33" s="36"/>
      <c r="H33" s="36"/>
      <c r="I33" s="149">
        <v>0.20999999999999999</v>
      </c>
      <c r="J33" s="148">
        <f>ROUND(((SUM(BE121:BE171))*I33),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4" t="s">
        <v>42</v>
      </c>
      <c r="F34" s="148">
        <f>ROUND((SUM(BF121:BF171)),  2)</f>
        <v>0</v>
      </c>
      <c r="G34" s="36"/>
      <c r="H34" s="36"/>
      <c r="I34" s="149">
        <v>0.12</v>
      </c>
      <c r="J34" s="148">
        <f>ROUND(((SUM(BF121:BF171))*I34),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4" t="s">
        <v>43</v>
      </c>
      <c r="F35" s="148">
        <f>ROUND((SUM(BG121:BG171)),  2)</f>
        <v>0</v>
      </c>
      <c r="G35" s="36"/>
      <c r="H35" s="36"/>
      <c r="I35" s="149">
        <v>0.20999999999999999</v>
      </c>
      <c r="J35" s="148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4" t="s">
        <v>44</v>
      </c>
      <c r="F36" s="148">
        <f>ROUND((SUM(BH121:BH171)),  2)</f>
        <v>0</v>
      </c>
      <c r="G36" s="36"/>
      <c r="H36" s="36"/>
      <c r="I36" s="149">
        <v>0.12</v>
      </c>
      <c r="J36" s="148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4" t="s">
        <v>45</v>
      </c>
      <c r="F37" s="148">
        <f>ROUND((SUM(BI121:BI171)),  2)</f>
        <v>0</v>
      </c>
      <c r="G37" s="36"/>
      <c r="H37" s="36"/>
      <c r="I37" s="149">
        <v>0</v>
      </c>
      <c r="J37" s="148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68" t="str">
        <f>E7</f>
        <v>OPŠ 09/2024, VT Odra, km 4,750-4,840, sanace nátrže a přesun štěrků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01 - Sanace břehové nátrže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16. 1. 2025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Povodí Odry a.s.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9" t="s">
        <v>91</v>
      </c>
      <c r="D94" s="170"/>
      <c r="E94" s="170"/>
      <c r="F94" s="170"/>
      <c r="G94" s="170"/>
      <c r="H94" s="170"/>
      <c r="I94" s="170"/>
      <c r="J94" s="171" t="s">
        <v>92</v>
      </c>
      <c r="K94" s="170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2" t="s">
        <v>93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94</v>
      </c>
    </row>
    <row r="97" s="9" customFormat="1" ht="24.96" customHeight="1">
      <c r="A97" s="9"/>
      <c r="B97" s="173"/>
      <c r="C97" s="174"/>
      <c r="D97" s="175" t="s">
        <v>95</v>
      </c>
      <c r="E97" s="176"/>
      <c r="F97" s="176"/>
      <c r="G97" s="176"/>
      <c r="H97" s="176"/>
      <c r="I97" s="176"/>
      <c r="J97" s="177">
        <f>J122</f>
        <v>0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3"/>
      <c r="C98" s="174"/>
      <c r="D98" s="175" t="s">
        <v>96</v>
      </c>
      <c r="E98" s="176"/>
      <c r="F98" s="176"/>
      <c r="G98" s="176"/>
      <c r="H98" s="176"/>
      <c r="I98" s="176"/>
      <c r="J98" s="177">
        <f>J147</f>
        <v>0</v>
      </c>
      <c r="K98" s="174"/>
      <c r="L98" s="17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3"/>
      <c r="C99" s="174"/>
      <c r="D99" s="175" t="s">
        <v>97</v>
      </c>
      <c r="E99" s="176"/>
      <c r="F99" s="176"/>
      <c r="G99" s="176"/>
      <c r="H99" s="176"/>
      <c r="I99" s="176"/>
      <c r="J99" s="177">
        <f>J155</f>
        <v>0</v>
      </c>
      <c r="K99" s="174"/>
      <c r="L99" s="17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3"/>
      <c r="C100" s="174"/>
      <c r="D100" s="175" t="s">
        <v>98</v>
      </c>
      <c r="E100" s="176"/>
      <c r="F100" s="176"/>
      <c r="G100" s="176"/>
      <c r="H100" s="176"/>
      <c r="I100" s="176"/>
      <c r="J100" s="177">
        <f>J158</f>
        <v>0</v>
      </c>
      <c r="K100" s="174"/>
      <c r="L100" s="17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3"/>
      <c r="C101" s="174"/>
      <c r="D101" s="175" t="s">
        <v>99</v>
      </c>
      <c r="E101" s="176"/>
      <c r="F101" s="176"/>
      <c r="G101" s="176"/>
      <c r="H101" s="176"/>
      <c r="I101" s="176"/>
      <c r="J101" s="177">
        <f>J159</f>
        <v>0</v>
      </c>
      <c r="K101" s="174"/>
      <c r="L101" s="17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100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6.25" customHeight="1">
      <c r="A111" s="36"/>
      <c r="B111" s="37"/>
      <c r="C111" s="38"/>
      <c r="D111" s="38"/>
      <c r="E111" s="168" t="str">
        <f>E7</f>
        <v>OPŠ 09/2024, VT Odra, km 4,750-4,840, sanace nátrže a přesun štěrků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88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01 - Sanace břehové nátrže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 xml:space="preserve"> </v>
      </c>
      <c r="G115" s="38"/>
      <c r="H115" s="38"/>
      <c r="I115" s="30" t="s">
        <v>22</v>
      </c>
      <c r="J115" s="77" t="str">
        <f>IF(J12="","",J12)</f>
        <v>16. 1. 2025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E15</f>
        <v>Povodí Odry a.s.</v>
      </c>
      <c r="G117" s="38"/>
      <c r="H117" s="38"/>
      <c r="I117" s="30" t="s">
        <v>32</v>
      </c>
      <c r="J117" s="34" t="str">
        <f>E21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30</v>
      </c>
      <c r="D118" s="38"/>
      <c r="E118" s="38"/>
      <c r="F118" s="25" t="str">
        <f>IF(E18="","",E18)</f>
        <v>Vyplň údaj</v>
      </c>
      <c r="G118" s="38"/>
      <c r="H118" s="38"/>
      <c r="I118" s="30" t="s">
        <v>34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0" customFormat="1" ht="29.28" customHeight="1">
      <c r="A120" s="179"/>
      <c r="B120" s="180"/>
      <c r="C120" s="181" t="s">
        <v>101</v>
      </c>
      <c r="D120" s="182" t="s">
        <v>61</v>
      </c>
      <c r="E120" s="182" t="s">
        <v>57</v>
      </c>
      <c r="F120" s="182" t="s">
        <v>58</v>
      </c>
      <c r="G120" s="182" t="s">
        <v>102</v>
      </c>
      <c r="H120" s="182" t="s">
        <v>103</v>
      </c>
      <c r="I120" s="182" t="s">
        <v>104</v>
      </c>
      <c r="J120" s="182" t="s">
        <v>92</v>
      </c>
      <c r="K120" s="183" t="s">
        <v>105</v>
      </c>
      <c r="L120" s="184"/>
      <c r="M120" s="98" t="s">
        <v>1</v>
      </c>
      <c r="N120" s="99" t="s">
        <v>40</v>
      </c>
      <c r="O120" s="99" t="s">
        <v>106</v>
      </c>
      <c r="P120" s="99" t="s">
        <v>107</v>
      </c>
      <c r="Q120" s="99" t="s">
        <v>108</v>
      </c>
      <c r="R120" s="99" t="s">
        <v>109</v>
      </c>
      <c r="S120" s="99" t="s">
        <v>110</v>
      </c>
      <c r="T120" s="100" t="s">
        <v>111</v>
      </c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</row>
    <row r="121" s="2" customFormat="1" ht="22.8" customHeight="1">
      <c r="A121" s="36"/>
      <c r="B121" s="37"/>
      <c r="C121" s="105" t="s">
        <v>112</v>
      </c>
      <c r="D121" s="38"/>
      <c r="E121" s="38"/>
      <c r="F121" s="38"/>
      <c r="G121" s="38"/>
      <c r="H121" s="38"/>
      <c r="I121" s="38"/>
      <c r="J121" s="185">
        <f>BK121</f>
        <v>0</v>
      </c>
      <c r="K121" s="38"/>
      <c r="L121" s="42"/>
      <c r="M121" s="101"/>
      <c r="N121" s="186"/>
      <c r="O121" s="102"/>
      <c r="P121" s="187">
        <f>P122+P147+P155+P158+P159</f>
        <v>0</v>
      </c>
      <c r="Q121" s="102"/>
      <c r="R121" s="187">
        <f>R122+R147+R155+R158+R159</f>
        <v>773.76480000000004</v>
      </c>
      <c r="S121" s="102"/>
      <c r="T121" s="188">
        <f>T122+T147+T155+T158+T159</f>
        <v>87.359999999999999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75</v>
      </c>
      <c r="AU121" s="15" t="s">
        <v>94</v>
      </c>
      <c r="BK121" s="189">
        <f>BK122+BK147+BK155+BK158+BK159</f>
        <v>0</v>
      </c>
    </row>
    <row r="122" s="11" customFormat="1" ht="25.92" customHeight="1">
      <c r="A122" s="11"/>
      <c r="B122" s="190"/>
      <c r="C122" s="191"/>
      <c r="D122" s="192" t="s">
        <v>75</v>
      </c>
      <c r="E122" s="193" t="s">
        <v>84</v>
      </c>
      <c r="F122" s="193" t="s">
        <v>113</v>
      </c>
      <c r="G122" s="191"/>
      <c r="H122" s="191"/>
      <c r="I122" s="194"/>
      <c r="J122" s="195">
        <f>BK122</f>
        <v>0</v>
      </c>
      <c r="K122" s="191"/>
      <c r="L122" s="196"/>
      <c r="M122" s="197"/>
      <c r="N122" s="198"/>
      <c r="O122" s="198"/>
      <c r="P122" s="199">
        <f>SUM(P123:P146)</f>
        <v>0</v>
      </c>
      <c r="Q122" s="198"/>
      <c r="R122" s="199">
        <f>SUM(R123:R146)</f>
        <v>19.200000000000003</v>
      </c>
      <c r="S122" s="198"/>
      <c r="T122" s="200">
        <f>SUM(T123:T146)</f>
        <v>87.359999999999999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1" t="s">
        <v>84</v>
      </c>
      <c r="AT122" s="202" t="s">
        <v>75</v>
      </c>
      <c r="AU122" s="202" t="s">
        <v>76</v>
      </c>
      <c r="AY122" s="201" t="s">
        <v>114</v>
      </c>
      <c r="BK122" s="203">
        <f>SUM(BK123:BK146)</f>
        <v>0</v>
      </c>
    </row>
    <row r="123" s="2" customFormat="1" ht="16.5" customHeight="1">
      <c r="A123" s="36"/>
      <c r="B123" s="37"/>
      <c r="C123" s="204" t="s">
        <v>84</v>
      </c>
      <c r="D123" s="204" t="s">
        <v>115</v>
      </c>
      <c r="E123" s="205" t="s">
        <v>116</v>
      </c>
      <c r="F123" s="206" t="s">
        <v>117</v>
      </c>
      <c r="G123" s="207" t="s">
        <v>118</v>
      </c>
      <c r="H123" s="208">
        <v>48</v>
      </c>
      <c r="I123" s="209"/>
      <c r="J123" s="210">
        <f>ROUND(I123*H123,2)</f>
        <v>0</v>
      </c>
      <c r="K123" s="206" t="s">
        <v>1</v>
      </c>
      <c r="L123" s="42"/>
      <c r="M123" s="211" t="s">
        <v>1</v>
      </c>
      <c r="N123" s="212" t="s">
        <v>41</v>
      </c>
      <c r="O123" s="89"/>
      <c r="P123" s="213">
        <f>O123*H123</f>
        <v>0</v>
      </c>
      <c r="Q123" s="213">
        <v>0</v>
      </c>
      <c r="R123" s="213">
        <f>Q123*H123</f>
        <v>0</v>
      </c>
      <c r="S123" s="213">
        <v>1.8200000000000001</v>
      </c>
      <c r="T123" s="214">
        <f>S123*H123</f>
        <v>87.359999999999999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15" t="s">
        <v>119</v>
      </c>
      <c r="AT123" s="215" t="s">
        <v>115</v>
      </c>
      <c r="AU123" s="215" t="s">
        <v>84</v>
      </c>
      <c r="AY123" s="15" t="s">
        <v>114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5" t="s">
        <v>84</v>
      </c>
      <c r="BK123" s="216">
        <f>ROUND(I123*H123,2)</f>
        <v>0</v>
      </c>
      <c r="BL123" s="15" t="s">
        <v>119</v>
      </c>
      <c r="BM123" s="215" t="s">
        <v>120</v>
      </c>
    </row>
    <row r="124" s="2" customFormat="1">
      <c r="A124" s="36"/>
      <c r="B124" s="37"/>
      <c r="C124" s="38"/>
      <c r="D124" s="217" t="s">
        <v>121</v>
      </c>
      <c r="E124" s="38"/>
      <c r="F124" s="218" t="s">
        <v>122</v>
      </c>
      <c r="G124" s="38"/>
      <c r="H124" s="38"/>
      <c r="I124" s="219"/>
      <c r="J124" s="38"/>
      <c r="K124" s="38"/>
      <c r="L124" s="42"/>
      <c r="M124" s="220"/>
      <c r="N124" s="221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121</v>
      </c>
      <c r="AU124" s="15" t="s">
        <v>84</v>
      </c>
    </row>
    <row r="125" s="2" customFormat="1" ht="24.15" customHeight="1">
      <c r="A125" s="36"/>
      <c r="B125" s="37"/>
      <c r="C125" s="204" t="s">
        <v>86</v>
      </c>
      <c r="D125" s="204" t="s">
        <v>115</v>
      </c>
      <c r="E125" s="205" t="s">
        <v>123</v>
      </c>
      <c r="F125" s="206" t="s">
        <v>124</v>
      </c>
      <c r="G125" s="207" t="s">
        <v>118</v>
      </c>
      <c r="H125" s="208">
        <v>48</v>
      </c>
      <c r="I125" s="209"/>
      <c r="J125" s="210">
        <f>ROUND(I125*H125,2)</f>
        <v>0</v>
      </c>
      <c r="K125" s="206" t="s">
        <v>1</v>
      </c>
      <c r="L125" s="42"/>
      <c r="M125" s="211" t="s">
        <v>1</v>
      </c>
      <c r="N125" s="212" t="s">
        <v>41</v>
      </c>
      <c r="O125" s="89"/>
      <c r="P125" s="213">
        <f>O125*H125</f>
        <v>0</v>
      </c>
      <c r="Q125" s="213">
        <v>0.40000000000000002</v>
      </c>
      <c r="R125" s="213">
        <f>Q125*H125</f>
        <v>19.200000000000003</v>
      </c>
      <c r="S125" s="213">
        <v>0</v>
      </c>
      <c r="T125" s="214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15" t="s">
        <v>119</v>
      </c>
      <c r="AT125" s="215" t="s">
        <v>115</v>
      </c>
      <c r="AU125" s="215" t="s">
        <v>84</v>
      </c>
      <c r="AY125" s="15" t="s">
        <v>114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5" t="s">
        <v>84</v>
      </c>
      <c r="BK125" s="216">
        <f>ROUND(I125*H125,2)</f>
        <v>0</v>
      </c>
      <c r="BL125" s="15" t="s">
        <v>119</v>
      </c>
      <c r="BM125" s="215" t="s">
        <v>125</v>
      </c>
    </row>
    <row r="126" s="2" customFormat="1">
      <c r="A126" s="36"/>
      <c r="B126" s="37"/>
      <c r="C126" s="38"/>
      <c r="D126" s="217" t="s">
        <v>121</v>
      </c>
      <c r="E126" s="38"/>
      <c r="F126" s="218" t="s">
        <v>126</v>
      </c>
      <c r="G126" s="38"/>
      <c r="H126" s="38"/>
      <c r="I126" s="219"/>
      <c r="J126" s="38"/>
      <c r="K126" s="38"/>
      <c r="L126" s="42"/>
      <c r="M126" s="220"/>
      <c r="N126" s="221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121</v>
      </c>
      <c r="AU126" s="15" t="s">
        <v>84</v>
      </c>
    </row>
    <row r="127" s="2" customFormat="1" ht="24.15" customHeight="1">
      <c r="A127" s="36"/>
      <c r="B127" s="37"/>
      <c r="C127" s="204" t="s">
        <v>127</v>
      </c>
      <c r="D127" s="204" t="s">
        <v>115</v>
      </c>
      <c r="E127" s="205" t="s">
        <v>128</v>
      </c>
      <c r="F127" s="206" t="s">
        <v>129</v>
      </c>
      <c r="G127" s="207" t="s">
        <v>118</v>
      </c>
      <c r="H127" s="208">
        <v>48</v>
      </c>
      <c r="I127" s="209"/>
      <c r="J127" s="210">
        <f>ROUND(I127*H127,2)</f>
        <v>0</v>
      </c>
      <c r="K127" s="206" t="s">
        <v>1</v>
      </c>
      <c r="L127" s="42"/>
      <c r="M127" s="211" t="s">
        <v>1</v>
      </c>
      <c r="N127" s="212" t="s">
        <v>41</v>
      </c>
      <c r="O127" s="89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15" t="s">
        <v>119</v>
      </c>
      <c r="AT127" s="215" t="s">
        <v>115</v>
      </c>
      <c r="AU127" s="215" t="s">
        <v>84</v>
      </c>
      <c r="AY127" s="15" t="s">
        <v>114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5" t="s">
        <v>84</v>
      </c>
      <c r="BK127" s="216">
        <f>ROUND(I127*H127,2)</f>
        <v>0</v>
      </c>
      <c r="BL127" s="15" t="s">
        <v>119</v>
      </c>
      <c r="BM127" s="215" t="s">
        <v>130</v>
      </c>
    </row>
    <row r="128" s="2" customFormat="1">
      <c r="A128" s="36"/>
      <c r="B128" s="37"/>
      <c r="C128" s="38"/>
      <c r="D128" s="217" t="s">
        <v>121</v>
      </c>
      <c r="E128" s="38"/>
      <c r="F128" s="218" t="s">
        <v>131</v>
      </c>
      <c r="G128" s="38"/>
      <c r="H128" s="38"/>
      <c r="I128" s="219"/>
      <c r="J128" s="38"/>
      <c r="K128" s="38"/>
      <c r="L128" s="42"/>
      <c r="M128" s="220"/>
      <c r="N128" s="221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121</v>
      </c>
      <c r="AU128" s="15" t="s">
        <v>84</v>
      </c>
    </row>
    <row r="129" s="2" customFormat="1" ht="33" customHeight="1">
      <c r="A129" s="36"/>
      <c r="B129" s="37"/>
      <c r="C129" s="204" t="s">
        <v>119</v>
      </c>
      <c r="D129" s="204" t="s">
        <v>115</v>
      </c>
      <c r="E129" s="205" t="s">
        <v>132</v>
      </c>
      <c r="F129" s="206" t="s">
        <v>133</v>
      </c>
      <c r="G129" s="207" t="s">
        <v>118</v>
      </c>
      <c r="H129" s="208">
        <v>48</v>
      </c>
      <c r="I129" s="209"/>
      <c r="J129" s="210">
        <f>ROUND(I129*H129,2)</f>
        <v>0</v>
      </c>
      <c r="K129" s="206" t="s">
        <v>1</v>
      </c>
      <c r="L129" s="42"/>
      <c r="M129" s="211" t="s">
        <v>1</v>
      </c>
      <c r="N129" s="212" t="s">
        <v>41</v>
      </c>
      <c r="O129" s="89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5" t="s">
        <v>119</v>
      </c>
      <c r="AT129" s="215" t="s">
        <v>115</v>
      </c>
      <c r="AU129" s="215" t="s">
        <v>84</v>
      </c>
      <c r="AY129" s="15" t="s">
        <v>114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5" t="s">
        <v>84</v>
      </c>
      <c r="BK129" s="216">
        <f>ROUND(I129*H129,2)</f>
        <v>0</v>
      </c>
      <c r="BL129" s="15" t="s">
        <v>119</v>
      </c>
      <c r="BM129" s="215" t="s">
        <v>134</v>
      </c>
    </row>
    <row r="130" s="2" customFormat="1">
      <c r="A130" s="36"/>
      <c r="B130" s="37"/>
      <c r="C130" s="38"/>
      <c r="D130" s="217" t="s">
        <v>121</v>
      </c>
      <c r="E130" s="38"/>
      <c r="F130" s="218" t="s">
        <v>135</v>
      </c>
      <c r="G130" s="38"/>
      <c r="H130" s="38"/>
      <c r="I130" s="219"/>
      <c r="J130" s="38"/>
      <c r="K130" s="38"/>
      <c r="L130" s="42"/>
      <c r="M130" s="220"/>
      <c r="N130" s="221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121</v>
      </c>
      <c r="AU130" s="15" t="s">
        <v>84</v>
      </c>
    </row>
    <row r="131" s="2" customFormat="1" ht="33" customHeight="1">
      <c r="A131" s="36"/>
      <c r="B131" s="37"/>
      <c r="C131" s="204" t="s">
        <v>136</v>
      </c>
      <c r="D131" s="204" t="s">
        <v>115</v>
      </c>
      <c r="E131" s="205" t="s">
        <v>137</v>
      </c>
      <c r="F131" s="206" t="s">
        <v>138</v>
      </c>
      <c r="G131" s="207" t="s">
        <v>118</v>
      </c>
      <c r="H131" s="208">
        <v>3766.23</v>
      </c>
      <c r="I131" s="209"/>
      <c r="J131" s="210">
        <f>ROUND(I131*H131,2)</f>
        <v>0</v>
      </c>
      <c r="K131" s="206" t="s">
        <v>1</v>
      </c>
      <c r="L131" s="42"/>
      <c r="M131" s="211" t="s">
        <v>1</v>
      </c>
      <c r="N131" s="212" t="s">
        <v>41</v>
      </c>
      <c r="O131" s="89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15" t="s">
        <v>119</v>
      </c>
      <c r="AT131" s="215" t="s">
        <v>115</v>
      </c>
      <c r="AU131" s="215" t="s">
        <v>84</v>
      </c>
      <c r="AY131" s="15" t="s">
        <v>114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5" t="s">
        <v>84</v>
      </c>
      <c r="BK131" s="216">
        <f>ROUND(I131*H131,2)</f>
        <v>0</v>
      </c>
      <c r="BL131" s="15" t="s">
        <v>119</v>
      </c>
      <c r="BM131" s="215" t="s">
        <v>139</v>
      </c>
    </row>
    <row r="132" s="2" customFormat="1">
      <c r="A132" s="36"/>
      <c r="B132" s="37"/>
      <c r="C132" s="38"/>
      <c r="D132" s="217" t="s">
        <v>121</v>
      </c>
      <c r="E132" s="38"/>
      <c r="F132" s="218" t="s">
        <v>140</v>
      </c>
      <c r="G132" s="38"/>
      <c r="H132" s="38"/>
      <c r="I132" s="219"/>
      <c r="J132" s="38"/>
      <c r="K132" s="38"/>
      <c r="L132" s="42"/>
      <c r="M132" s="220"/>
      <c r="N132" s="221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121</v>
      </c>
      <c r="AU132" s="15" t="s">
        <v>84</v>
      </c>
    </row>
    <row r="133" s="2" customFormat="1" ht="33" customHeight="1">
      <c r="A133" s="36"/>
      <c r="B133" s="37"/>
      <c r="C133" s="204" t="s">
        <v>141</v>
      </c>
      <c r="D133" s="204" t="s">
        <v>115</v>
      </c>
      <c r="E133" s="205" t="s">
        <v>142</v>
      </c>
      <c r="F133" s="206" t="s">
        <v>143</v>
      </c>
      <c r="G133" s="207" t="s">
        <v>118</v>
      </c>
      <c r="H133" s="208">
        <v>490</v>
      </c>
      <c r="I133" s="209"/>
      <c r="J133" s="210">
        <f>ROUND(I133*H133,2)</f>
        <v>0</v>
      </c>
      <c r="K133" s="206" t="s">
        <v>1</v>
      </c>
      <c r="L133" s="42"/>
      <c r="M133" s="211" t="s">
        <v>1</v>
      </c>
      <c r="N133" s="212" t="s">
        <v>41</v>
      </c>
      <c r="O133" s="89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15" t="s">
        <v>119</v>
      </c>
      <c r="AT133" s="215" t="s">
        <v>115</v>
      </c>
      <c r="AU133" s="215" t="s">
        <v>84</v>
      </c>
      <c r="AY133" s="15" t="s">
        <v>114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5" t="s">
        <v>84</v>
      </c>
      <c r="BK133" s="216">
        <f>ROUND(I133*H133,2)</f>
        <v>0</v>
      </c>
      <c r="BL133" s="15" t="s">
        <v>119</v>
      </c>
      <c r="BM133" s="215" t="s">
        <v>144</v>
      </c>
    </row>
    <row r="134" s="2" customFormat="1">
      <c r="A134" s="36"/>
      <c r="B134" s="37"/>
      <c r="C134" s="38"/>
      <c r="D134" s="217" t="s">
        <v>121</v>
      </c>
      <c r="E134" s="38"/>
      <c r="F134" s="218" t="s">
        <v>145</v>
      </c>
      <c r="G134" s="38"/>
      <c r="H134" s="38"/>
      <c r="I134" s="219"/>
      <c r="J134" s="38"/>
      <c r="K134" s="38"/>
      <c r="L134" s="42"/>
      <c r="M134" s="220"/>
      <c r="N134" s="221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121</v>
      </c>
      <c r="AU134" s="15" t="s">
        <v>84</v>
      </c>
    </row>
    <row r="135" s="2" customFormat="1" ht="37.8" customHeight="1">
      <c r="A135" s="36"/>
      <c r="B135" s="37"/>
      <c r="C135" s="204" t="s">
        <v>146</v>
      </c>
      <c r="D135" s="204" t="s">
        <v>115</v>
      </c>
      <c r="E135" s="205" t="s">
        <v>147</v>
      </c>
      <c r="F135" s="206" t="s">
        <v>148</v>
      </c>
      <c r="G135" s="207" t="s">
        <v>118</v>
      </c>
      <c r="H135" s="208">
        <v>3766.23</v>
      </c>
      <c r="I135" s="209"/>
      <c r="J135" s="210">
        <f>ROUND(I135*H135,2)</f>
        <v>0</v>
      </c>
      <c r="K135" s="206" t="s">
        <v>1</v>
      </c>
      <c r="L135" s="42"/>
      <c r="M135" s="211" t="s">
        <v>1</v>
      </c>
      <c r="N135" s="212" t="s">
        <v>41</v>
      </c>
      <c r="O135" s="89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15" t="s">
        <v>119</v>
      </c>
      <c r="AT135" s="215" t="s">
        <v>115</v>
      </c>
      <c r="AU135" s="215" t="s">
        <v>84</v>
      </c>
      <c r="AY135" s="15" t="s">
        <v>114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5" t="s">
        <v>84</v>
      </c>
      <c r="BK135" s="216">
        <f>ROUND(I135*H135,2)</f>
        <v>0</v>
      </c>
      <c r="BL135" s="15" t="s">
        <v>119</v>
      </c>
      <c r="BM135" s="215" t="s">
        <v>149</v>
      </c>
    </row>
    <row r="136" s="2" customFormat="1">
      <c r="A136" s="36"/>
      <c r="B136" s="37"/>
      <c r="C136" s="38"/>
      <c r="D136" s="217" t="s">
        <v>121</v>
      </c>
      <c r="E136" s="38"/>
      <c r="F136" s="218" t="s">
        <v>150</v>
      </c>
      <c r="G136" s="38"/>
      <c r="H136" s="38"/>
      <c r="I136" s="219"/>
      <c r="J136" s="38"/>
      <c r="K136" s="38"/>
      <c r="L136" s="42"/>
      <c r="M136" s="220"/>
      <c r="N136" s="221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121</v>
      </c>
      <c r="AU136" s="15" t="s">
        <v>84</v>
      </c>
    </row>
    <row r="137" s="2" customFormat="1" ht="37.8" customHeight="1">
      <c r="A137" s="36"/>
      <c r="B137" s="37"/>
      <c r="C137" s="204" t="s">
        <v>151</v>
      </c>
      <c r="D137" s="204" t="s">
        <v>115</v>
      </c>
      <c r="E137" s="205" t="s">
        <v>152</v>
      </c>
      <c r="F137" s="206" t="s">
        <v>153</v>
      </c>
      <c r="G137" s="207" t="s">
        <v>118</v>
      </c>
      <c r="H137" s="208">
        <v>18831.150000000001</v>
      </c>
      <c r="I137" s="209"/>
      <c r="J137" s="210">
        <f>ROUND(I137*H137,2)</f>
        <v>0</v>
      </c>
      <c r="K137" s="206" t="s">
        <v>1</v>
      </c>
      <c r="L137" s="42"/>
      <c r="M137" s="211" t="s">
        <v>1</v>
      </c>
      <c r="N137" s="212" t="s">
        <v>41</v>
      </c>
      <c r="O137" s="89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15" t="s">
        <v>119</v>
      </c>
      <c r="AT137" s="215" t="s">
        <v>115</v>
      </c>
      <c r="AU137" s="215" t="s">
        <v>84</v>
      </c>
      <c r="AY137" s="15" t="s">
        <v>114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5" t="s">
        <v>84</v>
      </c>
      <c r="BK137" s="216">
        <f>ROUND(I137*H137,2)</f>
        <v>0</v>
      </c>
      <c r="BL137" s="15" t="s">
        <v>119</v>
      </c>
      <c r="BM137" s="215" t="s">
        <v>154</v>
      </c>
    </row>
    <row r="138" s="2" customFormat="1">
      <c r="A138" s="36"/>
      <c r="B138" s="37"/>
      <c r="C138" s="38"/>
      <c r="D138" s="217" t="s">
        <v>121</v>
      </c>
      <c r="E138" s="38"/>
      <c r="F138" s="218" t="s">
        <v>155</v>
      </c>
      <c r="G138" s="38"/>
      <c r="H138" s="38"/>
      <c r="I138" s="219"/>
      <c r="J138" s="38"/>
      <c r="K138" s="38"/>
      <c r="L138" s="42"/>
      <c r="M138" s="220"/>
      <c r="N138" s="221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121</v>
      </c>
      <c r="AU138" s="15" t="s">
        <v>84</v>
      </c>
    </row>
    <row r="139" s="12" customFormat="1">
      <c r="A139" s="12"/>
      <c r="B139" s="222"/>
      <c r="C139" s="223"/>
      <c r="D139" s="217" t="s">
        <v>156</v>
      </c>
      <c r="E139" s="224" t="s">
        <v>1</v>
      </c>
      <c r="F139" s="225" t="s">
        <v>157</v>
      </c>
      <c r="G139" s="223"/>
      <c r="H139" s="226">
        <v>18831.150000000001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156</v>
      </c>
      <c r="AU139" s="232" t="s">
        <v>84</v>
      </c>
      <c r="AV139" s="12" t="s">
        <v>86</v>
      </c>
      <c r="AW139" s="12" t="s">
        <v>33</v>
      </c>
      <c r="AX139" s="12" t="s">
        <v>84</v>
      </c>
      <c r="AY139" s="232" t="s">
        <v>114</v>
      </c>
    </row>
    <row r="140" s="2" customFormat="1" ht="24.15" customHeight="1">
      <c r="A140" s="36"/>
      <c r="B140" s="37"/>
      <c r="C140" s="204" t="s">
        <v>158</v>
      </c>
      <c r="D140" s="204" t="s">
        <v>115</v>
      </c>
      <c r="E140" s="205" t="s">
        <v>159</v>
      </c>
      <c r="F140" s="206" t="s">
        <v>160</v>
      </c>
      <c r="G140" s="207" t="s">
        <v>118</v>
      </c>
      <c r="H140" s="208">
        <v>490</v>
      </c>
      <c r="I140" s="209"/>
      <c r="J140" s="210">
        <f>ROUND(I140*H140,2)</f>
        <v>0</v>
      </c>
      <c r="K140" s="206" t="s">
        <v>1</v>
      </c>
      <c r="L140" s="42"/>
      <c r="M140" s="211" t="s">
        <v>1</v>
      </c>
      <c r="N140" s="212" t="s">
        <v>41</v>
      </c>
      <c r="O140" s="89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15" t="s">
        <v>119</v>
      </c>
      <c r="AT140" s="215" t="s">
        <v>115</v>
      </c>
      <c r="AU140" s="215" t="s">
        <v>84</v>
      </c>
      <c r="AY140" s="15" t="s">
        <v>114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5" t="s">
        <v>84</v>
      </c>
      <c r="BK140" s="216">
        <f>ROUND(I140*H140,2)</f>
        <v>0</v>
      </c>
      <c r="BL140" s="15" t="s">
        <v>119</v>
      </c>
      <c r="BM140" s="215" t="s">
        <v>161</v>
      </c>
    </row>
    <row r="141" s="2" customFormat="1">
      <c r="A141" s="36"/>
      <c r="B141" s="37"/>
      <c r="C141" s="38"/>
      <c r="D141" s="217" t="s">
        <v>121</v>
      </c>
      <c r="E141" s="38"/>
      <c r="F141" s="218" t="s">
        <v>162</v>
      </c>
      <c r="G141" s="38"/>
      <c r="H141" s="38"/>
      <c r="I141" s="219"/>
      <c r="J141" s="38"/>
      <c r="K141" s="38"/>
      <c r="L141" s="42"/>
      <c r="M141" s="220"/>
      <c r="N141" s="221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121</v>
      </c>
      <c r="AU141" s="15" t="s">
        <v>84</v>
      </c>
    </row>
    <row r="142" s="2" customFormat="1" ht="24.15" customHeight="1">
      <c r="A142" s="36"/>
      <c r="B142" s="37"/>
      <c r="C142" s="204" t="s">
        <v>163</v>
      </c>
      <c r="D142" s="204" t="s">
        <v>115</v>
      </c>
      <c r="E142" s="205" t="s">
        <v>164</v>
      </c>
      <c r="F142" s="206" t="s">
        <v>165</v>
      </c>
      <c r="G142" s="207" t="s">
        <v>118</v>
      </c>
      <c r="H142" s="208">
        <v>3766.23</v>
      </c>
      <c r="I142" s="209"/>
      <c r="J142" s="210">
        <f>ROUND(I142*H142,2)</f>
        <v>0</v>
      </c>
      <c r="K142" s="206" t="s">
        <v>1</v>
      </c>
      <c r="L142" s="42"/>
      <c r="M142" s="211" t="s">
        <v>1</v>
      </c>
      <c r="N142" s="212" t="s">
        <v>41</v>
      </c>
      <c r="O142" s="89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5" t="s">
        <v>119</v>
      </c>
      <c r="AT142" s="215" t="s">
        <v>115</v>
      </c>
      <c r="AU142" s="215" t="s">
        <v>84</v>
      </c>
      <c r="AY142" s="15" t="s">
        <v>114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5" t="s">
        <v>84</v>
      </c>
      <c r="BK142" s="216">
        <f>ROUND(I142*H142,2)</f>
        <v>0</v>
      </c>
      <c r="BL142" s="15" t="s">
        <v>119</v>
      </c>
      <c r="BM142" s="215" t="s">
        <v>166</v>
      </c>
    </row>
    <row r="143" s="2" customFormat="1">
      <c r="A143" s="36"/>
      <c r="B143" s="37"/>
      <c r="C143" s="38"/>
      <c r="D143" s="217" t="s">
        <v>121</v>
      </c>
      <c r="E143" s="38"/>
      <c r="F143" s="218" t="s">
        <v>167</v>
      </c>
      <c r="G143" s="38"/>
      <c r="H143" s="38"/>
      <c r="I143" s="219"/>
      <c r="J143" s="38"/>
      <c r="K143" s="38"/>
      <c r="L143" s="42"/>
      <c r="M143" s="220"/>
      <c r="N143" s="221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121</v>
      </c>
      <c r="AU143" s="15" t="s">
        <v>84</v>
      </c>
    </row>
    <row r="144" s="2" customFormat="1" ht="24.15" customHeight="1">
      <c r="A144" s="36"/>
      <c r="B144" s="37"/>
      <c r="C144" s="204" t="s">
        <v>168</v>
      </c>
      <c r="D144" s="204" t="s">
        <v>115</v>
      </c>
      <c r="E144" s="205" t="s">
        <v>169</v>
      </c>
      <c r="F144" s="206" t="s">
        <v>170</v>
      </c>
      <c r="G144" s="207" t="s">
        <v>171</v>
      </c>
      <c r="H144" s="208">
        <v>4266</v>
      </c>
      <c r="I144" s="209"/>
      <c r="J144" s="210">
        <f>ROUND(I144*H144,2)</f>
        <v>0</v>
      </c>
      <c r="K144" s="206" t="s">
        <v>1</v>
      </c>
      <c r="L144" s="42"/>
      <c r="M144" s="211" t="s">
        <v>1</v>
      </c>
      <c r="N144" s="212" t="s">
        <v>41</v>
      </c>
      <c r="O144" s="89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15" t="s">
        <v>119</v>
      </c>
      <c r="AT144" s="215" t="s">
        <v>115</v>
      </c>
      <c r="AU144" s="215" t="s">
        <v>84</v>
      </c>
      <c r="AY144" s="15" t="s">
        <v>114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5" t="s">
        <v>84</v>
      </c>
      <c r="BK144" s="216">
        <f>ROUND(I144*H144,2)</f>
        <v>0</v>
      </c>
      <c r="BL144" s="15" t="s">
        <v>119</v>
      </c>
      <c r="BM144" s="215" t="s">
        <v>172</v>
      </c>
    </row>
    <row r="145" s="2" customFormat="1">
      <c r="A145" s="36"/>
      <c r="B145" s="37"/>
      <c r="C145" s="38"/>
      <c r="D145" s="217" t="s">
        <v>121</v>
      </c>
      <c r="E145" s="38"/>
      <c r="F145" s="218" t="s">
        <v>173</v>
      </c>
      <c r="G145" s="38"/>
      <c r="H145" s="38"/>
      <c r="I145" s="219"/>
      <c r="J145" s="38"/>
      <c r="K145" s="38"/>
      <c r="L145" s="42"/>
      <c r="M145" s="220"/>
      <c r="N145" s="221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121</v>
      </c>
      <c r="AU145" s="15" t="s">
        <v>84</v>
      </c>
    </row>
    <row r="146" s="12" customFormat="1">
      <c r="A146" s="12"/>
      <c r="B146" s="222"/>
      <c r="C146" s="223"/>
      <c r="D146" s="217" t="s">
        <v>156</v>
      </c>
      <c r="E146" s="224" t="s">
        <v>1</v>
      </c>
      <c r="F146" s="225" t="s">
        <v>174</v>
      </c>
      <c r="G146" s="223"/>
      <c r="H146" s="226">
        <v>4266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2" t="s">
        <v>156</v>
      </c>
      <c r="AU146" s="232" t="s">
        <v>84</v>
      </c>
      <c r="AV146" s="12" t="s">
        <v>86</v>
      </c>
      <c r="AW146" s="12" t="s">
        <v>33</v>
      </c>
      <c r="AX146" s="12" t="s">
        <v>84</v>
      </c>
      <c r="AY146" s="232" t="s">
        <v>114</v>
      </c>
    </row>
    <row r="147" s="11" customFormat="1" ht="25.92" customHeight="1">
      <c r="A147" s="11"/>
      <c r="B147" s="190"/>
      <c r="C147" s="191"/>
      <c r="D147" s="192" t="s">
        <v>75</v>
      </c>
      <c r="E147" s="193" t="s">
        <v>119</v>
      </c>
      <c r="F147" s="193" t="s">
        <v>175</v>
      </c>
      <c r="G147" s="191"/>
      <c r="H147" s="191"/>
      <c r="I147" s="194"/>
      <c r="J147" s="195">
        <f>BK147</f>
        <v>0</v>
      </c>
      <c r="K147" s="191"/>
      <c r="L147" s="196"/>
      <c r="M147" s="197"/>
      <c r="N147" s="198"/>
      <c r="O147" s="198"/>
      <c r="P147" s="199">
        <f>SUM(P148:P154)</f>
        <v>0</v>
      </c>
      <c r="Q147" s="198"/>
      <c r="R147" s="199">
        <f>SUM(R148:R154)</f>
        <v>754.56479999999999</v>
      </c>
      <c r="S147" s="198"/>
      <c r="T147" s="200">
        <f>SUM(T148:T154)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1" t="s">
        <v>84</v>
      </c>
      <c r="AT147" s="202" t="s">
        <v>75</v>
      </c>
      <c r="AU147" s="202" t="s">
        <v>76</v>
      </c>
      <c r="AY147" s="201" t="s">
        <v>114</v>
      </c>
      <c r="BK147" s="203">
        <f>SUM(BK148:BK154)</f>
        <v>0</v>
      </c>
    </row>
    <row r="148" s="2" customFormat="1" ht="24.15" customHeight="1">
      <c r="A148" s="36"/>
      <c r="B148" s="37"/>
      <c r="C148" s="204" t="s">
        <v>8</v>
      </c>
      <c r="D148" s="204" t="s">
        <v>115</v>
      </c>
      <c r="E148" s="205" t="s">
        <v>176</v>
      </c>
      <c r="F148" s="206" t="s">
        <v>177</v>
      </c>
      <c r="G148" s="207" t="s">
        <v>118</v>
      </c>
      <c r="H148" s="208">
        <v>310</v>
      </c>
      <c r="I148" s="209"/>
      <c r="J148" s="210">
        <f>ROUND(I148*H148,2)</f>
        <v>0</v>
      </c>
      <c r="K148" s="206" t="s">
        <v>1</v>
      </c>
      <c r="L148" s="42"/>
      <c r="M148" s="211" t="s">
        <v>1</v>
      </c>
      <c r="N148" s="212" t="s">
        <v>41</v>
      </c>
      <c r="O148" s="89"/>
      <c r="P148" s="213">
        <f>O148*H148</f>
        <v>0</v>
      </c>
      <c r="Q148" s="213">
        <v>2.4340799999999998</v>
      </c>
      <c r="R148" s="213">
        <f>Q148*H148</f>
        <v>754.56479999999999</v>
      </c>
      <c r="S148" s="213">
        <v>0</v>
      </c>
      <c r="T148" s="214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15" t="s">
        <v>119</v>
      </c>
      <c r="AT148" s="215" t="s">
        <v>115</v>
      </c>
      <c r="AU148" s="215" t="s">
        <v>84</v>
      </c>
      <c r="AY148" s="15" t="s">
        <v>114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5" t="s">
        <v>84</v>
      </c>
      <c r="BK148" s="216">
        <f>ROUND(I148*H148,2)</f>
        <v>0</v>
      </c>
      <c r="BL148" s="15" t="s">
        <v>119</v>
      </c>
      <c r="BM148" s="215" t="s">
        <v>178</v>
      </c>
    </row>
    <row r="149" s="2" customFormat="1">
      <c r="A149" s="36"/>
      <c r="B149" s="37"/>
      <c r="C149" s="38"/>
      <c r="D149" s="217" t="s">
        <v>121</v>
      </c>
      <c r="E149" s="38"/>
      <c r="F149" s="218" t="s">
        <v>179</v>
      </c>
      <c r="G149" s="38"/>
      <c r="H149" s="38"/>
      <c r="I149" s="219"/>
      <c r="J149" s="38"/>
      <c r="K149" s="38"/>
      <c r="L149" s="42"/>
      <c r="M149" s="220"/>
      <c r="N149" s="221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121</v>
      </c>
      <c r="AU149" s="15" t="s">
        <v>84</v>
      </c>
    </row>
    <row r="150" s="12" customFormat="1">
      <c r="A150" s="12"/>
      <c r="B150" s="222"/>
      <c r="C150" s="223"/>
      <c r="D150" s="217" t="s">
        <v>156</v>
      </c>
      <c r="E150" s="224" t="s">
        <v>1</v>
      </c>
      <c r="F150" s="225" t="s">
        <v>180</v>
      </c>
      <c r="G150" s="223"/>
      <c r="H150" s="226">
        <v>210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2" t="s">
        <v>156</v>
      </c>
      <c r="AU150" s="232" t="s">
        <v>84</v>
      </c>
      <c r="AV150" s="12" t="s">
        <v>86</v>
      </c>
      <c r="AW150" s="12" t="s">
        <v>33</v>
      </c>
      <c r="AX150" s="12" t="s">
        <v>76</v>
      </c>
      <c r="AY150" s="232" t="s">
        <v>114</v>
      </c>
    </row>
    <row r="151" s="12" customFormat="1">
      <c r="A151" s="12"/>
      <c r="B151" s="222"/>
      <c r="C151" s="223"/>
      <c r="D151" s="217" t="s">
        <v>156</v>
      </c>
      <c r="E151" s="224" t="s">
        <v>1</v>
      </c>
      <c r="F151" s="225" t="s">
        <v>181</v>
      </c>
      <c r="G151" s="223"/>
      <c r="H151" s="226">
        <v>100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156</v>
      </c>
      <c r="AU151" s="232" t="s">
        <v>84</v>
      </c>
      <c r="AV151" s="12" t="s">
        <v>86</v>
      </c>
      <c r="AW151" s="12" t="s">
        <v>33</v>
      </c>
      <c r="AX151" s="12" t="s">
        <v>76</v>
      </c>
      <c r="AY151" s="232" t="s">
        <v>114</v>
      </c>
    </row>
    <row r="152" s="13" customFormat="1">
      <c r="A152" s="13"/>
      <c r="B152" s="233"/>
      <c r="C152" s="234"/>
      <c r="D152" s="217" t="s">
        <v>156</v>
      </c>
      <c r="E152" s="235" t="s">
        <v>1</v>
      </c>
      <c r="F152" s="236" t="s">
        <v>182</v>
      </c>
      <c r="G152" s="234"/>
      <c r="H152" s="237">
        <v>310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156</v>
      </c>
      <c r="AU152" s="243" t="s">
        <v>84</v>
      </c>
      <c r="AV152" s="13" t="s">
        <v>119</v>
      </c>
      <c r="AW152" s="13" t="s">
        <v>33</v>
      </c>
      <c r="AX152" s="13" t="s">
        <v>84</v>
      </c>
      <c r="AY152" s="243" t="s">
        <v>114</v>
      </c>
    </row>
    <row r="153" s="2" customFormat="1" ht="21.75" customHeight="1">
      <c r="A153" s="36"/>
      <c r="B153" s="37"/>
      <c r="C153" s="204" t="s">
        <v>183</v>
      </c>
      <c r="D153" s="204" t="s">
        <v>115</v>
      </c>
      <c r="E153" s="205" t="s">
        <v>184</v>
      </c>
      <c r="F153" s="206" t="s">
        <v>185</v>
      </c>
      <c r="G153" s="207" t="s">
        <v>171</v>
      </c>
      <c r="H153" s="208">
        <v>300</v>
      </c>
      <c r="I153" s="209"/>
      <c r="J153" s="210">
        <f>ROUND(I153*H153,2)</f>
        <v>0</v>
      </c>
      <c r="K153" s="206" t="s">
        <v>1</v>
      </c>
      <c r="L153" s="42"/>
      <c r="M153" s="211" t="s">
        <v>1</v>
      </c>
      <c r="N153" s="212" t="s">
        <v>41</v>
      </c>
      <c r="O153" s="89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5" t="s">
        <v>119</v>
      </c>
      <c r="AT153" s="215" t="s">
        <v>115</v>
      </c>
      <c r="AU153" s="215" t="s">
        <v>84</v>
      </c>
      <c r="AY153" s="15" t="s">
        <v>114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5" t="s">
        <v>84</v>
      </c>
      <c r="BK153" s="216">
        <f>ROUND(I153*H153,2)</f>
        <v>0</v>
      </c>
      <c r="BL153" s="15" t="s">
        <v>119</v>
      </c>
      <c r="BM153" s="215" t="s">
        <v>186</v>
      </c>
    </row>
    <row r="154" s="2" customFormat="1">
      <c r="A154" s="36"/>
      <c r="B154" s="37"/>
      <c r="C154" s="38"/>
      <c r="D154" s="217" t="s">
        <v>121</v>
      </c>
      <c r="E154" s="38"/>
      <c r="F154" s="218" t="s">
        <v>185</v>
      </c>
      <c r="G154" s="38"/>
      <c r="H154" s="38"/>
      <c r="I154" s="219"/>
      <c r="J154" s="38"/>
      <c r="K154" s="38"/>
      <c r="L154" s="42"/>
      <c r="M154" s="220"/>
      <c r="N154" s="221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121</v>
      </c>
      <c r="AU154" s="15" t="s">
        <v>84</v>
      </c>
    </row>
    <row r="155" s="11" customFormat="1" ht="25.92" customHeight="1">
      <c r="A155" s="11"/>
      <c r="B155" s="190"/>
      <c r="C155" s="191"/>
      <c r="D155" s="192" t="s">
        <v>75</v>
      </c>
      <c r="E155" s="193" t="s">
        <v>187</v>
      </c>
      <c r="F155" s="193" t="s">
        <v>188</v>
      </c>
      <c r="G155" s="191"/>
      <c r="H155" s="191"/>
      <c r="I155" s="194"/>
      <c r="J155" s="195">
        <f>BK155</f>
        <v>0</v>
      </c>
      <c r="K155" s="191"/>
      <c r="L155" s="196"/>
      <c r="M155" s="197"/>
      <c r="N155" s="198"/>
      <c r="O155" s="198"/>
      <c r="P155" s="199">
        <f>SUM(P156:P157)</f>
        <v>0</v>
      </c>
      <c r="Q155" s="198"/>
      <c r="R155" s="199">
        <f>SUM(R156:R157)</f>
        <v>0</v>
      </c>
      <c r="S155" s="198"/>
      <c r="T155" s="200">
        <f>SUM(T156:T157)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01" t="s">
        <v>84</v>
      </c>
      <c r="AT155" s="202" t="s">
        <v>75</v>
      </c>
      <c r="AU155" s="202" t="s">
        <v>76</v>
      </c>
      <c r="AY155" s="201" t="s">
        <v>114</v>
      </c>
      <c r="BK155" s="203">
        <f>SUM(BK156:BK157)</f>
        <v>0</v>
      </c>
    </row>
    <row r="156" s="2" customFormat="1" ht="21.75" customHeight="1">
      <c r="A156" s="36"/>
      <c r="B156" s="37"/>
      <c r="C156" s="204" t="s">
        <v>189</v>
      </c>
      <c r="D156" s="204" t="s">
        <v>115</v>
      </c>
      <c r="E156" s="205" t="s">
        <v>190</v>
      </c>
      <c r="F156" s="206" t="s">
        <v>191</v>
      </c>
      <c r="G156" s="207" t="s">
        <v>192</v>
      </c>
      <c r="H156" s="208">
        <v>773.76499999999999</v>
      </c>
      <c r="I156" s="209"/>
      <c r="J156" s="210">
        <f>ROUND(I156*H156,2)</f>
        <v>0</v>
      </c>
      <c r="K156" s="206" t="s">
        <v>1</v>
      </c>
      <c r="L156" s="42"/>
      <c r="M156" s="211" t="s">
        <v>1</v>
      </c>
      <c r="N156" s="212" t="s">
        <v>41</v>
      </c>
      <c r="O156" s="89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5" t="s">
        <v>119</v>
      </c>
      <c r="AT156" s="215" t="s">
        <v>115</v>
      </c>
      <c r="AU156" s="215" t="s">
        <v>84</v>
      </c>
      <c r="AY156" s="15" t="s">
        <v>114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5" t="s">
        <v>84</v>
      </c>
      <c r="BK156" s="216">
        <f>ROUND(I156*H156,2)</f>
        <v>0</v>
      </c>
      <c r="BL156" s="15" t="s">
        <v>119</v>
      </c>
      <c r="BM156" s="215" t="s">
        <v>193</v>
      </c>
    </row>
    <row r="157" s="2" customFormat="1">
      <c r="A157" s="36"/>
      <c r="B157" s="37"/>
      <c r="C157" s="38"/>
      <c r="D157" s="217" t="s">
        <v>121</v>
      </c>
      <c r="E157" s="38"/>
      <c r="F157" s="218" t="s">
        <v>191</v>
      </c>
      <c r="G157" s="38"/>
      <c r="H157" s="38"/>
      <c r="I157" s="219"/>
      <c r="J157" s="38"/>
      <c r="K157" s="38"/>
      <c r="L157" s="42"/>
      <c r="M157" s="220"/>
      <c r="N157" s="221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121</v>
      </c>
      <c r="AU157" s="15" t="s">
        <v>84</v>
      </c>
    </row>
    <row r="158" s="11" customFormat="1" ht="25.92" customHeight="1">
      <c r="A158" s="11"/>
      <c r="B158" s="190"/>
      <c r="C158" s="191"/>
      <c r="D158" s="192" t="s">
        <v>75</v>
      </c>
      <c r="E158" s="193" t="s">
        <v>194</v>
      </c>
      <c r="F158" s="193" t="s">
        <v>195</v>
      </c>
      <c r="G158" s="191"/>
      <c r="H158" s="191"/>
      <c r="I158" s="194"/>
      <c r="J158" s="195">
        <f>BK158</f>
        <v>0</v>
      </c>
      <c r="K158" s="191"/>
      <c r="L158" s="196"/>
      <c r="M158" s="197"/>
      <c r="N158" s="198"/>
      <c r="O158" s="198"/>
      <c r="P158" s="199">
        <v>0</v>
      </c>
      <c r="Q158" s="198"/>
      <c r="R158" s="199">
        <v>0</v>
      </c>
      <c r="S158" s="198"/>
      <c r="T158" s="200"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1" t="s">
        <v>84</v>
      </c>
      <c r="AT158" s="202" t="s">
        <v>75</v>
      </c>
      <c r="AU158" s="202" t="s">
        <v>76</v>
      </c>
      <c r="AY158" s="201" t="s">
        <v>114</v>
      </c>
      <c r="BK158" s="203">
        <v>0</v>
      </c>
    </row>
    <row r="159" s="11" customFormat="1" ht="25.92" customHeight="1">
      <c r="A159" s="11"/>
      <c r="B159" s="190"/>
      <c r="C159" s="191"/>
      <c r="D159" s="192" t="s">
        <v>75</v>
      </c>
      <c r="E159" s="193" t="s">
        <v>196</v>
      </c>
      <c r="F159" s="193" t="s">
        <v>197</v>
      </c>
      <c r="G159" s="191"/>
      <c r="H159" s="191"/>
      <c r="I159" s="194"/>
      <c r="J159" s="195">
        <f>BK159</f>
        <v>0</v>
      </c>
      <c r="K159" s="191"/>
      <c r="L159" s="196"/>
      <c r="M159" s="197"/>
      <c r="N159" s="198"/>
      <c r="O159" s="198"/>
      <c r="P159" s="199">
        <f>SUM(P160:P171)</f>
        <v>0</v>
      </c>
      <c r="Q159" s="198"/>
      <c r="R159" s="199">
        <f>SUM(R160:R171)</f>
        <v>0</v>
      </c>
      <c r="S159" s="198"/>
      <c r="T159" s="200">
        <f>SUM(T160:T171)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1" t="s">
        <v>84</v>
      </c>
      <c r="AT159" s="202" t="s">
        <v>75</v>
      </c>
      <c r="AU159" s="202" t="s">
        <v>76</v>
      </c>
      <c r="AY159" s="201" t="s">
        <v>114</v>
      </c>
      <c r="BK159" s="203">
        <f>SUM(BK160:BK171)</f>
        <v>0</v>
      </c>
    </row>
    <row r="160" s="2" customFormat="1" ht="24.15" customHeight="1">
      <c r="A160" s="36"/>
      <c r="B160" s="37"/>
      <c r="C160" s="204" t="s">
        <v>198</v>
      </c>
      <c r="D160" s="204" t="s">
        <v>115</v>
      </c>
      <c r="E160" s="205" t="s">
        <v>199</v>
      </c>
      <c r="F160" s="206" t="s">
        <v>200</v>
      </c>
      <c r="G160" s="207" t="s">
        <v>201</v>
      </c>
      <c r="H160" s="208">
        <v>1</v>
      </c>
      <c r="I160" s="209"/>
      <c r="J160" s="210">
        <f>ROUND(I160*H160,2)</f>
        <v>0</v>
      </c>
      <c r="K160" s="206" t="s">
        <v>1</v>
      </c>
      <c r="L160" s="42"/>
      <c r="M160" s="211" t="s">
        <v>1</v>
      </c>
      <c r="N160" s="212" t="s">
        <v>41</v>
      </c>
      <c r="O160" s="89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5" t="s">
        <v>119</v>
      </c>
      <c r="AT160" s="215" t="s">
        <v>115</v>
      </c>
      <c r="AU160" s="215" t="s">
        <v>84</v>
      </c>
      <c r="AY160" s="15" t="s">
        <v>114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5" t="s">
        <v>84</v>
      </c>
      <c r="BK160" s="216">
        <f>ROUND(I160*H160,2)</f>
        <v>0</v>
      </c>
      <c r="BL160" s="15" t="s">
        <v>119</v>
      </c>
      <c r="BM160" s="215" t="s">
        <v>202</v>
      </c>
    </row>
    <row r="161" s="2" customFormat="1">
      <c r="A161" s="36"/>
      <c r="B161" s="37"/>
      <c r="C161" s="38"/>
      <c r="D161" s="217" t="s">
        <v>121</v>
      </c>
      <c r="E161" s="38"/>
      <c r="F161" s="218" t="s">
        <v>200</v>
      </c>
      <c r="G161" s="38"/>
      <c r="H161" s="38"/>
      <c r="I161" s="219"/>
      <c r="J161" s="38"/>
      <c r="K161" s="38"/>
      <c r="L161" s="42"/>
      <c r="M161" s="220"/>
      <c r="N161" s="221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121</v>
      </c>
      <c r="AU161" s="15" t="s">
        <v>84</v>
      </c>
    </row>
    <row r="162" s="2" customFormat="1" ht="16.5" customHeight="1">
      <c r="A162" s="36"/>
      <c r="B162" s="37"/>
      <c r="C162" s="204" t="s">
        <v>203</v>
      </c>
      <c r="D162" s="204" t="s">
        <v>115</v>
      </c>
      <c r="E162" s="205" t="s">
        <v>204</v>
      </c>
      <c r="F162" s="206" t="s">
        <v>205</v>
      </c>
      <c r="G162" s="207" t="s">
        <v>206</v>
      </c>
      <c r="H162" s="208">
        <v>1</v>
      </c>
      <c r="I162" s="209"/>
      <c r="J162" s="210">
        <f>ROUND(I162*H162,2)</f>
        <v>0</v>
      </c>
      <c r="K162" s="206" t="s">
        <v>1</v>
      </c>
      <c r="L162" s="42"/>
      <c r="M162" s="211" t="s">
        <v>1</v>
      </c>
      <c r="N162" s="212" t="s">
        <v>41</v>
      </c>
      <c r="O162" s="89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5" t="s">
        <v>119</v>
      </c>
      <c r="AT162" s="215" t="s">
        <v>115</v>
      </c>
      <c r="AU162" s="215" t="s">
        <v>84</v>
      </c>
      <c r="AY162" s="15" t="s">
        <v>114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5" t="s">
        <v>84</v>
      </c>
      <c r="BK162" s="216">
        <f>ROUND(I162*H162,2)</f>
        <v>0</v>
      </c>
      <c r="BL162" s="15" t="s">
        <v>119</v>
      </c>
      <c r="BM162" s="215" t="s">
        <v>207</v>
      </c>
    </row>
    <row r="163" s="2" customFormat="1">
      <c r="A163" s="36"/>
      <c r="B163" s="37"/>
      <c r="C163" s="38"/>
      <c r="D163" s="217" t="s">
        <v>121</v>
      </c>
      <c r="E163" s="38"/>
      <c r="F163" s="218" t="s">
        <v>205</v>
      </c>
      <c r="G163" s="38"/>
      <c r="H163" s="38"/>
      <c r="I163" s="219"/>
      <c r="J163" s="38"/>
      <c r="K163" s="38"/>
      <c r="L163" s="42"/>
      <c r="M163" s="220"/>
      <c r="N163" s="221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121</v>
      </c>
      <c r="AU163" s="15" t="s">
        <v>84</v>
      </c>
    </row>
    <row r="164" s="2" customFormat="1" ht="16.5" customHeight="1">
      <c r="A164" s="36"/>
      <c r="B164" s="37"/>
      <c r="C164" s="204" t="s">
        <v>208</v>
      </c>
      <c r="D164" s="204" t="s">
        <v>115</v>
      </c>
      <c r="E164" s="205" t="s">
        <v>209</v>
      </c>
      <c r="F164" s="206" t="s">
        <v>210</v>
      </c>
      <c r="G164" s="207" t="s">
        <v>206</v>
      </c>
      <c r="H164" s="208">
        <v>1</v>
      </c>
      <c r="I164" s="209"/>
      <c r="J164" s="210">
        <f>ROUND(I164*H164,2)</f>
        <v>0</v>
      </c>
      <c r="K164" s="206" t="s">
        <v>1</v>
      </c>
      <c r="L164" s="42"/>
      <c r="M164" s="211" t="s">
        <v>1</v>
      </c>
      <c r="N164" s="212" t="s">
        <v>41</v>
      </c>
      <c r="O164" s="89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5" t="s">
        <v>119</v>
      </c>
      <c r="AT164" s="215" t="s">
        <v>115</v>
      </c>
      <c r="AU164" s="215" t="s">
        <v>84</v>
      </c>
      <c r="AY164" s="15" t="s">
        <v>114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5" t="s">
        <v>84</v>
      </c>
      <c r="BK164" s="216">
        <f>ROUND(I164*H164,2)</f>
        <v>0</v>
      </c>
      <c r="BL164" s="15" t="s">
        <v>119</v>
      </c>
      <c r="BM164" s="215" t="s">
        <v>211</v>
      </c>
    </row>
    <row r="165" s="2" customFormat="1">
      <c r="A165" s="36"/>
      <c r="B165" s="37"/>
      <c r="C165" s="38"/>
      <c r="D165" s="217" t="s">
        <v>121</v>
      </c>
      <c r="E165" s="38"/>
      <c r="F165" s="218" t="s">
        <v>210</v>
      </c>
      <c r="G165" s="38"/>
      <c r="H165" s="38"/>
      <c r="I165" s="219"/>
      <c r="J165" s="38"/>
      <c r="K165" s="38"/>
      <c r="L165" s="42"/>
      <c r="M165" s="220"/>
      <c r="N165" s="221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121</v>
      </c>
      <c r="AU165" s="15" t="s">
        <v>84</v>
      </c>
    </row>
    <row r="166" s="2" customFormat="1" ht="24.15" customHeight="1">
      <c r="A166" s="36"/>
      <c r="B166" s="37"/>
      <c r="C166" s="204" t="s">
        <v>212</v>
      </c>
      <c r="D166" s="204" t="s">
        <v>115</v>
      </c>
      <c r="E166" s="205" t="s">
        <v>213</v>
      </c>
      <c r="F166" s="206" t="s">
        <v>214</v>
      </c>
      <c r="G166" s="207" t="s">
        <v>206</v>
      </c>
      <c r="H166" s="208">
        <v>1</v>
      </c>
      <c r="I166" s="209"/>
      <c r="J166" s="210">
        <f>ROUND(I166*H166,2)</f>
        <v>0</v>
      </c>
      <c r="K166" s="206" t="s">
        <v>1</v>
      </c>
      <c r="L166" s="42"/>
      <c r="M166" s="211" t="s">
        <v>1</v>
      </c>
      <c r="N166" s="212" t="s">
        <v>41</v>
      </c>
      <c r="O166" s="89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5" t="s">
        <v>119</v>
      </c>
      <c r="AT166" s="215" t="s">
        <v>115</v>
      </c>
      <c r="AU166" s="215" t="s">
        <v>84</v>
      </c>
      <c r="AY166" s="15" t="s">
        <v>114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5" t="s">
        <v>84</v>
      </c>
      <c r="BK166" s="216">
        <f>ROUND(I166*H166,2)</f>
        <v>0</v>
      </c>
      <c r="BL166" s="15" t="s">
        <v>119</v>
      </c>
      <c r="BM166" s="215" t="s">
        <v>215</v>
      </c>
    </row>
    <row r="167" s="2" customFormat="1">
      <c r="A167" s="36"/>
      <c r="B167" s="37"/>
      <c r="C167" s="38"/>
      <c r="D167" s="217" t="s">
        <v>121</v>
      </c>
      <c r="E167" s="38"/>
      <c r="F167" s="218" t="s">
        <v>216</v>
      </c>
      <c r="G167" s="38"/>
      <c r="H167" s="38"/>
      <c r="I167" s="219"/>
      <c r="J167" s="38"/>
      <c r="K167" s="38"/>
      <c r="L167" s="42"/>
      <c r="M167" s="220"/>
      <c r="N167" s="221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121</v>
      </c>
      <c r="AU167" s="15" t="s">
        <v>84</v>
      </c>
    </row>
    <row r="168" s="2" customFormat="1" ht="16.5" customHeight="1">
      <c r="A168" s="36"/>
      <c r="B168" s="37"/>
      <c r="C168" s="204" t="s">
        <v>217</v>
      </c>
      <c r="D168" s="204" t="s">
        <v>115</v>
      </c>
      <c r="E168" s="205" t="s">
        <v>218</v>
      </c>
      <c r="F168" s="206" t="s">
        <v>219</v>
      </c>
      <c r="G168" s="207" t="s">
        <v>206</v>
      </c>
      <c r="H168" s="208">
        <v>1</v>
      </c>
      <c r="I168" s="209"/>
      <c r="J168" s="210">
        <f>ROUND(I168*H168,2)</f>
        <v>0</v>
      </c>
      <c r="K168" s="206" t="s">
        <v>1</v>
      </c>
      <c r="L168" s="42"/>
      <c r="M168" s="211" t="s">
        <v>1</v>
      </c>
      <c r="N168" s="212" t="s">
        <v>41</v>
      </c>
      <c r="O168" s="89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5" t="s">
        <v>119</v>
      </c>
      <c r="AT168" s="215" t="s">
        <v>115</v>
      </c>
      <c r="AU168" s="215" t="s">
        <v>84</v>
      </c>
      <c r="AY168" s="15" t="s">
        <v>114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5" t="s">
        <v>84</v>
      </c>
      <c r="BK168" s="216">
        <f>ROUND(I168*H168,2)</f>
        <v>0</v>
      </c>
      <c r="BL168" s="15" t="s">
        <v>119</v>
      </c>
      <c r="BM168" s="215" t="s">
        <v>220</v>
      </c>
    </row>
    <row r="169" s="2" customFormat="1">
      <c r="A169" s="36"/>
      <c r="B169" s="37"/>
      <c r="C169" s="38"/>
      <c r="D169" s="217" t="s">
        <v>121</v>
      </c>
      <c r="E169" s="38"/>
      <c r="F169" s="218" t="s">
        <v>219</v>
      </c>
      <c r="G169" s="38"/>
      <c r="H169" s="38"/>
      <c r="I169" s="219"/>
      <c r="J169" s="38"/>
      <c r="K169" s="38"/>
      <c r="L169" s="42"/>
      <c r="M169" s="220"/>
      <c r="N169" s="221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121</v>
      </c>
      <c r="AU169" s="15" t="s">
        <v>84</v>
      </c>
    </row>
    <row r="170" s="2" customFormat="1" ht="21.75" customHeight="1">
      <c r="A170" s="36"/>
      <c r="B170" s="37"/>
      <c r="C170" s="204" t="s">
        <v>221</v>
      </c>
      <c r="D170" s="204" t="s">
        <v>115</v>
      </c>
      <c r="E170" s="205" t="s">
        <v>222</v>
      </c>
      <c r="F170" s="206" t="s">
        <v>223</v>
      </c>
      <c r="G170" s="207" t="s">
        <v>206</v>
      </c>
      <c r="H170" s="208">
        <v>1</v>
      </c>
      <c r="I170" s="209"/>
      <c r="J170" s="210">
        <f>ROUND(I170*H170,2)</f>
        <v>0</v>
      </c>
      <c r="K170" s="206" t="s">
        <v>1</v>
      </c>
      <c r="L170" s="42"/>
      <c r="M170" s="211" t="s">
        <v>1</v>
      </c>
      <c r="N170" s="212" t="s">
        <v>41</v>
      </c>
      <c r="O170" s="89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5" t="s">
        <v>119</v>
      </c>
      <c r="AT170" s="215" t="s">
        <v>115</v>
      </c>
      <c r="AU170" s="215" t="s">
        <v>84</v>
      </c>
      <c r="AY170" s="15" t="s">
        <v>114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5" t="s">
        <v>84</v>
      </c>
      <c r="BK170" s="216">
        <f>ROUND(I170*H170,2)</f>
        <v>0</v>
      </c>
      <c r="BL170" s="15" t="s">
        <v>119</v>
      </c>
      <c r="BM170" s="215" t="s">
        <v>224</v>
      </c>
    </row>
    <row r="171" s="2" customFormat="1">
      <c r="A171" s="36"/>
      <c r="B171" s="37"/>
      <c r="C171" s="38"/>
      <c r="D171" s="217" t="s">
        <v>121</v>
      </c>
      <c r="E171" s="38"/>
      <c r="F171" s="218" t="s">
        <v>223</v>
      </c>
      <c r="G171" s="38"/>
      <c r="H171" s="38"/>
      <c r="I171" s="219"/>
      <c r="J171" s="38"/>
      <c r="K171" s="38"/>
      <c r="L171" s="42"/>
      <c r="M171" s="244"/>
      <c r="N171" s="245"/>
      <c r="O171" s="246"/>
      <c r="P171" s="246"/>
      <c r="Q171" s="246"/>
      <c r="R171" s="246"/>
      <c r="S171" s="246"/>
      <c r="T171" s="24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121</v>
      </c>
      <c r="AU171" s="15" t="s">
        <v>84</v>
      </c>
    </row>
    <row r="172" s="2" customFormat="1" ht="6.96" customHeight="1">
      <c r="A172" s="36"/>
      <c r="B172" s="64"/>
      <c r="C172" s="65"/>
      <c r="D172" s="65"/>
      <c r="E172" s="65"/>
      <c r="F172" s="65"/>
      <c r="G172" s="65"/>
      <c r="H172" s="65"/>
      <c r="I172" s="65"/>
      <c r="J172" s="65"/>
      <c r="K172" s="65"/>
      <c r="L172" s="42"/>
      <c r="M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</row>
  </sheetData>
  <sheetProtection sheet="1" autoFilter="0" formatColumns="0" formatRows="0" objects="1" scenarios="1" spinCount="100000" saltValue="KIdSGsJBuvzYdiYONBVlOvhwyZW4Jo3Qb2LgJ9g6txLJsPLOQ+Ku3UGWM9DJqbfOa6KNEBOMca3RsbNxOLJ5vw==" hashValue="tu2nI9OF2pfr+tR7SN7/1MjboVxBDFISUDdUiPzxOQRa/eW42aqzLRxODXdwMAkEfEXHtY+wv0jx5Nnsg8bIfw==" algorithmName="SHA-512" password="CC35"/>
  <autoFilter ref="C120:K17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Veronika Prachovská</dc:creator>
  <cp:lastModifiedBy>Veronika Prachovská</cp:lastModifiedBy>
  <dcterms:created xsi:type="dcterms:W3CDTF">2025-02-05T11:29:06Z</dcterms:created>
  <dcterms:modified xsi:type="dcterms:W3CDTF">2025-02-05T11:29:07Z</dcterms:modified>
</cp:coreProperties>
</file>