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ba" sheetId="2" r:id="rId2"/>
    <sheet name="VON - vo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stavba'!$C$122:$K$272</definedName>
    <definedName name="_xlnm.Print_Area" localSheetId="1">'SO 01 - stavba'!$C$4:$J$39,'SO 01 - stavba'!$C$50:$J$76,'SO 01 - stavba'!$C$82:$J$104,'SO 01 - stavba'!$C$110:$J$272</definedName>
    <definedName name="_xlnm.Print_Titles" localSheetId="1">'SO 01 - stavba'!$122:$122</definedName>
    <definedName name="_xlnm._FilterDatabase" localSheetId="2" hidden="1">'VON - von'!$C$116:$K$159</definedName>
    <definedName name="_xlnm.Print_Area" localSheetId="2">'VON - von'!$C$4:$J$39,'VON - von'!$C$50:$J$76,'VON - von'!$C$82:$J$98,'VON - von'!$C$104:$J$159</definedName>
    <definedName name="_xlnm.Print_Titles" localSheetId="2">'VON - von'!$116:$116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2" r="J37"/>
  <c r="J36"/>
  <c i="1" r="AY95"/>
  <c i="2" r="J35"/>
  <c i="1" r="AX95"/>
  <c i="2" r="BI271"/>
  <c r="BH271"/>
  <c r="BG271"/>
  <c r="BF271"/>
  <c r="T271"/>
  <c r="T270"/>
  <c r="R271"/>
  <c r="R270"/>
  <c r="P271"/>
  <c r="P270"/>
  <c r="BI267"/>
  <c r="BH267"/>
  <c r="BG267"/>
  <c r="BF267"/>
  <c r="T267"/>
  <c r="R267"/>
  <c r="P267"/>
  <c r="BI263"/>
  <c r="BH263"/>
  <c r="BG263"/>
  <c r="BF263"/>
  <c r="T263"/>
  <c r="R263"/>
  <c r="P263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24"/>
  <c r="BH224"/>
  <c r="BG224"/>
  <c r="BF224"/>
  <c r="T224"/>
  <c r="R224"/>
  <c r="P224"/>
  <c r="BI217"/>
  <c r="BH217"/>
  <c r="BG217"/>
  <c r="BF217"/>
  <c r="T217"/>
  <c r="R217"/>
  <c r="P217"/>
  <c r="BI210"/>
  <c r="BH210"/>
  <c r="BG210"/>
  <c r="BF210"/>
  <c r="T210"/>
  <c r="R210"/>
  <c r="P210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BK235"/>
  <c r="J224"/>
  <c r="J217"/>
  <c r="J210"/>
  <c r="J203"/>
  <c r="J199"/>
  <c r="J195"/>
  <c r="J192"/>
  <c r="BK182"/>
  <c r="BK173"/>
  <c r="J167"/>
  <c r="BK157"/>
  <c r="J147"/>
  <c r="BK141"/>
  <c r="BK185"/>
  <c r="J182"/>
  <c r="J179"/>
  <c r="J176"/>
  <c r="J173"/>
  <c r="BK170"/>
  <c r="BK162"/>
  <c r="BK152"/>
  <c r="BK147"/>
  <c r="BK136"/>
  <c r="J133"/>
  <c r="BK131"/>
  <c r="J128"/>
  <c r="J126"/>
  <c i="3" r="BK158"/>
  <c r="BK156"/>
  <c r="BK154"/>
  <c r="BK152"/>
  <c r="BK150"/>
  <c r="BK148"/>
  <c r="BK146"/>
  <c r="BK140"/>
  <c r="J138"/>
  <c r="BK133"/>
  <c r="J129"/>
  <c r="J124"/>
  <c r="J140"/>
  <c r="BK135"/>
  <c r="BK131"/>
  <c r="J126"/>
  <c r="J121"/>
  <c i="2" r="BK271"/>
  <c r="J271"/>
  <c r="BK267"/>
  <c r="J267"/>
  <c r="BK263"/>
  <c r="J263"/>
  <c r="BK254"/>
  <c r="J254"/>
  <c r="BK251"/>
  <c r="J251"/>
  <c r="BK248"/>
  <c r="J248"/>
  <c r="BK244"/>
  <c r="J244"/>
  <c r="BK239"/>
  <c r="J239"/>
  <c r="J235"/>
  <c r="BK224"/>
  <c r="BK217"/>
  <c r="BK210"/>
  <c r="BK203"/>
  <c r="BK199"/>
  <c r="BK195"/>
  <c r="BK192"/>
  <c r="J185"/>
  <c r="BK179"/>
  <c r="BK176"/>
  <c r="J170"/>
  <c r="J162"/>
  <c r="J152"/>
  <c i="1" r="AS94"/>
  <c i="2" r="BK167"/>
  <c r="J157"/>
  <c r="J141"/>
  <c r="J136"/>
  <c r="BK133"/>
  <c r="J131"/>
  <c r="BK128"/>
  <c r="BK126"/>
  <c i="3" r="J158"/>
  <c r="J156"/>
  <c r="J154"/>
  <c r="J152"/>
  <c r="J150"/>
  <c r="J148"/>
  <c r="BK144"/>
  <c r="BK142"/>
  <c r="J135"/>
  <c r="J131"/>
  <c r="BK126"/>
  <c r="BK121"/>
  <c r="BK119"/>
  <c r="J146"/>
  <c r="J144"/>
  <c r="J142"/>
  <c r="BK138"/>
  <c r="J133"/>
  <c r="BK129"/>
  <c r="BK124"/>
  <c r="J119"/>
  <c i="2" l="1" r="P125"/>
  <c r="T125"/>
  <c r="P191"/>
  <c r="T191"/>
  <c r="P202"/>
  <c r="T202"/>
  <c r="P234"/>
  <c r="T234"/>
  <c r="P243"/>
  <c r="R243"/>
  <c i="3" r="P118"/>
  <c r="P117"/>
  <c i="1" r="AU96"/>
  <c i="2" r="BK125"/>
  <c r="J125"/>
  <c r="J98"/>
  <c r="R125"/>
  <c r="BK191"/>
  <c r="J191"/>
  <c r="J99"/>
  <c r="R191"/>
  <c r="BK202"/>
  <c r="J202"/>
  <c r="J100"/>
  <c r="R202"/>
  <c r="BK234"/>
  <c r="J234"/>
  <c r="J101"/>
  <c r="R234"/>
  <c r="BK243"/>
  <c r="J243"/>
  <c r="J102"/>
  <c r="T243"/>
  <c i="3" r="BK118"/>
  <c r="J118"/>
  <c r="J97"/>
  <c r="R118"/>
  <c r="R117"/>
  <c r="T118"/>
  <c r="T117"/>
  <c i="2" r="BK270"/>
  <c r="J270"/>
  <c r="J103"/>
  <c i="3" r="E107"/>
  <c r="BE126"/>
  <c r="BE129"/>
  <c r="BE135"/>
  <c r="BE138"/>
  <c r="BE144"/>
  <c r="J89"/>
  <c r="F92"/>
  <c r="BE119"/>
  <c r="BE121"/>
  <c r="BE124"/>
  <c r="BE131"/>
  <c r="BE133"/>
  <c r="BE140"/>
  <c r="BE142"/>
  <c r="BE146"/>
  <c r="BE148"/>
  <c r="BE150"/>
  <c r="BE152"/>
  <c r="BE154"/>
  <c r="BE156"/>
  <c r="BE158"/>
  <c i="2" r="E85"/>
  <c r="J89"/>
  <c r="F92"/>
  <c r="BE126"/>
  <c r="BE128"/>
  <c r="BE131"/>
  <c r="BE133"/>
  <c r="BE141"/>
  <c r="BE147"/>
  <c r="BE162"/>
  <c r="BE173"/>
  <c r="BE182"/>
  <c r="BE244"/>
  <c r="BE271"/>
  <c r="BE136"/>
  <c r="BE152"/>
  <c r="BE157"/>
  <c r="BE167"/>
  <c r="BE170"/>
  <c r="BE176"/>
  <c r="BE179"/>
  <c r="BE185"/>
  <c r="BE192"/>
  <c r="BE195"/>
  <c r="BE199"/>
  <c r="BE203"/>
  <c r="BE210"/>
  <c r="BE217"/>
  <c r="BE224"/>
  <c r="BE235"/>
  <c r="BE239"/>
  <c r="BE248"/>
  <c r="BE251"/>
  <c r="BE254"/>
  <c r="BE263"/>
  <c r="BE267"/>
  <c r="F35"/>
  <c i="1" r="BB95"/>
  <c i="2" r="J34"/>
  <c i="1" r="AW95"/>
  <c i="2" r="F37"/>
  <c i="1" r="BD95"/>
  <c i="3" r="F35"/>
  <c i="1" r="BB96"/>
  <c i="3" r="J34"/>
  <c i="1" r="AW96"/>
  <c i="2" r="F34"/>
  <c i="1" r="BA95"/>
  <c i="2" r="F36"/>
  <c i="1" r="BC95"/>
  <c i="3" r="F34"/>
  <c i="1" r="BA96"/>
  <c i="3" r="F37"/>
  <c i="1" r="BD96"/>
  <c i="3" r="F36"/>
  <c i="1" r="BC96"/>
  <c i="2" l="1" r="R124"/>
  <c r="R123"/>
  <c r="T124"/>
  <c r="T123"/>
  <c r="P124"/>
  <c r="P123"/>
  <c i="1" r="AU95"/>
  <c i="2" r="BK124"/>
  <c r="J124"/>
  <c r="J97"/>
  <c i="3" r="BK117"/>
  <c r="J117"/>
  <c r="J96"/>
  <c i="1" r="AU94"/>
  <c i="2" r="J33"/>
  <c i="1" r="AV95"/>
  <c r="AT95"/>
  <c r="BD94"/>
  <c r="W33"/>
  <c r="BB94"/>
  <c r="W31"/>
  <c i="3" r="F33"/>
  <c i="1" r="AZ96"/>
  <c i="2" r="F33"/>
  <c i="1" r="AZ95"/>
  <c r="BC94"/>
  <c r="AY94"/>
  <c r="BA94"/>
  <c r="W30"/>
  <c i="3" r="J33"/>
  <c i="1" r="AV96"/>
  <c r="AT96"/>
  <c i="2" l="1" r="BK123"/>
  <c r="J123"/>
  <c r="J96"/>
  <c i="3" r="J30"/>
  <c i="1" r="AG96"/>
  <c r="AZ94"/>
  <c r="W29"/>
  <c r="W32"/>
  <c r="AW94"/>
  <c r="AK30"/>
  <c r="AX94"/>
  <c i="3" l="1" r="J39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<sst xmlns="http://schemas.openxmlformats.org/spreadsheetml/2006/main">
  <si>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</si>
  <si>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</si>
  <si>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</si>
  <si>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</si>
  <si>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</si>
  <si>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{a6be6a3c-2f64-408f-886f-3a8b2f69de8a}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</si>
  <si>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</si>
  <si>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</si>
  <si>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</si>
  <si>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</si>
  <si>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</si>
  <si>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</si>
  <si>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</si>
  <si>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</si>
  <si>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20220725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</si>
  <si>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</si>
  <si>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</si>
  <si>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VVT Český potok, Smržice - oprava toku</t>
  </si>
  <si>
    <t>KSO:</t>
  </si>
  <si>
    <t>CC-CZ:</t>
  </si>
  <si>
    <t>Místo:</t>
  </si>
  <si>
    <t>Smržice</t>
  </si>
  <si>
    <t>Datum:</t>
  </si>
  <si>
    <t>25. 7. 2022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</si>
  <si>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</si>
  <si>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</si>
  <si>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</si>
  <si>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</si>
  <si>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</si>
  <si>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</si>
  <si>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</si>
  <si>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</si>
  <si>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</si>
  <si>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Ing. Tomáš Pecival</t>
  </si>
  <si>
    <t>True</t>
  </si>
  <si>
    <t>Zpracovatel:</t>
  </si>
  <si>
    <t>87951142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</si>
  <si>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</si>
  <si>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</si>
  <si>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</si>
  <si>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</si>
  <si>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</si>
  <si>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</si>
  <si>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</si>
  <si>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</si>
  <si>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</si>
  <si>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</si>
  <si>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</si>
  <si>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</si>
  <si>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</si>
  <si>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</si>
  <si>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</si>
  <si>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</si>
  <si>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</si>
  <si>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</si>
  <si>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</si>
  <si>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</si>
  <si>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</si>
  <si>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</si>
  <si>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</si>
  <si>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</si>
  <si>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</si>
  <si>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</si>
  <si>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</si>
  <si>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</si>
  <si>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</si>
  <si>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</si>
  <si>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</si>
  <si>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</si>
  <si>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</si>
  <si>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</si>
  <si>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</si>
  <si>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</si>
  <si>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</si>
  <si>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</si>
  <si>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</si>
  <si>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</si>
  <si>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</si>
  <si>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</si>
  <si>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</si>
  <si>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</si>
  <si>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</si>
  <si>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</si>
  <si>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</si>
  <si>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stavba</t>
  </si>
  <si>
    <t>STA</t>
  </si>
  <si>
    <t>1</t>
  </si>
  <si>
    <t>{2b214f08-ee17-45f3-86fb-e0aec32d7250}</t>
  </si>
  <si>
    <t>2</t>
  </si>
  <si>
    <t>VON</t>
  </si>
  <si>
    <t>von</t>
  </si>
  <si>
    <t>{4a0ee1d8-6bc8-4508-9ae6-6eb70d47f67a}</t>
  </si>
  <si>
    <t>KRYCÍ LIST SOUPISU PRACÍ</t>
  </si>
  <si>
    <t>Objekt:</t>
  </si>
  <si>
    <t>SO 01 - stavba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</si>
  <si>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</si>
  <si>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</si>
  <si>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</si>
  <si>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</si>
  <si>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</si>
  <si>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</si>
  <si>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</si>
  <si>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</si>
  <si>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</si>
  <si>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</si>
  <si>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práce-bourání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</si>
  <si>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</si>
  <si>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</si>
  <si>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</si>
  <si>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</si>
  <si>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</si>
  <si>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</si>
  <si>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</si>
  <si>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</si>
  <si>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</si>
  <si>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</si>
  <si>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</si>
  <si>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</si>
  <si>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</si>
  <si>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</si>
  <si>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</si>
  <si>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</si>
  <si>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</si>
  <si>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</si>
  <si>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</si>
  <si>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111251202</t>
  </si>
  <si>
    <t>Odstranění křovin a stromů průměru kmene do 100 mm i s kořeny sklonu terénu přes 1:5 z celkové plochy přes 100 do 500 m2 strojně</t>
  </si>
  <si>
    <t>m2</t>
  </si>
  <si>
    <t>4</t>
  </si>
  <si>
    <t>-791951295</t>
  </si>
  <si>
    <t>PP</t>
  </si>
  <si>
    <t>Odstranění křovin a stromů s odstraněním kořenů strojně průměru kmene do 100 mm v rovině nebo ve svahu sklonu terénu přes 1:5, při celkové ploše přes 100 do 500 m2</t>
  </si>
  <si>
    <t>121151113</t>
  </si>
  <si>
    <t>Sejmutí ornice plochy do 500 m2 tl vrstvy do 200 mm strojně</t>
  </si>
  <si>
    <t>-742771817</t>
  </si>
  <si>
    <t>Sejmutí ornice strojně při souvislé ploše přes 100 do 500 m2, tl. vrstvy do 200 mm</t>
  </si>
  <si>
    <t>VV</t>
  </si>
  <si>
    <t>(30+30+30+80)*1,5</t>
  </si>
  <si>
    <t>3</t>
  </si>
  <si>
    <t>129253201</t>
  </si>
  <si>
    <t>Čištění otevřených koryt vodotečí šíře dna přes 5 m hl do 5 m v hornině třídy těžitelnosti I skupiny 3 strojně</t>
  </si>
  <si>
    <t>m3</t>
  </si>
  <si>
    <t>1350289801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</si>
  <si>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</si>
  <si>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132251101</t>
  </si>
  <si>
    <t>Hloubení rýh nezapažených š do 800 mm v hornině třídy těžitelnosti I skupiny 3 objem do 20 m3 strojně</t>
  </si>
  <si>
    <t>-1255593558</t>
  </si>
  <si>
    <t>Hloubení nezapažených rýh šířky do 800 mm strojně s urovnáním dna do předepsaného profilu a spádu v hornině třídy těžitelnosti I skupiny 3 do 20 m3</t>
  </si>
  <si>
    <t>0,9*0,75*(4,1+6,8+33,7+35,85)</t>
  </si>
  <si>
    <t>5</t>
  </si>
  <si>
    <t>162351103</t>
  </si>
  <si>
    <t>Vodorovné přemístění přes 50 do 500 m výkopku/sypaniny z horniny třídy těžitelnosti I skupiny 1 až 3</t>
  </si>
  <si>
    <t>-1208190844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</si>
  <si>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</si>
  <si>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751</t>
  </si>
  <si>
    <t>Součet</t>
  </si>
  <si>
    <t>6</t>
  </si>
  <si>
    <t>162751114</t>
  </si>
  <si>
    <t>Vodorovné přemístění přes 6 000 do 7000 m výkopku/sypaniny z horniny třídy těžitelnosti I skupiny 1 až 3</t>
  </si>
  <si>
    <t>-1447338947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</si>
  <si>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</si>
  <si>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-125,225</t>
  </si>
  <si>
    <t>7</t>
  </si>
  <si>
    <t>166151101</t>
  </si>
  <si>
    <t>Přehození neulehlého výkopku z horniny třídy těžitelnosti I skupiny 1 až 3 strojně</t>
  </si>
  <si>
    <t>178955079</t>
  </si>
  <si>
    <t>Přehození neulehlého výkopku strojně z horniny třídy těžitelnosti I, skupiny 1 až 3</t>
  </si>
  <si>
    <t>"PS 45 - 65" 189+65+118</t>
  </si>
  <si>
    <t>"PS 27 - 40" 142</t>
  </si>
  <si>
    <t>8</t>
  </si>
  <si>
    <t>167151111</t>
  </si>
  <si>
    <t>Nakládání výkopku z hornin třídy těžitelnosti I skupiny 1 až 3 přes 100 m3</t>
  </si>
  <si>
    <t>-1976030148</t>
  </si>
  <si>
    <t>Nakládání, skládání a překládání neulehlého výkopku nebo sypaniny strojně nakládání, množství přes 100 m3, z hornin třídy těžitelnosti I, skupiny 1 až 3</t>
  </si>
  <si>
    <t>9</t>
  </si>
  <si>
    <t>167151121</t>
  </si>
  <si>
    <t>Skládání nebo překládání výkopku z horniny třídy těžitelnosti I skupiny 1 až 3</t>
  </si>
  <si>
    <t>-2098812593</t>
  </si>
  <si>
    <t>Nakládání, skládání a překládání neulehlého výkopku nebo sypaniny strojně skládání nebo překládání, z hornin třídy těžitelnosti I, skupiny 1 až 3</t>
  </si>
  <si>
    <t>10</t>
  </si>
  <si>
    <t>171251201</t>
  </si>
  <si>
    <t>Uložení sypaniny na skládky nebo meziskládky</t>
  </si>
  <si>
    <t>-603522520</t>
  </si>
  <si>
    <t>Uložení sypaniny na skládky nebo meziskládky bez hutnění s upravením uložené sypaniny do předepsaného tvaru</t>
  </si>
  <si>
    <t>11</t>
  </si>
  <si>
    <t>174151101</t>
  </si>
  <si>
    <t>Zásyp jam, šachet rýh nebo kolem objektů sypaninou se zhutněním</t>
  </si>
  <si>
    <t>-316057248</t>
  </si>
  <si>
    <t>Zásyp sypaninou z jakékoliv horniny strojně s uložením výkopku ve vrstvách se zhutněním jam, šachet, rýh nebo kolem objektů v těchto vykopávkách</t>
  </si>
  <si>
    <t>(30+30+80+30)*0,5+(33,7+4,1+35,85+6,8)*0,5</t>
  </si>
  <si>
    <t>12</t>
  </si>
  <si>
    <t>181451121</t>
  </si>
  <si>
    <t>Založení lučního trávníku výsevem pl přes 1000 m2 v rovině a ve svahu do 1:5</t>
  </si>
  <si>
    <t>960225825</t>
  </si>
  <si>
    <t>Založení trávníku na půdě předem připravené plochy přes 1000 m2 výsevem včetně utažení lučního v rovině nebo na svahu do 1:5</t>
  </si>
  <si>
    <t>(30+30+30+80)*0,75</t>
  </si>
  <si>
    <t>13</t>
  </si>
  <si>
    <t>M</t>
  </si>
  <si>
    <t>00572470</t>
  </si>
  <si>
    <t>osivo směs travní univerzál</t>
  </si>
  <si>
    <t>kg</t>
  </si>
  <si>
    <t>-304024333</t>
  </si>
  <si>
    <t>127,5*0,05</t>
  </si>
  <si>
    <t>14</t>
  </si>
  <si>
    <t>182151111</t>
  </si>
  <si>
    <t>Svahování v zářezech v hornině třídy těžitelnosti I skupiny 1 až 3 strojně</t>
  </si>
  <si>
    <t>1211865812</t>
  </si>
  <si>
    <t>Svahování trvalých svahů do projektovaných profilů strojně s potřebným přemístěním výkopku při svahování v zářezech v hornině třídy těžitelnosti I, skupiny 1 až 3</t>
  </si>
  <si>
    <t>(30+30+80+30)*2,5</t>
  </si>
  <si>
    <t>182251101</t>
  </si>
  <si>
    <t>Svahování násypů strojně</t>
  </si>
  <si>
    <t>-269109530</t>
  </si>
  <si>
    <t>Svahování trvalých svahů do projektovaných profilů strojně s potřebným přemístěním výkopku při svahování násypů v jakékoliv hornině</t>
  </si>
  <si>
    <t>16</t>
  </si>
  <si>
    <t>182351133</t>
  </si>
  <si>
    <t>Rozprostření ornice pl přes 500 m2 ve svahu přes 1:5 tl vrstvy do 200 mm strojně</t>
  </si>
  <si>
    <t>894943186</t>
  </si>
  <si>
    <t>Rozprostření a urovnání ornice ve svahu sklonu přes 1:5 strojně při souvislé ploše přes 500 m2, tl. vrstvy do 200 mm</t>
  </si>
  <si>
    <t>17</t>
  </si>
  <si>
    <t>997221r</t>
  </si>
  <si>
    <t>Poplatek za uložení sedimentu dle platné legislativy</t>
  </si>
  <si>
    <t>t</t>
  </si>
  <si>
    <t>-555423379</t>
  </si>
  <si>
    <t>0,9*0,75*(4,1+6,8+33,7+35,85)*1,8</t>
  </si>
  <si>
    <t>751*1,7</t>
  </si>
  <si>
    <t>-125,225*1,8</t>
  </si>
  <si>
    <t>Zakládání</t>
  </si>
  <si>
    <t>18</t>
  </si>
  <si>
    <t>985521111</t>
  </si>
  <si>
    <t>Stříkaný beton stěn z mokré směsi pevnosti min. 45 MPa tl do 30 mm</t>
  </si>
  <si>
    <t>234055361</t>
  </si>
  <si>
    <t>Stříkaný beton z mokré směsi pevnosti v tlaku min. 45 MPa stěn, jedné vrstvy tloušťky do 30 mm</t>
  </si>
  <si>
    <t>(33,7+4,1+35,85+6,8)*(2,3+2,05+2,9+2,75+2,45+2,25)/6</t>
  </si>
  <si>
    <t>19</t>
  </si>
  <si>
    <t>985521119</t>
  </si>
  <si>
    <t>Příplatek ke stříkanému betonu stěn z mokré směsi pevnosti min. 45 MPa ZKD 10 mm</t>
  </si>
  <si>
    <t>1709151341</t>
  </si>
  <si>
    <t>Stříkaný beton z mokré směsi pevnosti v tlaku min. 45 MPa stěn, jedné vrstvy tloušťky Příplatek k ceně za každých dalších i započatých 10 mm tloušťky</t>
  </si>
  <si>
    <t>197,103*5 "Přepočtené koeficientem množství</t>
  </si>
  <si>
    <t>20</t>
  </si>
  <si>
    <t>985521911</t>
  </si>
  <si>
    <t>Příplatek ke stříkanému betonu z mokré směsi za práci ve stísněném prostoru</t>
  </si>
  <si>
    <t>-972319650</t>
  </si>
  <si>
    <t>Stříkaný beton z mokré směsi pevnosti v tlaku min. 45 MPa Příplatek k cenám za práci ve stísněném prostoru</t>
  </si>
  <si>
    <t>Svislé a kompletní konstrukce</t>
  </si>
  <si>
    <t>321311116</t>
  </si>
  <si>
    <t>Konstrukce vodních staveb z betonu prostého mrazuvzdorného tř. C 30/37</t>
  </si>
  <si>
    <t>754545902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</si>
  <si>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</si>
  <si>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podkladní beton</t>
  </si>
  <si>
    <t>0,1*0,75*(4,1+6,8+33,7+35,85)</t>
  </si>
  <si>
    <t>základ</t>
  </si>
  <si>
    <t>0,8*0,5*(4,1+6,8+33,7+35,85)</t>
  </si>
  <si>
    <t>22</t>
  </si>
  <si>
    <t>321351010</t>
  </si>
  <si>
    <t>Bednění konstrukcí vodních staveb rovinné - zřízení</t>
  </si>
  <si>
    <t>1715646414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</si>
  <si>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</si>
  <si>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0,8*(4,1+6,8+33,7+35,85)*2+2*0,8*0,5</t>
  </si>
  <si>
    <t>23</t>
  </si>
  <si>
    <t>321352010</t>
  </si>
  <si>
    <t>Bednění konstrukcí vodních staveb rovinné - odstranění</t>
  </si>
  <si>
    <t>1312282326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</si>
  <si>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</si>
  <si>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24</t>
  </si>
  <si>
    <t>321368211</t>
  </si>
  <si>
    <t>Výztuž železobetonových konstrukcí vodních staveb ze svařovaných sítí</t>
  </si>
  <si>
    <t>2133568327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</si>
  <si>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</si>
  <si>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(0,8+0,5+0,8+0,5)*(33,7+4,1+35,85+6,8)*8,43/1000</t>
  </si>
  <si>
    <t>stěna</t>
  </si>
  <si>
    <t>(4,1*1,9+6,8*2,1+33,7*((2,9+2)/2)+35,85*((2,8+2)/2))*2*8,43/1000</t>
  </si>
  <si>
    <t>4,978*1,25 "Přepočtené koeficientem množství</t>
  </si>
  <si>
    <t>Vodorovné konstrukce</t>
  </si>
  <si>
    <t>25</t>
  </si>
  <si>
    <t>462511370</t>
  </si>
  <si>
    <t>Zához z lomového kamene bez proštěrkování z terénu hmotnost přes 200 do 500 kg</t>
  </si>
  <si>
    <t>554022464</t>
  </si>
  <si>
    <t>Zához z lomového kamene neupraveného záhozového bez proštěrkování z terénu, hmotnosti jednotlivých kamenů přes 200 do 500 kg</t>
  </si>
  <si>
    <t>P</t>
  </si>
  <si>
    <t>Poznámka k položce:_x000d_
pata svahu</t>
  </si>
  <si>
    <t>(30+30+30+80+30)*0,7*0,7</t>
  </si>
  <si>
    <t>26</t>
  </si>
  <si>
    <t>463211152</t>
  </si>
  <si>
    <t>Rovnanina objemu přes 3 m3 z lomového kamene tříděného hmotnosti přes 80 do 200 kg s urovnáním líce</t>
  </si>
  <si>
    <t>-1981455567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</si>
  <si>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</si>
  <si>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Poznámka k položce:_x000d_
včetně klínování</t>
  </si>
  <si>
    <t>(0,4+0,75)/2*30*((1,9+1,8+1,9)/3)+30*1,5*(0,4+0,75)/2</t>
  </si>
  <si>
    <t>Ostatní konstrukce a práce-bourání</t>
  </si>
  <si>
    <t>27</t>
  </si>
  <si>
    <t>919121112</t>
  </si>
  <si>
    <t>Těsnění spár zálivkou za studena pro komůrky š 10 mm hl 25 mm s těsnicím profilem</t>
  </si>
  <si>
    <t>m</t>
  </si>
  <si>
    <t>-624223052</t>
  </si>
  <si>
    <t>Utěsnění dilatačních spár zálivkou za studena v cementobetonovém nebo živičném krytu včetně adhezního nátěru s těsnicím profilem pod zálivkou, pro komůrky šířky 10 mm, hloubky 25 mm</t>
  </si>
  <si>
    <t>Poznámka k položce:_x000d_
zatěsnění spáry zhlaví zdí</t>
  </si>
  <si>
    <t>33,7+4,1+35,85+6,8</t>
  </si>
  <si>
    <t>28</t>
  </si>
  <si>
    <t>985131111</t>
  </si>
  <si>
    <t>Očištění ploch stěn, rubu kleneb a podlah tlakovou vodou</t>
  </si>
  <si>
    <t>-1125654065</t>
  </si>
  <si>
    <t>(33,7+4,1+35,85+6,8)*((2,3+2,05+2,9+2,75+2,45+2,25)/6+0,8)</t>
  </si>
  <si>
    <t>29</t>
  </si>
  <si>
    <t>985131311</t>
  </si>
  <si>
    <t>Ruční dočištění ploch stěn, rubu kleneb a podlah ocelových kartáči</t>
  </si>
  <si>
    <t>260597462</t>
  </si>
  <si>
    <t>Očištění ploch stěn, rubu kleneb a podlah ruční dočištění ocelovými kartáči</t>
  </si>
  <si>
    <t>30</t>
  </si>
  <si>
    <t>985564113</t>
  </si>
  <si>
    <t>Kotvičky pro výztuž stříkaného betonu hl do 200 mm z oceli D přes 8 do 10 mm do cementové malty</t>
  </si>
  <si>
    <t>kus</t>
  </si>
  <si>
    <t>-961757117</t>
  </si>
  <si>
    <t>Kotvičky pro výztuž stříkaného betonu z betonářské oceli do cementové malty, hloubky kotvení do 200 mm, průměru přes 8 do 10 mm</t>
  </si>
  <si>
    <t>Poznámka k položce:_x000d_
včetně odvrtání otvoru 10 mm, délka kotvení 200 mm, průměr kotvy 8 mm délky 350mm, počet 5 ks/m2</t>
  </si>
  <si>
    <t>(33,7+4,1+35,85+6,8)*(2,3+2,05+2,9+2,75+2,45+2,25)/6*5+0,487</t>
  </si>
  <si>
    <t>31</t>
  </si>
  <si>
    <t>R101</t>
  </si>
  <si>
    <t>Převod vody za stavby dle technologie zvolené zhotovitelem</t>
  </si>
  <si>
    <t>komplet</t>
  </si>
  <si>
    <t>-806908730</t>
  </si>
  <si>
    <t>převod vody za stavby dle technologie zvolené zhotovitelem</t>
  </si>
  <si>
    <t>Poznámka k položce:_x000d_
hrázování, převádění potrubím, čerpání včetně pohotovosti čerpadla a zřízení čerpacích jímek</t>
  </si>
  <si>
    <t>32</t>
  </si>
  <si>
    <t>R102</t>
  </si>
  <si>
    <t>Demontáž a montáž zabrádlí na mostě</t>
  </si>
  <si>
    <t>ks</t>
  </si>
  <si>
    <t>-930692226</t>
  </si>
  <si>
    <t>Poznámka k položce:_x000d_
mosty v km 0,660 a km 0,705</t>
  </si>
  <si>
    <t>998</t>
  </si>
  <si>
    <t>Přesun hmot</t>
  </si>
  <si>
    <t>33</t>
  </si>
  <si>
    <t>998332011</t>
  </si>
  <si>
    <t>Přesun hmot pro úpravy vodních toků a kanály</t>
  </si>
  <si>
    <t>-487217919</t>
  </si>
  <si>
    <t>Přesun hmot pro úpravy vodních toků a kanály, hráze rybníků apod. dopravní vzdálenost do 500 m</t>
  </si>
  <si>
    <t>VON - von</t>
  </si>
  <si>
    <t>VRN - Vedlejší rozpočtové náklady</t>
  </si>
  <si>
    <t>VRN</t>
  </si>
  <si>
    <t>Vedlejší rozpočtové náklady</t>
  </si>
  <si>
    <t>R1</t>
  </si>
  <si>
    <t>Aktualizace Povodňového plánu</t>
  </si>
  <si>
    <t>soubor</t>
  </si>
  <si>
    <t>1024</t>
  </si>
  <si>
    <t>-530240419</t>
  </si>
  <si>
    <t xml:space="preserve">Aktualizace  Povodňového plánu</t>
  </si>
  <si>
    <t>R2</t>
  </si>
  <si>
    <t>Provedení opatření vyplývajících z povodňového plánu</t>
  </si>
  <si>
    <t>-441649891</t>
  </si>
  <si>
    <t>Poznámka k položce:_x000d_
vyznačení stupňů SPA</t>
  </si>
  <si>
    <t>R3</t>
  </si>
  <si>
    <t xml:space="preserve">Aktualizace Havarijního  plánu</t>
  </si>
  <si>
    <t>2112973153</t>
  </si>
  <si>
    <t>Aktualizace Havarijního plánu</t>
  </si>
  <si>
    <t>R4</t>
  </si>
  <si>
    <t>Provedení opatření vyplývajících z havarijního plánu</t>
  </si>
  <si>
    <t>1042861181</t>
  </si>
  <si>
    <t>Poznámka k položce:_x000d_
např. norné stěny, sorpční prostředky ...</t>
  </si>
  <si>
    <t>R5</t>
  </si>
  <si>
    <t>Aktualizace plánu BOZP</t>
  </si>
  <si>
    <t>-812560364</t>
  </si>
  <si>
    <t>R6</t>
  </si>
  <si>
    <t>vytyčení inženýrských sítí a zařízení, včetně zajištění případné aktualizace vyjádření správců sítí</t>
  </si>
  <si>
    <t>1598817880</t>
  </si>
  <si>
    <t>R7</t>
  </si>
  <si>
    <t>vytýčení stavby a hranic pozemků odborně způsobilou osobou v oboru zeměměřičství</t>
  </si>
  <si>
    <t>222233809</t>
  </si>
  <si>
    <t>R8</t>
  </si>
  <si>
    <t>zajištění a zabezpečení staveniště, zřízení a likvidace zařízení staveniště, včetně případných přípojek, přístupů a skládek, deponií apod.</t>
  </si>
  <si>
    <t>-1140649810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</si>
  <si>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</si>
  <si>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</si>
  <si>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</si>
  <si>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-1385442007</t>
  </si>
  <si>
    <t>R10</t>
  </si>
  <si>
    <t>provedení pasportu komunikací před stavbou včetně fotodokumentace</t>
  </si>
  <si>
    <t>-1645545130</t>
  </si>
  <si>
    <t>R11</t>
  </si>
  <si>
    <t>protokolární předání stavbou dotčených pozemků a komunikací, uvedených do původního stavu, zpět jejich vlastníkům</t>
  </si>
  <si>
    <t>-1718163727</t>
  </si>
  <si>
    <t>R12</t>
  </si>
  <si>
    <t xml:space="preserve">Zpracování a předání dokumentace skutečného provedení stavby </t>
  </si>
  <si>
    <t>1768276944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</si>
  <si>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</si>
  <si>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R13</t>
  </si>
  <si>
    <t>slovení rybí obsádky</t>
  </si>
  <si>
    <t>373547088</t>
  </si>
  <si>
    <t>R14</t>
  </si>
  <si>
    <t>aktualizace rozboru sedimentu</t>
  </si>
  <si>
    <t>533481125</t>
  </si>
  <si>
    <t>R15</t>
  </si>
  <si>
    <t>čištění komunikací</t>
  </si>
  <si>
    <t>-589479649</t>
  </si>
  <si>
    <t>čištění komunikací znečištěných stavbou</t>
  </si>
  <si>
    <t>R16</t>
  </si>
  <si>
    <t>uvedení pozemků dotčených stavbou do původního stavu</t>
  </si>
  <si>
    <t>-249911430</t>
  </si>
  <si>
    <t>R17</t>
  </si>
  <si>
    <t>poplatek za zábor veřejného prostranství pro potřeby stavby</t>
  </si>
  <si>
    <t>969687492</t>
  </si>
  <si>
    <t>R18</t>
  </si>
  <si>
    <t>Fotodokumentace z průběhu stavby</t>
  </si>
  <si>
    <t>kpl</t>
  </si>
  <si>
    <t>-889741993</t>
  </si>
  <si>
    <t>R19</t>
  </si>
  <si>
    <t xml:space="preserve">Projednání a splnění podmínek přístupu přes cizí pozemky </t>
  </si>
  <si>
    <t>-218309260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</si>
</sst>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20220725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VVT Český potok, Smržice - oprava toku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Smržice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25. 7. 2022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Tomáš Pecival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Tomáš Pecival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stavba'!J30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01 - stavba'!P123</f>
        <v>0</v>
      </c>
      <c r="AV95" s="128">
        <f>'SO 01 - stavba'!J33</f>
        <v>0</v>
      </c>
      <c r="AW95" s="128">
        <f>'SO 01 - stavba'!J34</f>
        <v>0</v>
      </c>
      <c r="AX95" s="128">
        <f>'SO 01 - stavba'!J35</f>
        <v>0</v>
      </c>
      <c r="AY95" s="128">
        <f>'SO 01 - stavba'!J36</f>
        <v>0</v>
      </c>
      <c r="AZ95" s="128">
        <f>'SO 01 - stavba'!F33</f>
        <v>0</v>
      </c>
      <c r="BA95" s="128">
        <f>'SO 01 - stavba'!F34</f>
        <v>0</v>
      </c>
      <c r="BB95" s="128">
        <f>'SO 01 - stavba'!F35</f>
        <v>0</v>
      </c>
      <c r="BC95" s="128">
        <f>'SO 01 - stavba'!F36</f>
        <v>0</v>
      </c>
      <c r="BD95" s="130">
        <f>'SO 01 - stavba'!F37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von'!J30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32">
        <v>0</v>
      </c>
      <c r="AT96" s="133">
        <f>ROUND(SUM(AV96:AW96),2)</f>
        <v>0</v>
      </c>
      <c r="AU96" s="134">
        <f>'VON - von'!P117</f>
        <v>0</v>
      </c>
      <c r="AV96" s="133">
        <f>'VON - von'!J33</f>
        <v>0</v>
      </c>
      <c r="AW96" s="133">
        <f>'VON - von'!J34</f>
        <v>0</v>
      </c>
      <c r="AX96" s="133">
        <f>'VON - von'!J35</f>
        <v>0</v>
      </c>
      <c r="AY96" s="133">
        <f>'VON - von'!J36</f>
        <v>0</v>
      </c>
      <c r="AZ96" s="133">
        <f>'VON - von'!F33</f>
        <v>0</v>
      </c>
      <c r="BA96" s="133">
        <f>'VON - von'!F34</f>
        <v>0</v>
      </c>
      <c r="BB96" s="133">
        <f>'VON - von'!F35</f>
        <v>0</v>
      </c>
      <c r="BC96" s="133">
        <f>'VON - von'!F36</f>
        <v>0</v>
      </c>
      <c r="BD96" s="135">
        <f>'VON - von'!F37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tdfgMBrQv/coJLTGIv1Pen3PV0cf/xXBNgU5OQ2gXseMVTRfPlVD+uPA5B3WMv5/vcJNzttk+tXrBOeQUDtomQ==" hashValue="qv9H82LoqPj/v2ulBivzcX5HzVCEFwsTyBjEi/Q7VUr08b3nGteig8P/8/ToJV6Zjv9hL9sNzdqqYrxv5fNpf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stavba'!C2" display="/"/>
    <hyperlink ref="A96" location="'VON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VVT Český potok, Smržice - oprava toku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ROUND((SUM(BE123:BE272)),  2)</f>
        <v>0</v>
      </c>
      <c r="G33" s="38"/>
      <c r="H33" s="38"/>
      <c r="I33" s="155">
        <v>0.20999999999999999</v>
      </c>
      <c r="J33" s="154">
        <f>ROUND(((SUM(BE123:BE272))*I33),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ROUND((SUM(BF123:BF272)),  2)</f>
        <v>0</v>
      </c>
      <c r="G34" s="38"/>
      <c r="H34" s="38"/>
      <c r="I34" s="155">
        <v>0.14999999999999999</v>
      </c>
      <c r="J34" s="154">
        <f>ROUND(((SUM(BF123:BF272))*I34),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ROUND((SUM(BG123:BG272)),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ROUND((SUM(BH123:BH272)),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ROUND((SUM(BI123:BI272)),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VVT Český potok, Smržice - oprava toku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stavba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Smržice</v>
      </c>
      <c r="G89" s="40"/>
      <c r="H89" s="40"/>
      <c r="I89" s="32" t="s">
        <v>22</v>
      </c>
      <c r="J89" s="79" t="str">
        <f>IF(J12="","",J12)</f>
        <v>25. 7. 2022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J191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J202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104</v>
      </c>
      <c r="E101" s="188"/>
      <c r="F101" s="188"/>
      <c r="G101" s="188"/>
      <c r="H101" s="188"/>
      <c r="I101" s="188"/>
      <c r="J101" s="189">
        <f>J234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J243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106</v>
      </c>
      <c r="E103" s="188"/>
      <c r="F103" s="188"/>
      <c r="G103" s="188"/>
      <c r="H103" s="188"/>
      <c r="I103" s="188"/>
      <c r="J103" s="189">
        <f>J270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VVT Český potok, Smržice - oprava toku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01 - stavba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Smržice</v>
      </c>
      <c r="G117" s="40"/>
      <c r="H117" s="40"/>
      <c r="I117" s="32" t="s">
        <v>22</v>
      </c>
      <c r="J117" s="79" t="str">
        <f>IF(J12="","",J12)</f>
        <v>25. 7. 2022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Povodí Moravy, s.p.</v>
      </c>
      <c r="G119" s="40"/>
      <c r="H119" s="40"/>
      <c r="I119" s="32" t="s">
        <v>32</v>
      </c>
      <c r="J119" s="36" t="str">
        <f>E21</f>
        <v>Ing. Tomáš Pecival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>Ing. Tomáš Pecival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108</v>
      </c>
      <c r="D122" s="194" t="s">
        <v>63</v>
      </c>
      <c r="E122" s="194" t="s">
        <v>59</v>
      </c>
      <c r="F122" s="194" t="s">
        <v>60</v>
      </c>
      <c r="G122" s="194" t="s">
        <v>109</v>
      </c>
      <c r="H122" s="194" t="s">
        <v>110</v>
      </c>
      <c r="I122" s="194" t="s">
        <v>111</v>
      </c>
      <c r="J122" s="195" t="s">
        <v>97</v>
      </c>
      <c r="K122" s="196" t="s">
        <v>112</v>
      </c>
      <c r="L122" s="197"/>
      <c r="M122" s="100" t="s">
        <v>1</v>
      </c>
      <c r="N122" s="101" t="s">
        <v>42</v>
      </c>
      <c r="O122" s="101" t="s">
        <v>113</v>
      </c>
      <c r="P122" s="101" t="s">
        <v>114</v>
      </c>
      <c r="Q122" s="101" t="s">
        <v>115</v>
      </c>
      <c r="R122" s="101" t="s">
        <v>116</v>
      </c>
      <c r="S122" s="101" t="s">
        <v>117</v>
      </c>
      <c r="T122" s="102" t="s">
        <v>118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119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468.40601006855928</v>
      </c>
      <c r="S123" s="104"/>
      <c r="T123" s="201">
        <f>T124</f>
        <v>3.6464055000000002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99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77</v>
      </c>
      <c r="E124" s="206" t="s">
        <v>120</v>
      </c>
      <c r="F124" s="206" t="s">
        <v>121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P125+P191+P202+P234+P243+P270</f>
        <v>0</v>
      </c>
      <c r="Q124" s="211"/>
      <c r="R124" s="212">
        <f>R125+R191+R202+R234+R243+R270</f>
        <v>468.40601006855928</v>
      </c>
      <c r="S124" s="211"/>
      <c r="T124" s="213">
        <f>T125+T191+T202+T234+T243+T270</f>
        <v>3.6464055000000002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77</v>
      </c>
      <c r="AU124" s="215" t="s">
        <v>78</v>
      </c>
      <c r="AY124" s="214" t="s">
        <v>122</v>
      </c>
      <c r="BK124" s="216">
        <f>BK125+BK191+BK202+BK234+BK243+BK270</f>
        <v>0</v>
      </c>
    </row>
    <row r="125" s="12" customFormat="1" ht="22.8" customHeight="1">
      <c r="A125" s="12"/>
      <c r="B125" s="203"/>
      <c r="C125" s="204"/>
      <c r="D125" s="205" t="s">
        <v>77</v>
      </c>
      <c r="E125" s="217" t="s">
        <v>86</v>
      </c>
      <c r="F125" s="217" t="s">
        <v>123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SUM(P126:P190)</f>
        <v>0</v>
      </c>
      <c r="Q125" s="211"/>
      <c r="R125" s="212">
        <f>SUM(R126:R190)</f>
        <v>0.0063750000000000005</v>
      </c>
      <c r="S125" s="211"/>
      <c r="T125" s="213">
        <f>SUM(T126:T190)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86</v>
      </c>
      <c r="AY125" s="214" t="s">
        <v>122</v>
      </c>
      <c r="BK125" s="216">
        <f>SUM(BK126:BK190)</f>
        <v>0</v>
      </c>
    </row>
    <row r="126" s="2" customFormat="1" ht="24.15" customHeight="1">
      <c r="A126" s="38"/>
      <c r="B126" s="39"/>
      <c r="C126" s="219" t="s">
        <v>86</v>
      </c>
      <c r="D126" s="219" t="s">
        <v>124</v>
      </c>
      <c r="E126" s="220" t="s">
        <v>125</v>
      </c>
      <c r="F126" s="221" t="s">
        <v>126</v>
      </c>
      <c r="G126" s="222" t="s">
        <v>127</v>
      </c>
      <c r="H126" s="223">
        <v>50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43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128</v>
      </c>
      <c r="AT126" s="231" t="s">
        <v>124</v>
      </c>
      <c r="AU126" s="231" t="s">
        <v>88</v>
      </c>
      <c r="AY126" s="17" t="s">
        <v>122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86</v>
      </c>
      <c r="BK126" s="232">
        <f>ROUND(I126*H126,2)</f>
        <v>0</v>
      </c>
      <c r="BL126" s="17" t="s">
        <v>128</v>
      </c>
      <c r="BM126" s="231" t="s">
        <v>129</v>
      </c>
    </row>
    <row r="127" s="2" customFormat="1">
      <c r="A127" s="38"/>
      <c r="B127" s="39"/>
      <c r="C127" s="40"/>
      <c r="D127" s="233" t="s">
        <v>130</v>
      </c>
      <c r="E127" s="40"/>
      <c r="F127" s="234" t="s">
        <v>131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130</v>
      </c>
      <c r="AU127" s="17" t="s">
        <v>88</v>
      </c>
    </row>
    <row r="128" s="2" customFormat="1" ht="16.5" customHeight="1">
      <c r="A128" s="38"/>
      <c r="B128" s="39"/>
      <c r="C128" s="219" t="s">
        <v>88</v>
      </c>
      <c r="D128" s="219" t="s">
        <v>124</v>
      </c>
      <c r="E128" s="220" t="s">
        <v>132</v>
      </c>
      <c r="F128" s="221" t="s">
        <v>133</v>
      </c>
      <c r="G128" s="222" t="s">
        <v>127</v>
      </c>
      <c r="H128" s="223">
        <v>255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128</v>
      </c>
      <c r="AT128" s="231" t="s">
        <v>124</v>
      </c>
      <c r="AU128" s="231" t="s">
        <v>88</v>
      </c>
      <c r="AY128" s="17" t="s">
        <v>122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128</v>
      </c>
      <c r="BM128" s="231" t="s">
        <v>134</v>
      </c>
    </row>
    <row r="129" s="2" customFormat="1">
      <c r="A129" s="38"/>
      <c r="B129" s="39"/>
      <c r="C129" s="40"/>
      <c r="D129" s="233" t="s">
        <v>130</v>
      </c>
      <c r="E129" s="40"/>
      <c r="F129" s="234" t="s">
        <v>135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130</v>
      </c>
      <c r="AU129" s="17" t="s">
        <v>88</v>
      </c>
    </row>
    <row r="130" s="13" customFormat="1">
      <c r="A130" s="13"/>
      <c r="B130" s="238"/>
      <c r="C130" s="239"/>
      <c r="D130" s="233" t="s">
        <v>136</v>
      </c>
      <c r="E130" s="240" t="s">
        <v>1</v>
      </c>
      <c r="F130" s="241" t="s">
        <v>137</v>
      </c>
      <c r="G130" s="239"/>
      <c r="H130" s="242">
        <v>255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136</v>
      </c>
      <c r="AU130" s="248" t="s">
        <v>88</v>
      </c>
      <c r="AV130" s="13" t="s">
        <v>88</v>
      </c>
      <c r="AW130" s="13" t="s">
        <v>34</v>
      </c>
      <c r="AX130" s="13" t="s">
        <v>86</v>
      </c>
      <c r="AY130" s="248" t="s">
        <v>122</v>
      </c>
    </row>
    <row r="131" s="2" customFormat="1" ht="21.75" customHeight="1">
      <c r="A131" s="38"/>
      <c r="B131" s="39"/>
      <c r="C131" s="219" t="s">
        <v>138</v>
      </c>
      <c r="D131" s="219" t="s">
        <v>124</v>
      </c>
      <c r="E131" s="220" t="s">
        <v>139</v>
      </c>
      <c r="F131" s="221" t="s">
        <v>140</v>
      </c>
      <c r="G131" s="222" t="s">
        <v>141</v>
      </c>
      <c r="H131" s="223">
        <v>751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128</v>
      </c>
      <c r="AT131" s="231" t="s">
        <v>124</v>
      </c>
      <c r="AU131" s="231" t="s">
        <v>88</v>
      </c>
      <c r="AY131" s="17" t="s">
        <v>122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128</v>
      </c>
      <c r="BM131" s="231" t="s">
        <v>142</v>
      </c>
    </row>
    <row r="132" s="2" customFormat="1">
      <c r="A132" s="38"/>
      <c r="B132" s="39"/>
      <c r="C132" s="40"/>
      <c r="D132" s="233" t="s">
        <v>130</v>
      </c>
      <c r="E132" s="40"/>
      <c r="F132" s="234" t="s">
        <v>143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88</v>
      </c>
    </row>
    <row r="133" s="2" customFormat="1" ht="21.75" customHeight="1">
      <c r="A133" s="38"/>
      <c r="B133" s="39"/>
      <c r="C133" s="219" t="s">
        <v>128</v>
      </c>
      <c r="D133" s="219" t="s">
        <v>124</v>
      </c>
      <c r="E133" s="220" t="s">
        <v>144</v>
      </c>
      <c r="F133" s="221" t="s">
        <v>145</v>
      </c>
      <c r="G133" s="222" t="s">
        <v>141</v>
      </c>
      <c r="H133" s="223">
        <v>54.304000000000002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128</v>
      </c>
      <c r="AT133" s="231" t="s">
        <v>124</v>
      </c>
      <c r="AU133" s="231" t="s">
        <v>88</v>
      </c>
      <c r="AY133" s="17" t="s">
        <v>122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128</v>
      </c>
      <c r="BM133" s="231" t="s">
        <v>146</v>
      </c>
    </row>
    <row r="134" s="2" customFormat="1">
      <c r="A134" s="38"/>
      <c r="B134" s="39"/>
      <c r="C134" s="40"/>
      <c r="D134" s="233" t="s">
        <v>130</v>
      </c>
      <c r="E134" s="40"/>
      <c r="F134" s="234" t="s">
        <v>147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130</v>
      </c>
      <c r="AU134" s="17" t="s">
        <v>88</v>
      </c>
    </row>
    <row r="135" s="13" customFormat="1">
      <c r="A135" s="13"/>
      <c r="B135" s="238"/>
      <c r="C135" s="239"/>
      <c r="D135" s="233" t="s">
        <v>136</v>
      </c>
      <c r="E135" s="240" t="s">
        <v>1</v>
      </c>
      <c r="F135" s="241" t="s">
        <v>148</v>
      </c>
      <c r="G135" s="239"/>
      <c r="H135" s="242">
        <v>54.304000000000002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136</v>
      </c>
      <c r="AU135" s="248" t="s">
        <v>88</v>
      </c>
      <c r="AV135" s="13" t="s">
        <v>88</v>
      </c>
      <c r="AW135" s="13" t="s">
        <v>34</v>
      </c>
      <c r="AX135" s="13" t="s">
        <v>86</v>
      </c>
      <c r="AY135" s="248" t="s">
        <v>122</v>
      </c>
    </row>
    <row r="136" s="2" customFormat="1" ht="21.75" customHeight="1">
      <c r="A136" s="38"/>
      <c r="B136" s="39"/>
      <c r="C136" s="219" t="s">
        <v>149</v>
      </c>
      <c r="D136" s="219" t="s">
        <v>124</v>
      </c>
      <c r="E136" s="220" t="s">
        <v>150</v>
      </c>
      <c r="F136" s="221" t="s">
        <v>151</v>
      </c>
      <c r="G136" s="222" t="s">
        <v>141</v>
      </c>
      <c r="H136" s="223">
        <v>805.30399999999997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128</v>
      </c>
      <c r="AT136" s="231" t="s">
        <v>124</v>
      </c>
      <c r="AU136" s="231" t="s">
        <v>88</v>
      </c>
      <c r="AY136" s="17" t="s">
        <v>122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128</v>
      </c>
      <c r="BM136" s="231" t="s">
        <v>152</v>
      </c>
    </row>
    <row r="137" s="2" customFormat="1">
      <c r="A137" s="38"/>
      <c r="B137" s="39"/>
      <c r="C137" s="40"/>
      <c r="D137" s="233" t="s">
        <v>130</v>
      </c>
      <c r="E137" s="40"/>
      <c r="F137" s="234" t="s">
        <v>153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130</v>
      </c>
      <c r="AU137" s="17" t="s">
        <v>88</v>
      </c>
    </row>
    <row r="138" s="13" customFormat="1">
      <c r="A138" s="13"/>
      <c r="B138" s="238"/>
      <c r="C138" s="239"/>
      <c r="D138" s="233" t="s">
        <v>136</v>
      </c>
      <c r="E138" s="240" t="s">
        <v>1</v>
      </c>
      <c r="F138" s="241" t="s">
        <v>148</v>
      </c>
      <c r="G138" s="239"/>
      <c r="H138" s="242">
        <v>54.304000000000002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136</v>
      </c>
      <c r="AU138" s="248" t="s">
        <v>88</v>
      </c>
      <c r="AV138" s="13" t="s">
        <v>88</v>
      </c>
      <c r="AW138" s="13" t="s">
        <v>34</v>
      </c>
      <c r="AX138" s="13" t="s">
        <v>78</v>
      </c>
      <c r="AY138" s="248" t="s">
        <v>122</v>
      </c>
    </row>
    <row r="139" s="13" customFormat="1">
      <c r="A139" s="13"/>
      <c r="B139" s="238"/>
      <c r="C139" s="239"/>
      <c r="D139" s="233" t="s">
        <v>136</v>
      </c>
      <c r="E139" s="240" t="s">
        <v>1</v>
      </c>
      <c r="F139" s="241" t="s">
        <v>154</v>
      </c>
      <c r="G139" s="239"/>
      <c r="H139" s="242">
        <v>751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136</v>
      </c>
      <c r="AU139" s="248" t="s">
        <v>88</v>
      </c>
      <c r="AV139" s="13" t="s">
        <v>88</v>
      </c>
      <c r="AW139" s="13" t="s">
        <v>34</v>
      </c>
      <c r="AX139" s="13" t="s">
        <v>78</v>
      </c>
      <c r="AY139" s="248" t="s">
        <v>122</v>
      </c>
    </row>
    <row r="140" s="14" customFormat="1">
      <c r="A140" s="14"/>
      <c r="B140" s="249"/>
      <c r="C140" s="250"/>
      <c r="D140" s="233" t="s">
        <v>136</v>
      </c>
      <c r="E140" s="251" t="s">
        <v>1</v>
      </c>
      <c r="F140" s="252" t="s">
        <v>155</v>
      </c>
      <c r="G140" s="250"/>
      <c r="H140" s="253">
        <v>805.30399999999997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136</v>
      </c>
      <c r="AU140" s="259" t="s">
        <v>88</v>
      </c>
      <c r="AV140" s="14" t="s">
        <v>128</v>
      </c>
      <c r="AW140" s="14" t="s">
        <v>34</v>
      </c>
      <c r="AX140" s="14" t="s">
        <v>86</v>
      </c>
      <c r="AY140" s="259" t="s">
        <v>122</v>
      </c>
    </row>
    <row r="141" s="2" customFormat="1" ht="21.75" customHeight="1">
      <c r="A141" s="38"/>
      <c r="B141" s="39"/>
      <c r="C141" s="219" t="s">
        <v>156</v>
      </c>
      <c r="D141" s="219" t="s">
        <v>124</v>
      </c>
      <c r="E141" s="220" t="s">
        <v>157</v>
      </c>
      <c r="F141" s="221" t="s">
        <v>158</v>
      </c>
      <c r="G141" s="222" t="s">
        <v>141</v>
      </c>
      <c r="H141" s="223">
        <v>680.07899999999995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128</v>
      </c>
      <c r="AT141" s="231" t="s">
        <v>124</v>
      </c>
      <c r="AU141" s="231" t="s">
        <v>88</v>
      </c>
      <c r="AY141" s="17" t="s">
        <v>122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128</v>
      </c>
      <c r="BM141" s="231" t="s">
        <v>159</v>
      </c>
    </row>
    <row r="142" s="2" customFormat="1">
      <c r="A142" s="38"/>
      <c r="B142" s="39"/>
      <c r="C142" s="40"/>
      <c r="D142" s="233" t="s">
        <v>130</v>
      </c>
      <c r="E142" s="40"/>
      <c r="F142" s="234" t="s">
        <v>160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130</v>
      </c>
      <c r="AU142" s="17" t="s">
        <v>88</v>
      </c>
    </row>
    <row r="143" s="13" customFormat="1">
      <c r="A143" s="13"/>
      <c r="B143" s="238"/>
      <c r="C143" s="239"/>
      <c r="D143" s="233" t="s">
        <v>136</v>
      </c>
      <c r="E143" s="240" t="s">
        <v>1</v>
      </c>
      <c r="F143" s="241" t="s">
        <v>148</v>
      </c>
      <c r="G143" s="239"/>
      <c r="H143" s="242">
        <v>54.304000000000002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136</v>
      </c>
      <c r="AU143" s="248" t="s">
        <v>88</v>
      </c>
      <c r="AV143" s="13" t="s">
        <v>88</v>
      </c>
      <c r="AW143" s="13" t="s">
        <v>34</v>
      </c>
      <c r="AX143" s="13" t="s">
        <v>78</v>
      </c>
      <c r="AY143" s="248" t="s">
        <v>122</v>
      </c>
    </row>
    <row r="144" s="13" customFormat="1">
      <c r="A144" s="13"/>
      <c r="B144" s="238"/>
      <c r="C144" s="239"/>
      <c r="D144" s="233" t="s">
        <v>136</v>
      </c>
      <c r="E144" s="240" t="s">
        <v>1</v>
      </c>
      <c r="F144" s="241" t="s">
        <v>154</v>
      </c>
      <c r="G144" s="239"/>
      <c r="H144" s="242">
        <v>751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136</v>
      </c>
      <c r="AU144" s="248" t="s">
        <v>88</v>
      </c>
      <c r="AV144" s="13" t="s">
        <v>88</v>
      </c>
      <c r="AW144" s="13" t="s">
        <v>34</v>
      </c>
      <c r="AX144" s="13" t="s">
        <v>78</v>
      </c>
      <c r="AY144" s="248" t="s">
        <v>122</v>
      </c>
    </row>
    <row r="145" s="13" customFormat="1">
      <c r="A145" s="13"/>
      <c r="B145" s="238"/>
      <c r="C145" s="239"/>
      <c r="D145" s="233" t="s">
        <v>136</v>
      </c>
      <c r="E145" s="240" t="s">
        <v>1</v>
      </c>
      <c r="F145" s="241" t="s">
        <v>161</v>
      </c>
      <c r="G145" s="239"/>
      <c r="H145" s="242">
        <v>-125.22499999999999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136</v>
      </c>
      <c r="AU145" s="248" t="s">
        <v>88</v>
      </c>
      <c r="AV145" s="13" t="s">
        <v>88</v>
      </c>
      <c r="AW145" s="13" t="s">
        <v>34</v>
      </c>
      <c r="AX145" s="13" t="s">
        <v>78</v>
      </c>
      <c r="AY145" s="248" t="s">
        <v>122</v>
      </c>
    </row>
    <row r="146" s="14" customFormat="1">
      <c r="A146" s="14"/>
      <c r="B146" s="249"/>
      <c r="C146" s="250"/>
      <c r="D146" s="233" t="s">
        <v>136</v>
      </c>
      <c r="E146" s="251" t="s">
        <v>1</v>
      </c>
      <c r="F146" s="252" t="s">
        <v>155</v>
      </c>
      <c r="G146" s="250"/>
      <c r="H146" s="253">
        <v>680.07899999999995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136</v>
      </c>
      <c r="AU146" s="259" t="s">
        <v>88</v>
      </c>
      <c r="AV146" s="14" t="s">
        <v>128</v>
      </c>
      <c r="AW146" s="14" t="s">
        <v>34</v>
      </c>
      <c r="AX146" s="14" t="s">
        <v>86</v>
      </c>
      <c r="AY146" s="259" t="s">
        <v>122</v>
      </c>
    </row>
    <row r="147" s="2" customFormat="1" ht="16.5" customHeight="1">
      <c r="A147" s="38"/>
      <c r="B147" s="39"/>
      <c r="C147" s="219" t="s">
        <v>162</v>
      </c>
      <c r="D147" s="219" t="s">
        <v>124</v>
      </c>
      <c r="E147" s="220" t="s">
        <v>163</v>
      </c>
      <c r="F147" s="221" t="s">
        <v>164</v>
      </c>
      <c r="G147" s="222" t="s">
        <v>141</v>
      </c>
      <c r="H147" s="223">
        <v>514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128</v>
      </c>
      <c r="AT147" s="231" t="s">
        <v>124</v>
      </c>
      <c r="AU147" s="231" t="s">
        <v>88</v>
      </c>
      <c r="AY147" s="17" t="s">
        <v>122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86</v>
      </c>
      <c r="BK147" s="232">
        <f>ROUND(I147*H147,2)</f>
        <v>0</v>
      </c>
      <c r="BL147" s="17" t="s">
        <v>128</v>
      </c>
      <c r="BM147" s="231" t="s">
        <v>165</v>
      </c>
    </row>
    <row r="148" s="2" customFormat="1">
      <c r="A148" s="38"/>
      <c r="B148" s="39"/>
      <c r="C148" s="40"/>
      <c r="D148" s="233" t="s">
        <v>130</v>
      </c>
      <c r="E148" s="40"/>
      <c r="F148" s="234" t="s">
        <v>166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130</v>
      </c>
      <c r="AU148" s="17" t="s">
        <v>88</v>
      </c>
    </row>
    <row r="149" s="13" customFormat="1">
      <c r="A149" s="13"/>
      <c r="B149" s="238"/>
      <c r="C149" s="239"/>
      <c r="D149" s="233" t="s">
        <v>136</v>
      </c>
      <c r="E149" s="240" t="s">
        <v>1</v>
      </c>
      <c r="F149" s="241" t="s">
        <v>167</v>
      </c>
      <c r="G149" s="239"/>
      <c r="H149" s="242">
        <v>372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136</v>
      </c>
      <c r="AU149" s="248" t="s">
        <v>88</v>
      </c>
      <c r="AV149" s="13" t="s">
        <v>88</v>
      </c>
      <c r="AW149" s="13" t="s">
        <v>34</v>
      </c>
      <c r="AX149" s="13" t="s">
        <v>78</v>
      </c>
      <c r="AY149" s="248" t="s">
        <v>122</v>
      </c>
    </row>
    <row r="150" s="13" customFormat="1">
      <c r="A150" s="13"/>
      <c r="B150" s="238"/>
      <c r="C150" s="239"/>
      <c r="D150" s="233" t="s">
        <v>136</v>
      </c>
      <c r="E150" s="240" t="s">
        <v>1</v>
      </c>
      <c r="F150" s="241" t="s">
        <v>168</v>
      </c>
      <c r="G150" s="239"/>
      <c r="H150" s="242">
        <v>142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136</v>
      </c>
      <c r="AU150" s="248" t="s">
        <v>88</v>
      </c>
      <c r="AV150" s="13" t="s">
        <v>88</v>
      </c>
      <c r="AW150" s="13" t="s">
        <v>34</v>
      </c>
      <c r="AX150" s="13" t="s">
        <v>78</v>
      </c>
      <c r="AY150" s="248" t="s">
        <v>122</v>
      </c>
    </row>
    <row r="151" s="14" customFormat="1">
      <c r="A151" s="14"/>
      <c r="B151" s="249"/>
      <c r="C151" s="250"/>
      <c r="D151" s="233" t="s">
        <v>136</v>
      </c>
      <c r="E151" s="251" t="s">
        <v>1</v>
      </c>
      <c r="F151" s="252" t="s">
        <v>155</v>
      </c>
      <c r="G151" s="250"/>
      <c r="H151" s="253">
        <v>514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136</v>
      </c>
      <c r="AU151" s="259" t="s">
        <v>88</v>
      </c>
      <c r="AV151" s="14" t="s">
        <v>128</v>
      </c>
      <c r="AW151" s="14" t="s">
        <v>34</v>
      </c>
      <c r="AX151" s="14" t="s">
        <v>86</v>
      </c>
      <c r="AY151" s="259" t="s">
        <v>122</v>
      </c>
    </row>
    <row r="152" s="2" customFormat="1" ht="16.5" customHeight="1">
      <c r="A152" s="38"/>
      <c r="B152" s="39"/>
      <c r="C152" s="219" t="s">
        <v>169</v>
      </c>
      <c r="D152" s="219" t="s">
        <v>124</v>
      </c>
      <c r="E152" s="220" t="s">
        <v>170</v>
      </c>
      <c r="F152" s="221" t="s">
        <v>171</v>
      </c>
      <c r="G152" s="222" t="s">
        <v>141</v>
      </c>
      <c r="H152" s="223">
        <v>805.30399999999997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128</v>
      </c>
      <c r="AT152" s="231" t="s">
        <v>124</v>
      </c>
      <c r="AU152" s="231" t="s">
        <v>88</v>
      </c>
      <c r="AY152" s="17" t="s">
        <v>122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128</v>
      </c>
      <c r="BM152" s="231" t="s">
        <v>172</v>
      </c>
    </row>
    <row r="153" s="2" customFormat="1">
      <c r="A153" s="38"/>
      <c r="B153" s="39"/>
      <c r="C153" s="40"/>
      <c r="D153" s="233" t="s">
        <v>130</v>
      </c>
      <c r="E153" s="40"/>
      <c r="F153" s="234" t="s">
        <v>173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88</v>
      </c>
    </row>
    <row r="154" s="13" customFormat="1">
      <c r="A154" s="13"/>
      <c r="B154" s="238"/>
      <c r="C154" s="239"/>
      <c r="D154" s="233" t="s">
        <v>136</v>
      </c>
      <c r="E154" s="240" t="s">
        <v>1</v>
      </c>
      <c r="F154" s="241" t="s">
        <v>148</v>
      </c>
      <c r="G154" s="239"/>
      <c r="H154" s="242">
        <v>54.304000000000002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136</v>
      </c>
      <c r="AU154" s="248" t="s">
        <v>88</v>
      </c>
      <c r="AV154" s="13" t="s">
        <v>88</v>
      </c>
      <c r="AW154" s="13" t="s">
        <v>34</v>
      </c>
      <c r="AX154" s="13" t="s">
        <v>78</v>
      </c>
      <c r="AY154" s="248" t="s">
        <v>122</v>
      </c>
    </row>
    <row r="155" s="13" customFormat="1">
      <c r="A155" s="13"/>
      <c r="B155" s="238"/>
      <c r="C155" s="239"/>
      <c r="D155" s="233" t="s">
        <v>136</v>
      </c>
      <c r="E155" s="240" t="s">
        <v>1</v>
      </c>
      <c r="F155" s="241" t="s">
        <v>154</v>
      </c>
      <c r="G155" s="239"/>
      <c r="H155" s="242">
        <v>751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136</v>
      </c>
      <c r="AU155" s="248" t="s">
        <v>88</v>
      </c>
      <c r="AV155" s="13" t="s">
        <v>88</v>
      </c>
      <c r="AW155" s="13" t="s">
        <v>34</v>
      </c>
      <c r="AX155" s="13" t="s">
        <v>78</v>
      </c>
      <c r="AY155" s="248" t="s">
        <v>122</v>
      </c>
    </row>
    <row r="156" s="14" customFormat="1">
      <c r="A156" s="14"/>
      <c r="B156" s="249"/>
      <c r="C156" s="250"/>
      <c r="D156" s="233" t="s">
        <v>136</v>
      </c>
      <c r="E156" s="251" t="s">
        <v>1</v>
      </c>
      <c r="F156" s="252" t="s">
        <v>155</v>
      </c>
      <c r="G156" s="250"/>
      <c r="H156" s="253">
        <v>805.30399999999997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136</v>
      </c>
      <c r="AU156" s="259" t="s">
        <v>88</v>
      </c>
      <c r="AV156" s="14" t="s">
        <v>128</v>
      </c>
      <c r="AW156" s="14" t="s">
        <v>34</v>
      </c>
      <c r="AX156" s="14" t="s">
        <v>86</v>
      </c>
      <c r="AY156" s="259" t="s">
        <v>122</v>
      </c>
    </row>
    <row r="157" s="2" customFormat="1" ht="16.5" customHeight="1">
      <c r="A157" s="38"/>
      <c r="B157" s="39"/>
      <c r="C157" s="219" t="s">
        <v>174</v>
      </c>
      <c r="D157" s="219" t="s">
        <v>124</v>
      </c>
      <c r="E157" s="220" t="s">
        <v>175</v>
      </c>
      <c r="F157" s="221" t="s">
        <v>176</v>
      </c>
      <c r="G157" s="222" t="s">
        <v>141</v>
      </c>
      <c r="H157" s="223">
        <v>805.30399999999997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128</v>
      </c>
      <c r="AT157" s="231" t="s">
        <v>124</v>
      </c>
      <c r="AU157" s="231" t="s">
        <v>88</v>
      </c>
      <c r="AY157" s="17" t="s">
        <v>122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128</v>
      </c>
      <c r="BM157" s="231" t="s">
        <v>177</v>
      </c>
    </row>
    <row r="158" s="2" customFormat="1">
      <c r="A158" s="38"/>
      <c r="B158" s="39"/>
      <c r="C158" s="40"/>
      <c r="D158" s="233" t="s">
        <v>130</v>
      </c>
      <c r="E158" s="40"/>
      <c r="F158" s="234" t="s">
        <v>178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130</v>
      </c>
      <c r="AU158" s="17" t="s">
        <v>88</v>
      </c>
    </row>
    <row r="159" s="13" customFormat="1">
      <c r="A159" s="13"/>
      <c r="B159" s="238"/>
      <c r="C159" s="239"/>
      <c r="D159" s="233" t="s">
        <v>136</v>
      </c>
      <c r="E159" s="240" t="s">
        <v>1</v>
      </c>
      <c r="F159" s="241" t="s">
        <v>148</v>
      </c>
      <c r="G159" s="239"/>
      <c r="H159" s="242">
        <v>54.304000000000002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136</v>
      </c>
      <c r="AU159" s="248" t="s">
        <v>88</v>
      </c>
      <c r="AV159" s="13" t="s">
        <v>88</v>
      </c>
      <c r="AW159" s="13" t="s">
        <v>34</v>
      </c>
      <c r="AX159" s="13" t="s">
        <v>78</v>
      </c>
      <c r="AY159" s="248" t="s">
        <v>122</v>
      </c>
    </row>
    <row r="160" s="13" customFormat="1">
      <c r="A160" s="13"/>
      <c r="B160" s="238"/>
      <c r="C160" s="239"/>
      <c r="D160" s="233" t="s">
        <v>136</v>
      </c>
      <c r="E160" s="240" t="s">
        <v>1</v>
      </c>
      <c r="F160" s="241" t="s">
        <v>154</v>
      </c>
      <c r="G160" s="239"/>
      <c r="H160" s="242">
        <v>751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136</v>
      </c>
      <c r="AU160" s="248" t="s">
        <v>88</v>
      </c>
      <c r="AV160" s="13" t="s">
        <v>88</v>
      </c>
      <c r="AW160" s="13" t="s">
        <v>34</v>
      </c>
      <c r="AX160" s="13" t="s">
        <v>78</v>
      </c>
      <c r="AY160" s="248" t="s">
        <v>122</v>
      </c>
    </row>
    <row r="161" s="14" customFormat="1">
      <c r="A161" s="14"/>
      <c r="B161" s="249"/>
      <c r="C161" s="250"/>
      <c r="D161" s="233" t="s">
        <v>136</v>
      </c>
      <c r="E161" s="251" t="s">
        <v>1</v>
      </c>
      <c r="F161" s="252" t="s">
        <v>155</v>
      </c>
      <c r="G161" s="250"/>
      <c r="H161" s="253">
        <v>805.30399999999997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136</v>
      </c>
      <c r="AU161" s="259" t="s">
        <v>88</v>
      </c>
      <c r="AV161" s="14" t="s">
        <v>128</v>
      </c>
      <c r="AW161" s="14" t="s">
        <v>34</v>
      </c>
      <c r="AX161" s="14" t="s">
        <v>86</v>
      </c>
      <c r="AY161" s="259" t="s">
        <v>122</v>
      </c>
    </row>
    <row r="162" s="2" customFormat="1" ht="16.5" customHeight="1">
      <c r="A162" s="38"/>
      <c r="B162" s="39"/>
      <c r="C162" s="219" t="s">
        <v>179</v>
      </c>
      <c r="D162" s="219" t="s">
        <v>124</v>
      </c>
      <c r="E162" s="220" t="s">
        <v>180</v>
      </c>
      <c r="F162" s="221" t="s">
        <v>181</v>
      </c>
      <c r="G162" s="222" t="s">
        <v>141</v>
      </c>
      <c r="H162" s="223">
        <v>805.30399999999997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43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128</v>
      </c>
      <c r="AT162" s="231" t="s">
        <v>124</v>
      </c>
      <c r="AU162" s="231" t="s">
        <v>88</v>
      </c>
      <c r="AY162" s="17" t="s">
        <v>122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86</v>
      </c>
      <c r="BK162" s="232">
        <f>ROUND(I162*H162,2)</f>
        <v>0</v>
      </c>
      <c r="BL162" s="17" t="s">
        <v>128</v>
      </c>
      <c r="BM162" s="231" t="s">
        <v>182</v>
      </c>
    </row>
    <row r="163" s="2" customFormat="1">
      <c r="A163" s="38"/>
      <c r="B163" s="39"/>
      <c r="C163" s="40"/>
      <c r="D163" s="233" t="s">
        <v>130</v>
      </c>
      <c r="E163" s="40"/>
      <c r="F163" s="234" t="s">
        <v>183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130</v>
      </c>
      <c r="AU163" s="17" t="s">
        <v>88</v>
      </c>
    </row>
    <row r="164" s="13" customFormat="1">
      <c r="A164" s="13"/>
      <c r="B164" s="238"/>
      <c r="C164" s="239"/>
      <c r="D164" s="233" t="s">
        <v>136</v>
      </c>
      <c r="E164" s="240" t="s">
        <v>1</v>
      </c>
      <c r="F164" s="241" t="s">
        <v>148</v>
      </c>
      <c r="G164" s="239"/>
      <c r="H164" s="242">
        <v>54.304000000000002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136</v>
      </c>
      <c r="AU164" s="248" t="s">
        <v>88</v>
      </c>
      <c r="AV164" s="13" t="s">
        <v>88</v>
      </c>
      <c r="AW164" s="13" t="s">
        <v>34</v>
      </c>
      <c r="AX164" s="13" t="s">
        <v>78</v>
      </c>
      <c r="AY164" s="248" t="s">
        <v>122</v>
      </c>
    </row>
    <row r="165" s="13" customFormat="1">
      <c r="A165" s="13"/>
      <c r="B165" s="238"/>
      <c r="C165" s="239"/>
      <c r="D165" s="233" t="s">
        <v>136</v>
      </c>
      <c r="E165" s="240" t="s">
        <v>1</v>
      </c>
      <c r="F165" s="241" t="s">
        <v>154</v>
      </c>
      <c r="G165" s="239"/>
      <c r="H165" s="242">
        <v>751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136</v>
      </c>
      <c r="AU165" s="248" t="s">
        <v>88</v>
      </c>
      <c r="AV165" s="13" t="s">
        <v>88</v>
      </c>
      <c r="AW165" s="13" t="s">
        <v>34</v>
      </c>
      <c r="AX165" s="13" t="s">
        <v>78</v>
      </c>
      <c r="AY165" s="248" t="s">
        <v>122</v>
      </c>
    </row>
    <row r="166" s="14" customFormat="1">
      <c r="A166" s="14"/>
      <c r="B166" s="249"/>
      <c r="C166" s="250"/>
      <c r="D166" s="233" t="s">
        <v>136</v>
      </c>
      <c r="E166" s="251" t="s">
        <v>1</v>
      </c>
      <c r="F166" s="252" t="s">
        <v>155</v>
      </c>
      <c r="G166" s="250"/>
      <c r="H166" s="253">
        <v>805.30399999999997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136</v>
      </c>
      <c r="AU166" s="259" t="s">
        <v>88</v>
      </c>
      <c r="AV166" s="14" t="s">
        <v>128</v>
      </c>
      <c r="AW166" s="14" t="s">
        <v>34</v>
      </c>
      <c r="AX166" s="14" t="s">
        <v>86</v>
      </c>
      <c r="AY166" s="259" t="s">
        <v>122</v>
      </c>
    </row>
    <row r="167" s="2" customFormat="1" ht="16.5" customHeight="1">
      <c r="A167" s="38"/>
      <c r="B167" s="39"/>
      <c r="C167" s="219" t="s">
        <v>184</v>
      </c>
      <c r="D167" s="219" t="s">
        <v>124</v>
      </c>
      <c r="E167" s="220" t="s">
        <v>185</v>
      </c>
      <c r="F167" s="221" t="s">
        <v>186</v>
      </c>
      <c r="G167" s="222" t="s">
        <v>141</v>
      </c>
      <c r="H167" s="223">
        <v>125.22499999999999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128</v>
      </c>
      <c r="AT167" s="231" t="s">
        <v>124</v>
      </c>
      <c r="AU167" s="231" t="s">
        <v>88</v>
      </c>
      <c r="AY167" s="17" t="s">
        <v>122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128</v>
      </c>
      <c r="BM167" s="231" t="s">
        <v>187</v>
      </c>
    </row>
    <row r="168" s="2" customFormat="1">
      <c r="A168" s="38"/>
      <c r="B168" s="39"/>
      <c r="C168" s="40"/>
      <c r="D168" s="233" t="s">
        <v>130</v>
      </c>
      <c r="E168" s="40"/>
      <c r="F168" s="234" t="s">
        <v>188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130</v>
      </c>
      <c r="AU168" s="17" t="s">
        <v>88</v>
      </c>
    </row>
    <row r="169" s="13" customFormat="1">
      <c r="A169" s="13"/>
      <c r="B169" s="238"/>
      <c r="C169" s="239"/>
      <c r="D169" s="233" t="s">
        <v>136</v>
      </c>
      <c r="E169" s="240" t="s">
        <v>1</v>
      </c>
      <c r="F169" s="241" t="s">
        <v>189</v>
      </c>
      <c r="G169" s="239"/>
      <c r="H169" s="242">
        <v>125.22499999999999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136</v>
      </c>
      <c r="AU169" s="248" t="s">
        <v>88</v>
      </c>
      <c r="AV169" s="13" t="s">
        <v>88</v>
      </c>
      <c r="AW169" s="13" t="s">
        <v>34</v>
      </c>
      <c r="AX169" s="13" t="s">
        <v>86</v>
      </c>
      <c r="AY169" s="248" t="s">
        <v>122</v>
      </c>
    </row>
    <row r="170" s="2" customFormat="1" ht="16.5" customHeight="1">
      <c r="A170" s="38"/>
      <c r="B170" s="39"/>
      <c r="C170" s="219" t="s">
        <v>190</v>
      </c>
      <c r="D170" s="219" t="s">
        <v>124</v>
      </c>
      <c r="E170" s="220" t="s">
        <v>191</v>
      </c>
      <c r="F170" s="221" t="s">
        <v>192</v>
      </c>
      <c r="G170" s="222" t="s">
        <v>127</v>
      </c>
      <c r="H170" s="223">
        <v>127.5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128</v>
      </c>
      <c r="AT170" s="231" t="s">
        <v>124</v>
      </c>
      <c r="AU170" s="231" t="s">
        <v>88</v>
      </c>
      <c r="AY170" s="17" t="s">
        <v>122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128</v>
      </c>
      <c r="BM170" s="231" t="s">
        <v>193</v>
      </c>
    </row>
    <row r="171" s="2" customFormat="1">
      <c r="A171" s="38"/>
      <c r="B171" s="39"/>
      <c r="C171" s="40"/>
      <c r="D171" s="233" t="s">
        <v>130</v>
      </c>
      <c r="E171" s="40"/>
      <c r="F171" s="234" t="s">
        <v>194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130</v>
      </c>
      <c r="AU171" s="17" t="s">
        <v>88</v>
      </c>
    </row>
    <row r="172" s="13" customFormat="1">
      <c r="A172" s="13"/>
      <c r="B172" s="238"/>
      <c r="C172" s="239"/>
      <c r="D172" s="233" t="s">
        <v>136</v>
      </c>
      <c r="E172" s="240" t="s">
        <v>1</v>
      </c>
      <c r="F172" s="241" t="s">
        <v>195</v>
      </c>
      <c r="G172" s="239"/>
      <c r="H172" s="242">
        <v>127.5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136</v>
      </c>
      <c r="AU172" s="248" t="s">
        <v>88</v>
      </c>
      <c r="AV172" s="13" t="s">
        <v>88</v>
      </c>
      <c r="AW172" s="13" t="s">
        <v>34</v>
      </c>
      <c r="AX172" s="13" t="s">
        <v>86</v>
      </c>
      <c r="AY172" s="248" t="s">
        <v>122</v>
      </c>
    </row>
    <row r="173" s="2" customFormat="1" ht="16.5" customHeight="1">
      <c r="A173" s="38"/>
      <c r="B173" s="39"/>
      <c r="C173" s="260" t="s">
        <v>196</v>
      </c>
      <c r="D173" s="260" t="s">
        <v>197</v>
      </c>
      <c r="E173" s="261" t="s">
        <v>198</v>
      </c>
      <c r="F173" s="262" t="s">
        <v>199</v>
      </c>
      <c r="G173" s="263" t="s">
        <v>200</v>
      </c>
      <c r="H173" s="264">
        <v>6.375</v>
      </c>
      <c r="I173" s="265"/>
      <c r="J173" s="266">
        <f>ROUND(I173*H173,2)</f>
        <v>0</v>
      </c>
      <c r="K173" s="267"/>
      <c r="L173" s="268"/>
      <c r="M173" s="269" t="s">
        <v>1</v>
      </c>
      <c r="N173" s="270" t="s">
        <v>43</v>
      </c>
      <c r="O173" s="91"/>
      <c r="P173" s="229">
        <f>O173*H173</f>
        <v>0</v>
      </c>
      <c r="Q173" s="229">
        <v>0.001</v>
      </c>
      <c r="R173" s="229">
        <f>Q173*H173</f>
        <v>0.0063750000000000005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169</v>
      </c>
      <c r="AT173" s="231" t="s">
        <v>197</v>
      </c>
      <c r="AU173" s="231" t="s">
        <v>88</v>
      </c>
      <c r="AY173" s="17" t="s">
        <v>122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86</v>
      </c>
      <c r="BK173" s="232">
        <f>ROUND(I173*H173,2)</f>
        <v>0</v>
      </c>
      <c r="BL173" s="17" t="s">
        <v>128</v>
      </c>
      <c r="BM173" s="231" t="s">
        <v>201</v>
      </c>
    </row>
    <row r="174" s="2" customFormat="1">
      <c r="A174" s="38"/>
      <c r="B174" s="39"/>
      <c r="C174" s="40"/>
      <c r="D174" s="233" t="s">
        <v>130</v>
      </c>
      <c r="E174" s="40"/>
      <c r="F174" s="234" t="s">
        <v>199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130</v>
      </c>
      <c r="AU174" s="17" t="s">
        <v>88</v>
      </c>
    </row>
    <row r="175" s="13" customFormat="1">
      <c r="A175" s="13"/>
      <c r="B175" s="238"/>
      <c r="C175" s="239"/>
      <c r="D175" s="233" t="s">
        <v>136</v>
      </c>
      <c r="E175" s="240" t="s">
        <v>1</v>
      </c>
      <c r="F175" s="241" t="s">
        <v>202</v>
      </c>
      <c r="G175" s="239"/>
      <c r="H175" s="242">
        <v>6.375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136</v>
      </c>
      <c r="AU175" s="248" t="s">
        <v>88</v>
      </c>
      <c r="AV175" s="13" t="s">
        <v>88</v>
      </c>
      <c r="AW175" s="13" t="s">
        <v>34</v>
      </c>
      <c r="AX175" s="13" t="s">
        <v>86</v>
      </c>
      <c r="AY175" s="248" t="s">
        <v>122</v>
      </c>
    </row>
    <row r="176" s="2" customFormat="1" ht="16.5" customHeight="1">
      <c r="A176" s="38"/>
      <c r="B176" s="39"/>
      <c r="C176" s="219" t="s">
        <v>203</v>
      </c>
      <c r="D176" s="219" t="s">
        <v>124</v>
      </c>
      <c r="E176" s="220" t="s">
        <v>204</v>
      </c>
      <c r="F176" s="221" t="s">
        <v>205</v>
      </c>
      <c r="G176" s="222" t="s">
        <v>127</v>
      </c>
      <c r="H176" s="223">
        <v>425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128</v>
      </c>
      <c r="AT176" s="231" t="s">
        <v>124</v>
      </c>
      <c r="AU176" s="231" t="s">
        <v>88</v>
      </c>
      <c r="AY176" s="17" t="s">
        <v>122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128</v>
      </c>
      <c r="BM176" s="231" t="s">
        <v>206</v>
      </c>
    </row>
    <row r="177" s="2" customFormat="1">
      <c r="A177" s="38"/>
      <c r="B177" s="39"/>
      <c r="C177" s="40"/>
      <c r="D177" s="233" t="s">
        <v>130</v>
      </c>
      <c r="E177" s="40"/>
      <c r="F177" s="234" t="s">
        <v>207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130</v>
      </c>
      <c r="AU177" s="17" t="s">
        <v>88</v>
      </c>
    </row>
    <row r="178" s="13" customFormat="1">
      <c r="A178" s="13"/>
      <c r="B178" s="238"/>
      <c r="C178" s="239"/>
      <c r="D178" s="233" t="s">
        <v>136</v>
      </c>
      <c r="E178" s="240" t="s">
        <v>1</v>
      </c>
      <c r="F178" s="241" t="s">
        <v>208</v>
      </c>
      <c r="G178" s="239"/>
      <c r="H178" s="242">
        <v>425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136</v>
      </c>
      <c r="AU178" s="248" t="s">
        <v>88</v>
      </c>
      <c r="AV178" s="13" t="s">
        <v>88</v>
      </c>
      <c r="AW178" s="13" t="s">
        <v>34</v>
      </c>
      <c r="AX178" s="13" t="s">
        <v>86</v>
      </c>
      <c r="AY178" s="248" t="s">
        <v>122</v>
      </c>
    </row>
    <row r="179" s="2" customFormat="1" ht="16.5" customHeight="1">
      <c r="A179" s="38"/>
      <c r="B179" s="39"/>
      <c r="C179" s="219" t="s">
        <v>8</v>
      </c>
      <c r="D179" s="219" t="s">
        <v>124</v>
      </c>
      <c r="E179" s="220" t="s">
        <v>209</v>
      </c>
      <c r="F179" s="221" t="s">
        <v>210</v>
      </c>
      <c r="G179" s="222" t="s">
        <v>127</v>
      </c>
      <c r="H179" s="223">
        <v>127.5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43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128</v>
      </c>
      <c r="AT179" s="231" t="s">
        <v>124</v>
      </c>
      <c r="AU179" s="231" t="s">
        <v>88</v>
      </c>
      <c r="AY179" s="17" t="s">
        <v>122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86</v>
      </c>
      <c r="BK179" s="232">
        <f>ROUND(I179*H179,2)</f>
        <v>0</v>
      </c>
      <c r="BL179" s="17" t="s">
        <v>128</v>
      </c>
      <c r="BM179" s="231" t="s">
        <v>211</v>
      </c>
    </row>
    <row r="180" s="2" customFormat="1">
      <c r="A180" s="38"/>
      <c r="B180" s="39"/>
      <c r="C180" s="40"/>
      <c r="D180" s="233" t="s">
        <v>130</v>
      </c>
      <c r="E180" s="40"/>
      <c r="F180" s="234" t="s">
        <v>212</v>
      </c>
      <c r="G180" s="40"/>
      <c r="H180" s="40"/>
      <c r="I180" s="235"/>
      <c r="J180" s="40"/>
      <c r="K180" s="40"/>
      <c r="L180" s="44"/>
      <c r="M180" s="236"/>
      <c r="N180" s="23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130</v>
      </c>
      <c r="AU180" s="17" t="s">
        <v>88</v>
      </c>
    </row>
    <row r="181" s="13" customFormat="1">
      <c r="A181" s="13"/>
      <c r="B181" s="238"/>
      <c r="C181" s="239"/>
      <c r="D181" s="233" t="s">
        <v>136</v>
      </c>
      <c r="E181" s="240" t="s">
        <v>1</v>
      </c>
      <c r="F181" s="241" t="s">
        <v>195</v>
      </c>
      <c r="G181" s="239"/>
      <c r="H181" s="242">
        <v>127.5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136</v>
      </c>
      <c r="AU181" s="248" t="s">
        <v>88</v>
      </c>
      <c r="AV181" s="13" t="s">
        <v>88</v>
      </c>
      <c r="AW181" s="13" t="s">
        <v>34</v>
      </c>
      <c r="AX181" s="13" t="s">
        <v>86</v>
      </c>
      <c r="AY181" s="248" t="s">
        <v>122</v>
      </c>
    </row>
    <row r="182" s="2" customFormat="1" ht="16.5" customHeight="1">
      <c r="A182" s="38"/>
      <c r="B182" s="39"/>
      <c r="C182" s="219" t="s">
        <v>213</v>
      </c>
      <c r="D182" s="219" t="s">
        <v>124</v>
      </c>
      <c r="E182" s="220" t="s">
        <v>214</v>
      </c>
      <c r="F182" s="221" t="s">
        <v>215</v>
      </c>
      <c r="G182" s="222" t="s">
        <v>127</v>
      </c>
      <c r="H182" s="223">
        <v>127.5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128</v>
      </c>
      <c r="AT182" s="231" t="s">
        <v>124</v>
      </c>
      <c r="AU182" s="231" t="s">
        <v>88</v>
      </c>
      <c r="AY182" s="17" t="s">
        <v>122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86</v>
      </c>
      <c r="BK182" s="232">
        <f>ROUND(I182*H182,2)</f>
        <v>0</v>
      </c>
      <c r="BL182" s="17" t="s">
        <v>128</v>
      </c>
      <c r="BM182" s="231" t="s">
        <v>216</v>
      </c>
    </row>
    <row r="183" s="2" customFormat="1">
      <c r="A183" s="38"/>
      <c r="B183" s="39"/>
      <c r="C183" s="40"/>
      <c r="D183" s="233" t="s">
        <v>130</v>
      </c>
      <c r="E183" s="40"/>
      <c r="F183" s="234" t="s">
        <v>217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130</v>
      </c>
      <c r="AU183" s="17" t="s">
        <v>88</v>
      </c>
    </row>
    <row r="184" s="13" customFormat="1">
      <c r="A184" s="13"/>
      <c r="B184" s="238"/>
      <c r="C184" s="239"/>
      <c r="D184" s="233" t="s">
        <v>136</v>
      </c>
      <c r="E184" s="240" t="s">
        <v>1</v>
      </c>
      <c r="F184" s="241" t="s">
        <v>195</v>
      </c>
      <c r="G184" s="239"/>
      <c r="H184" s="242">
        <v>127.5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136</v>
      </c>
      <c r="AU184" s="248" t="s">
        <v>88</v>
      </c>
      <c r="AV184" s="13" t="s">
        <v>88</v>
      </c>
      <c r="AW184" s="13" t="s">
        <v>34</v>
      </c>
      <c r="AX184" s="13" t="s">
        <v>86</v>
      </c>
      <c r="AY184" s="248" t="s">
        <v>122</v>
      </c>
    </row>
    <row r="185" s="2" customFormat="1" ht="16.5" customHeight="1">
      <c r="A185" s="38"/>
      <c r="B185" s="39"/>
      <c r="C185" s="219" t="s">
        <v>218</v>
      </c>
      <c r="D185" s="219" t="s">
        <v>124</v>
      </c>
      <c r="E185" s="220" t="s">
        <v>219</v>
      </c>
      <c r="F185" s="221" t="s">
        <v>220</v>
      </c>
      <c r="G185" s="222" t="s">
        <v>221</v>
      </c>
      <c r="H185" s="223">
        <v>1149.0419999999999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43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128</v>
      </c>
      <c r="AT185" s="231" t="s">
        <v>124</v>
      </c>
      <c r="AU185" s="231" t="s">
        <v>88</v>
      </c>
      <c r="AY185" s="17" t="s">
        <v>122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86</v>
      </c>
      <c r="BK185" s="232">
        <f>ROUND(I185*H185,2)</f>
        <v>0</v>
      </c>
      <c r="BL185" s="17" t="s">
        <v>128</v>
      </c>
      <c r="BM185" s="231" t="s">
        <v>222</v>
      </c>
    </row>
    <row r="186" s="2" customFormat="1">
      <c r="A186" s="38"/>
      <c r="B186" s="39"/>
      <c r="C186" s="40"/>
      <c r="D186" s="233" t="s">
        <v>130</v>
      </c>
      <c r="E186" s="40"/>
      <c r="F186" s="234" t="s">
        <v>220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130</v>
      </c>
      <c r="AU186" s="17" t="s">
        <v>88</v>
      </c>
    </row>
    <row r="187" s="13" customFormat="1">
      <c r="A187" s="13"/>
      <c r="B187" s="238"/>
      <c r="C187" s="239"/>
      <c r="D187" s="233" t="s">
        <v>136</v>
      </c>
      <c r="E187" s="240" t="s">
        <v>1</v>
      </c>
      <c r="F187" s="241" t="s">
        <v>223</v>
      </c>
      <c r="G187" s="239"/>
      <c r="H187" s="242">
        <v>97.747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136</v>
      </c>
      <c r="AU187" s="248" t="s">
        <v>88</v>
      </c>
      <c r="AV187" s="13" t="s">
        <v>88</v>
      </c>
      <c r="AW187" s="13" t="s">
        <v>34</v>
      </c>
      <c r="AX187" s="13" t="s">
        <v>78</v>
      </c>
      <c r="AY187" s="248" t="s">
        <v>122</v>
      </c>
    </row>
    <row r="188" s="13" customFormat="1">
      <c r="A188" s="13"/>
      <c r="B188" s="238"/>
      <c r="C188" s="239"/>
      <c r="D188" s="233" t="s">
        <v>136</v>
      </c>
      <c r="E188" s="240" t="s">
        <v>1</v>
      </c>
      <c r="F188" s="241" t="s">
        <v>224</v>
      </c>
      <c r="G188" s="239"/>
      <c r="H188" s="242">
        <v>1276.7000000000001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136</v>
      </c>
      <c r="AU188" s="248" t="s">
        <v>88</v>
      </c>
      <c r="AV188" s="13" t="s">
        <v>88</v>
      </c>
      <c r="AW188" s="13" t="s">
        <v>34</v>
      </c>
      <c r="AX188" s="13" t="s">
        <v>78</v>
      </c>
      <c r="AY188" s="248" t="s">
        <v>122</v>
      </c>
    </row>
    <row r="189" s="13" customFormat="1">
      <c r="A189" s="13"/>
      <c r="B189" s="238"/>
      <c r="C189" s="239"/>
      <c r="D189" s="233" t="s">
        <v>136</v>
      </c>
      <c r="E189" s="240" t="s">
        <v>1</v>
      </c>
      <c r="F189" s="241" t="s">
        <v>225</v>
      </c>
      <c r="G189" s="239"/>
      <c r="H189" s="242">
        <v>-225.405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136</v>
      </c>
      <c r="AU189" s="248" t="s">
        <v>88</v>
      </c>
      <c r="AV189" s="13" t="s">
        <v>88</v>
      </c>
      <c r="AW189" s="13" t="s">
        <v>34</v>
      </c>
      <c r="AX189" s="13" t="s">
        <v>78</v>
      </c>
      <c r="AY189" s="248" t="s">
        <v>122</v>
      </c>
    </row>
    <row r="190" s="14" customFormat="1">
      <c r="A190" s="14"/>
      <c r="B190" s="249"/>
      <c r="C190" s="250"/>
      <c r="D190" s="233" t="s">
        <v>136</v>
      </c>
      <c r="E190" s="251" t="s">
        <v>1</v>
      </c>
      <c r="F190" s="252" t="s">
        <v>155</v>
      </c>
      <c r="G190" s="250"/>
      <c r="H190" s="253">
        <v>1149.0420000000001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136</v>
      </c>
      <c r="AU190" s="259" t="s">
        <v>88</v>
      </c>
      <c r="AV190" s="14" t="s">
        <v>128</v>
      </c>
      <c r="AW190" s="14" t="s">
        <v>34</v>
      </c>
      <c r="AX190" s="14" t="s">
        <v>86</v>
      </c>
      <c r="AY190" s="259" t="s">
        <v>122</v>
      </c>
    </row>
    <row r="191" s="12" customFormat="1" ht="22.8" customHeight="1">
      <c r="A191" s="12"/>
      <c r="B191" s="203"/>
      <c r="C191" s="204"/>
      <c r="D191" s="205" t="s">
        <v>77</v>
      </c>
      <c r="E191" s="217" t="s">
        <v>88</v>
      </c>
      <c r="F191" s="217" t="s">
        <v>226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SUM(P192:P201)</f>
        <v>0</v>
      </c>
      <c r="Q191" s="211"/>
      <c r="R191" s="212">
        <f>SUM(R192:R201)</f>
        <v>36.424634400000002</v>
      </c>
      <c r="S191" s="211"/>
      <c r="T191" s="213">
        <f>SUM(T192:T201)</f>
        <v>3.6464055000000002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86</v>
      </c>
      <c r="AT191" s="215" t="s">
        <v>77</v>
      </c>
      <c r="AU191" s="215" t="s">
        <v>86</v>
      </c>
      <c r="AY191" s="214" t="s">
        <v>122</v>
      </c>
      <c r="BK191" s="216">
        <f>SUM(BK192:BK201)</f>
        <v>0</v>
      </c>
    </row>
    <row r="192" s="2" customFormat="1" ht="16.5" customHeight="1">
      <c r="A192" s="38"/>
      <c r="B192" s="39"/>
      <c r="C192" s="219" t="s">
        <v>227</v>
      </c>
      <c r="D192" s="219" t="s">
        <v>124</v>
      </c>
      <c r="E192" s="220" t="s">
        <v>228</v>
      </c>
      <c r="F192" s="221" t="s">
        <v>229</v>
      </c>
      <c r="G192" s="222" t="s">
        <v>127</v>
      </c>
      <c r="H192" s="223">
        <v>197.10300000000001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43</v>
      </c>
      <c r="O192" s="91"/>
      <c r="P192" s="229">
        <f>O192*H192</f>
        <v>0</v>
      </c>
      <c r="Q192" s="229">
        <v>0.0693</v>
      </c>
      <c r="R192" s="229">
        <f>Q192*H192</f>
        <v>13.659237900000001</v>
      </c>
      <c r="S192" s="229">
        <v>0.0070000000000000001</v>
      </c>
      <c r="T192" s="230">
        <f>S192*H192</f>
        <v>1.3797210000000002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128</v>
      </c>
      <c r="AT192" s="231" t="s">
        <v>124</v>
      </c>
      <c r="AU192" s="231" t="s">
        <v>88</v>
      </c>
      <c r="AY192" s="17" t="s">
        <v>122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86</v>
      </c>
      <c r="BK192" s="232">
        <f>ROUND(I192*H192,2)</f>
        <v>0</v>
      </c>
      <c r="BL192" s="17" t="s">
        <v>128</v>
      </c>
      <c r="BM192" s="231" t="s">
        <v>230</v>
      </c>
    </row>
    <row r="193" s="2" customFormat="1">
      <c r="A193" s="38"/>
      <c r="B193" s="39"/>
      <c r="C193" s="40"/>
      <c r="D193" s="233" t="s">
        <v>130</v>
      </c>
      <c r="E193" s="40"/>
      <c r="F193" s="234" t="s">
        <v>231</v>
      </c>
      <c r="G193" s="40"/>
      <c r="H193" s="40"/>
      <c r="I193" s="235"/>
      <c r="J193" s="40"/>
      <c r="K193" s="40"/>
      <c r="L193" s="44"/>
      <c r="M193" s="236"/>
      <c r="N193" s="23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130</v>
      </c>
      <c r="AU193" s="17" t="s">
        <v>88</v>
      </c>
    </row>
    <row r="194" s="13" customFormat="1">
      <c r="A194" s="13"/>
      <c r="B194" s="238"/>
      <c r="C194" s="239"/>
      <c r="D194" s="233" t="s">
        <v>136</v>
      </c>
      <c r="E194" s="240" t="s">
        <v>1</v>
      </c>
      <c r="F194" s="241" t="s">
        <v>232</v>
      </c>
      <c r="G194" s="239"/>
      <c r="H194" s="242">
        <v>197.10300000000001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136</v>
      </c>
      <c r="AU194" s="248" t="s">
        <v>88</v>
      </c>
      <c r="AV194" s="13" t="s">
        <v>88</v>
      </c>
      <c r="AW194" s="13" t="s">
        <v>34</v>
      </c>
      <c r="AX194" s="13" t="s">
        <v>86</v>
      </c>
      <c r="AY194" s="248" t="s">
        <v>122</v>
      </c>
    </row>
    <row r="195" s="2" customFormat="1" ht="16.5" customHeight="1">
      <c r="A195" s="38"/>
      <c r="B195" s="39"/>
      <c r="C195" s="219" t="s">
        <v>233</v>
      </c>
      <c r="D195" s="219" t="s">
        <v>124</v>
      </c>
      <c r="E195" s="220" t="s">
        <v>234</v>
      </c>
      <c r="F195" s="221" t="s">
        <v>235</v>
      </c>
      <c r="G195" s="222" t="s">
        <v>127</v>
      </c>
      <c r="H195" s="223">
        <v>985.51499999999999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43</v>
      </c>
      <c r="O195" s="91"/>
      <c r="P195" s="229">
        <f>O195*H195</f>
        <v>0</v>
      </c>
      <c r="Q195" s="229">
        <v>0.023099999999999999</v>
      </c>
      <c r="R195" s="229">
        <f>Q195*H195</f>
        <v>22.765396499999998</v>
      </c>
      <c r="S195" s="229">
        <v>0.0023</v>
      </c>
      <c r="T195" s="230">
        <f>S195*H195</f>
        <v>2.2666844999999998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128</v>
      </c>
      <c r="AT195" s="231" t="s">
        <v>124</v>
      </c>
      <c r="AU195" s="231" t="s">
        <v>88</v>
      </c>
      <c r="AY195" s="17" t="s">
        <v>122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86</v>
      </c>
      <c r="BK195" s="232">
        <f>ROUND(I195*H195,2)</f>
        <v>0</v>
      </c>
      <c r="BL195" s="17" t="s">
        <v>128</v>
      </c>
      <c r="BM195" s="231" t="s">
        <v>236</v>
      </c>
    </row>
    <row r="196" s="2" customFormat="1">
      <c r="A196" s="38"/>
      <c r="B196" s="39"/>
      <c r="C196" s="40"/>
      <c r="D196" s="233" t="s">
        <v>130</v>
      </c>
      <c r="E196" s="40"/>
      <c r="F196" s="234" t="s">
        <v>237</v>
      </c>
      <c r="G196" s="40"/>
      <c r="H196" s="40"/>
      <c r="I196" s="235"/>
      <c r="J196" s="40"/>
      <c r="K196" s="40"/>
      <c r="L196" s="44"/>
      <c r="M196" s="236"/>
      <c r="N196" s="23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130</v>
      </c>
      <c r="AU196" s="17" t="s">
        <v>88</v>
      </c>
    </row>
    <row r="197" s="13" customFormat="1">
      <c r="A197" s="13"/>
      <c r="B197" s="238"/>
      <c r="C197" s="239"/>
      <c r="D197" s="233" t="s">
        <v>136</v>
      </c>
      <c r="E197" s="240" t="s">
        <v>1</v>
      </c>
      <c r="F197" s="241" t="s">
        <v>232</v>
      </c>
      <c r="G197" s="239"/>
      <c r="H197" s="242">
        <v>197.10300000000001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136</v>
      </c>
      <c r="AU197" s="248" t="s">
        <v>88</v>
      </c>
      <c r="AV197" s="13" t="s">
        <v>88</v>
      </c>
      <c r="AW197" s="13" t="s">
        <v>34</v>
      </c>
      <c r="AX197" s="13" t="s">
        <v>78</v>
      </c>
      <c r="AY197" s="248" t="s">
        <v>122</v>
      </c>
    </row>
    <row r="198" s="13" customFormat="1">
      <c r="A198" s="13"/>
      <c r="B198" s="238"/>
      <c r="C198" s="239"/>
      <c r="D198" s="233" t="s">
        <v>136</v>
      </c>
      <c r="E198" s="240" t="s">
        <v>1</v>
      </c>
      <c r="F198" s="241" t="s">
        <v>238</v>
      </c>
      <c r="G198" s="239"/>
      <c r="H198" s="242">
        <v>985.51499999999999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136</v>
      </c>
      <c r="AU198" s="248" t="s">
        <v>88</v>
      </c>
      <c r="AV198" s="13" t="s">
        <v>88</v>
      </c>
      <c r="AW198" s="13" t="s">
        <v>34</v>
      </c>
      <c r="AX198" s="13" t="s">
        <v>86</v>
      </c>
      <c r="AY198" s="248" t="s">
        <v>122</v>
      </c>
    </row>
    <row r="199" s="2" customFormat="1" ht="16.5" customHeight="1">
      <c r="A199" s="38"/>
      <c r="B199" s="39"/>
      <c r="C199" s="219" t="s">
        <v>239</v>
      </c>
      <c r="D199" s="219" t="s">
        <v>124</v>
      </c>
      <c r="E199" s="220" t="s">
        <v>240</v>
      </c>
      <c r="F199" s="221" t="s">
        <v>241</v>
      </c>
      <c r="G199" s="222" t="s">
        <v>127</v>
      </c>
      <c r="H199" s="223">
        <v>197.10300000000001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43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128</v>
      </c>
      <c r="AT199" s="231" t="s">
        <v>124</v>
      </c>
      <c r="AU199" s="231" t="s">
        <v>88</v>
      </c>
      <c r="AY199" s="17" t="s">
        <v>122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86</v>
      </c>
      <c r="BK199" s="232">
        <f>ROUND(I199*H199,2)</f>
        <v>0</v>
      </c>
      <c r="BL199" s="17" t="s">
        <v>128</v>
      </c>
      <c r="BM199" s="231" t="s">
        <v>242</v>
      </c>
    </row>
    <row r="200" s="2" customFormat="1">
      <c r="A200" s="38"/>
      <c r="B200" s="39"/>
      <c r="C200" s="40"/>
      <c r="D200" s="233" t="s">
        <v>130</v>
      </c>
      <c r="E200" s="40"/>
      <c r="F200" s="234" t="s">
        <v>243</v>
      </c>
      <c r="G200" s="40"/>
      <c r="H200" s="40"/>
      <c r="I200" s="235"/>
      <c r="J200" s="40"/>
      <c r="K200" s="40"/>
      <c r="L200" s="44"/>
      <c r="M200" s="236"/>
      <c r="N200" s="23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88</v>
      </c>
    </row>
    <row r="201" s="13" customFormat="1">
      <c r="A201" s="13"/>
      <c r="B201" s="238"/>
      <c r="C201" s="239"/>
      <c r="D201" s="233" t="s">
        <v>136</v>
      </c>
      <c r="E201" s="240" t="s">
        <v>1</v>
      </c>
      <c r="F201" s="241" t="s">
        <v>232</v>
      </c>
      <c r="G201" s="239"/>
      <c r="H201" s="242">
        <v>197.10300000000001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136</v>
      </c>
      <c r="AU201" s="248" t="s">
        <v>88</v>
      </c>
      <c r="AV201" s="13" t="s">
        <v>88</v>
      </c>
      <c r="AW201" s="13" t="s">
        <v>34</v>
      </c>
      <c r="AX201" s="13" t="s">
        <v>86</v>
      </c>
      <c r="AY201" s="248" t="s">
        <v>122</v>
      </c>
    </row>
    <row r="202" s="12" customFormat="1" ht="22.8" customHeight="1">
      <c r="A202" s="12"/>
      <c r="B202" s="203"/>
      <c r="C202" s="204"/>
      <c r="D202" s="205" t="s">
        <v>77</v>
      </c>
      <c r="E202" s="217" t="s">
        <v>138</v>
      </c>
      <c r="F202" s="217" t="s">
        <v>244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SUM(P203:P233)</f>
        <v>0</v>
      </c>
      <c r="Q202" s="211"/>
      <c r="R202" s="212">
        <f>SUM(R203:R233)</f>
        <v>114.28148006355929</v>
      </c>
      <c r="S202" s="211"/>
      <c r="T202" s="213">
        <f>SUM(T203:T233)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86</v>
      </c>
      <c r="AT202" s="215" t="s">
        <v>77</v>
      </c>
      <c r="AU202" s="215" t="s">
        <v>86</v>
      </c>
      <c r="AY202" s="214" t="s">
        <v>122</v>
      </c>
      <c r="BK202" s="216">
        <f>SUM(BK203:BK233)</f>
        <v>0</v>
      </c>
    </row>
    <row r="203" s="2" customFormat="1" ht="16.5" customHeight="1">
      <c r="A203" s="38"/>
      <c r="B203" s="39"/>
      <c r="C203" s="219" t="s">
        <v>7</v>
      </c>
      <c r="D203" s="219" t="s">
        <v>124</v>
      </c>
      <c r="E203" s="220" t="s">
        <v>245</v>
      </c>
      <c r="F203" s="221" t="s">
        <v>246</v>
      </c>
      <c r="G203" s="222" t="s">
        <v>141</v>
      </c>
      <c r="H203" s="223">
        <v>38.213999999999999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43</v>
      </c>
      <c r="O203" s="91"/>
      <c r="P203" s="229">
        <f>O203*H203</f>
        <v>0</v>
      </c>
      <c r="Q203" s="229">
        <v>2.791952942</v>
      </c>
      <c r="R203" s="229">
        <f>Q203*H203</f>
        <v>106.69168972558799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128</v>
      </c>
      <c r="AT203" s="231" t="s">
        <v>124</v>
      </c>
      <c r="AU203" s="231" t="s">
        <v>88</v>
      </c>
      <c r="AY203" s="17" t="s">
        <v>122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86</v>
      </c>
      <c r="BK203" s="232">
        <f>ROUND(I203*H203,2)</f>
        <v>0</v>
      </c>
      <c r="BL203" s="17" t="s">
        <v>128</v>
      </c>
      <c r="BM203" s="231" t="s">
        <v>247</v>
      </c>
    </row>
    <row r="204" s="2" customFormat="1">
      <c r="A204" s="38"/>
      <c r="B204" s="39"/>
      <c r="C204" s="40"/>
      <c r="D204" s="233" t="s">
        <v>130</v>
      </c>
      <c r="E204" s="40"/>
      <c r="F204" s="234" t="s">
        <v>248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130</v>
      </c>
      <c r="AU204" s="17" t="s">
        <v>88</v>
      </c>
    </row>
    <row r="205" s="15" customFormat="1">
      <c r="A205" s="15"/>
      <c r="B205" s="271"/>
      <c r="C205" s="272"/>
      <c r="D205" s="233" t="s">
        <v>136</v>
      </c>
      <c r="E205" s="273" t="s">
        <v>1</v>
      </c>
      <c r="F205" s="274" t="s">
        <v>249</v>
      </c>
      <c r="G205" s="272"/>
      <c r="H205" s="273" t="s">
        <v>1</v>
      </c>
      <c r="I205" s="275"/>
      <c r="J205" s="272"/>
      <c r="K205" s="272"/>
      <c r="L205" s="276"/>
      <c r="M205" s="277"/>
      <c r="N205" s="278"/>
      <c r="O205" s="278"/>
      <c r="P205" s="278"/>
      <c r="Q205" s="278"/>
      <c r="R205" s="278"/>
      <c r="S205" s="278"/>
      <c r="T205" s="27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0" t="s">
        <v>136</v>
      </c>
      <c r="AU205" s="280" t="s">
        <v>88</v>
      </c>
      <c r="AV205" s="15" t="s">
        <v>86</v>
      </c>
      <c r="AW205" s="15" t="s">
        <v>34</v>
      </c>
      <c r="AX205" s="15" t="s">
        <v>78</v>
      </c>
      <c r="AY205" s="280" t="s">
        <v>122</v>
      </c>
    </row>
    <row r="206" s="13" customFormat="1">
      <c r="A206" s="13"/>
      <c r="B206" s="238"/>
      <c r="C206" s="239"/>
      <c r="D206" s="233" t="s">
        <v>136</v>
      </c>
      <c r="E206" s="240" t="s">
        <v>1</v>
      </c>
      <c r="F206" s="241" t="s">
        <v>250</v>
      </c>
      <c r="G206" s="239"/>
      <c r="H206" s="242">
        <v>6.0339999999999998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136</v>
      </c>
      <c r="AU206" s="248" t="s">
        <v>88</v>
      </c>
      <c r="AV206" s="13" t="s">
        <v>88</v>
      </c>
      <c r="AW206" s="13" t="s">
        <v>34</v>
      </c>
      <c r="AX206" s="13" t="s">
        <v>78</v>
      </c>
      <c r="AY206" s="248" t="s">
        <v>122</v>
      </c>
    </row>
    <row r="207" s="15" customFormat="1">
      <c r="A207" s="15"/>
      <c r="B207" s="271"/>
      <c r="C207" s="272"/>
      <c r="D207" s="233" t="s">
        <v>136</v>
      </c>
      <c r="E207" s="273" t="s">
        <v>1</v>
      </c>
      <c r="F207" s="274" t="s">
        <v>251</v>
      </c>
      <c r="G207" s="272"/>
      <c r="H207" s="273" t="s">
        <v>1</v>
      </c>
      <c r="I207" s="275"/>
      <c r="J207" s="272"/>
      <c r="K207" s="272"/>
      <c r="L207" s="276"/>
      <c r="M207" s="277"/>
      <c r="N207" s="278"/>
      <c r="O207" s="278"/>
      <c r="P207" s="278"/>
      <c r="Q207" s="278"/>
      <c r="R207" s="278"/>
      <c r="S207" s="278"/>
      <c r="T207" s="27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0" t="s">
        <v>136</v>
      </c>
      <c r="AU207" s="280" t="s">
        <v>88</v>
      </c>
      <c r="AV207" s="15" t="s">
        <v>86</v>
      </c>
      <c r="AW207" s="15" t="s">
        <v>34</v>
      </c>
      <c r="AX207" s="15" t="s">
        <v>78</v>
      </c>
      <c r="AY207" s="280" t="s">
        <v>122</v>
      </c>
    </row>
    <row r="208" s="13" customFormat="1">
      <c r="A208" s="13"/>
      <c r="B208" s="238"/>
      <c r="C208" s="239"/>
      <c r="D208" s="233" t="s">
        <v>136</v>
      </c>
      <c r="E208" s="240" t="s">
        <v>1</v>
      </c>
      <c r="F208" s="241" t="s">
        <v>252</v>
      </c>
      <c r="G208" s="239"/>
      <c r="H208" s="242">
        <v>32.18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136</v>
      </c>
      <c r="AU208" s="248" t="s">
        <v>88</v>
      </c>
      <c r="AV208" s="13" t="s">
        <v>88</v>
      </c>
      <c r="AW208" s="13" t="s">
        <v>34</v>
      </c>
      <c r="AX208" s="13" t="s">
        <v>78</v>
      </c>
      <c r="AY208" s="248" t="s">
        <v>122</v>
      </c>
    </row>
    <row r="209" s="14" customFormat="1">
      <c r="A209" s="14"/>
      <c r="B209" s="249"/>
      <c r="C209" s="250"/>
      <c r="D209" s="233" t="s">
        <v>136</v>
      </c>
      <c r="E209" s="251" t="s">
        <v>1</v>
      </c>
      <c r="F209" s="252" t="s">
        <v>155</v>
      </c>
      <c r="G209" s="250"/>
      <c r="H209" s="253">
        <v>38.213999999999999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136</v>
      </c>
      <c r="AU209" s="259" t="s">
        <v>88</v>
      </c>
      <c r="AV209" s="14" t="s">
        <v>128</v>
      </c>
      <c r="AW209" s="14" t="s">
        <v>34</v>
      </c>
      <c r="AX209" s="14" t="s">
        <v>86</v>
      </c>
      <c r="AY209" s="259" t="s">
        <v>122</v>
      </c>
    </row>
    <row r="210" s="2" customFormat="1" ht="16.5" customHeight="1">
      <c r="A210" s="38"/>
      <c r="B210" s="39"/>
      <c r="C210" s="219" t="s">
        <v>253</v>
      </c>
      <c r="D210" s="219" t="s">
        <v>124</v>
      </c>
      <c r="E210" s="220" t="s">
        <v>254</v>
      </c>
      <c r="F210" s="221" t="s">
        <v>255</v>
      </c>
      <c r="G210" s="222" t="s">
        <v>127</v>
      </c>
      <c r="H210" s="223">
        <v>129.52000000000001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43</v>
      </c>
      <c r="O210" s="91"/>
      <c r="P210" s="229">
        <f>O210*H210</f>
        <v>0</v>
      </c>
      <c r="Q210" s="229">
        <v>0.0086524240000000006</v>
      </c>
      <c r="R210" s="229">
        <f>Q210*H210</f>
        <v>1.1206619564800002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128</v>
      </c>
      <c r="AT210" s="231" t="s">
        <v>124</v>
      </c>
      <c r="AU210" s="231" t="s">
        <v>88</v>
      </c>
      <c r="AY210" s="17" t="s">
        <v>122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86</v>
      </c>
      <c r="BK210" s="232">
        <f>ROUND(I210*H210,2)</f>
        <v>0</v>
      </c>
      <c r="BL210" s="17" t="s">
        <v>128</v>
      </c>
      <c r="BM210" s="231" t="s">
        <v>256</v>
      </c>
    </row>
    <row r="211" s="2" customFormat="1">
      <c r="A211" s="38"/>
      <c r="B211" s="39"/>
      <c r="C211" s="40"/>
      <c r="D211" s="233" t="s">
        <v>130</v>
      </c>
      <c r="E211" s="40"/>
      <c r="F211" s="234" t="s">
        <v>257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130</v>
      </c>
      <c r="AU211" s="17" t="s">
        <v>88</v>
      </c>
    </row>
    <row r="212" s="15" customFormat="1">
      <c r="A212" s="15"/>
      <c r="B212" s="271"/>
      <c r="C212" s="272"/>
      <c r="D212" s="233" t="s">
        <v>136</v>
      </c>
      <c r="E212" s="273" t="s">
        <v>1</v>
      </c>
      <c r="F212" s="274" t="s">
        <v>249</v>
      </c>
      <c r="G212" s="272"/>
      <c r="H212" s="273" t="s">
        <v>1</v>
      </c>
      <c r="I212" s="275"/>
      <c r="J212" s="272"/>
      <c r="K212" s="272"/>
      <c r="L212" s="276"/>
      <c r="M212" s="277"/>
      <c r="N212" s="278"/>
      <c r="O212" s="278"/>
      <c r="P212" s="278"/>
      <c r="Q212" s="278"/>
      <c r="R212" s="278"/>
      <c r="S212" s="278"/>
      <c r="T212" s="27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0" t="s">
        <v>136</v>
      </c>
      <c r="AU212" s="280" t="s">
        <v>88</v>
      </c>
      <c r="AV212" s="15" t="s">
        <v>86</v>
      </c>
      <c r="AW212" s="15" t="s">
        <v>34</v>
      </c>
      <c r="AX212" s="15" t="s">
        <v>78</v>
      </c>
      <c r="AY212" s="280" t="s">
        <v>122</v>
      </c>
    </row>
    <row r="213" s="13" customFormat="1">
      <c r="A213" s="13"/>
      <c r="B213" s="238"/>
      <c r="C213" s="239"/>
      <c r="D213" s="233" t="s">
        <v>136</v>
      </c>
      <c r="E213" s="240" t="s">
        <v>1</v>
      </c>
      <c r="F213" s="241" t="s">
        <v>78</v>
      </c>
      <c r="G213" s="239"/>
      <c r="H213" s="242">
        <v>0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136</v>
      </c>
      <c r="AU213" s="248" t="s">
        <v>88</v>
      </c>
      <c r="AV213" s="13" t="s">
        <v>88</v>
      </c>
      <c r="AW213" s="13" t="s">
        <v>34</v>
      </c>
      <c r="AX213" s="13" t="s">
        <v>78</v>
      </c>
      <c r="AY213" s="248" t="s">
        <v>122</v>
      </c>
    </row>
    <row r="214" s="15" customFormat="1">
      <c r="A214" s="15"/>
      <c r="B214" s="271"/>
      <c r="C214" s="272"/>
      <c r="D214" s="233" t="s">
        <v>136</v>
      </c>
      <c r="E214" s="273" t="s">
        <v>1</v>
      </c>
      <c r="F214" s="274" t="s">
        <v>251</v>
      </c>
      <c r="G214" s="272"/>
      <c r="H214" s="273" t="s">
        <v>1</v>
      </c>
      <c r="I214" s="275"/>
      <c r="J214" s="272"/>
      <c r="K214" s="272"/>
      <c r="L214" s="276"/>
      <c r="M214" s="277"/>
      <c r="N214" s="278"/>
      <c r="O214" s="278"/>
      <c r="P214" s="278"/>
      <c r="Q214" s="278"/>
      <c r="R214" s="278"/>
      <c r="S214" s="278"/>
      <c r="T214" s="27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0" t="s">
        <v>136</v>
      </c>
      <c r="AU214" s="280" t="s">
        <v>88</v>
      </c>
      <c r="AV214" s="15" t="s">
        <v>86</v>
      </c>
      <c r="AW214" s="15" t="s">
        <v>34</v>
      </c>
      <c r="AX214" s="15" t="s">
        <v>78</v>
      </c>
      <c r="AY214" s="280" t="s">
        <v>122</v>
      </c>
    </row>
    <row r="215" s="13" customFormat="1">
      <c r="A215" s="13"/>
      <c r="B215" s="238"/>
      <c r="C215" s="239"/>
      <c r="D215" s="233" t="s">
        <v>136</v>
      </c>
      <c r="E215" s="240" t="s">
        <v>1</v>
      </c>
      <c r="F215" s="241" t="s">
        <v>258</v>
      </c>
      <c r="G215" s="239"/>
      <c r="H215" s="242">
        <v>129.52000000000001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136</v>
      </c>
      <c r="AU215" s="248" t="s">
        <v>88</v>
      </c>
      <c r="AV215" s="13" t="s">
        <v>88</v>
      </c>
      <c r="AW215" s="13" t="s">
        <v>34</v>
      </c>
      <c r="AX215" s="13" t="s">
        <v>78</v>
      </c>
      <c r="AY215" s="248" t="s">
        <v>122</v>
      </c>
    </row>
    <row r="216" s="14" customFormat="1">
      <c r="A216" s="14"/>
      <c r="B216" s="249"/>
      <c r="C216" s="250"/>
      <c r="D216" s="233" t="s">
        <v>136</v>
      </c>
      <c r="E216" s="251" t="s">
        <v>1</v>
      </c>
      <c r="F216" s="252" t="s">
        <v>155</v>
      </c>
      <c r="G216" s="250"/>
      <c r="H216" s="253">
        <v>129.52000000000001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136</v>
      </c>
      <c r="AU216" s="259" t="s">
        <v>88</v>
      </c>
      <c r="AV216" s="14" t="s">
        <v>128</v>
      </c>
      <c r="AW216" s="14" t="s">
        <v>34</v>
      </c>
      <c r="AX216" s="14" t="s">
        <v>86</v>
      </c>
      <c r="AY216" s="259" t="s">
        <v>122</v>
      </c>
    </row>
    <row r="217" s="2" customFormat="1" ht="16.5" customHeight="1">
      <c r="A217" s="38"/>
      <c r="B217" s="39"/>
      <c r="C217" s="219" t="s">
        <v>259</v>
      </c>
      <c r="D217" s="219" t="s">
        <v>124</v>
      </c>
      <c r="E217" s="220" t="s">
        <v>260</v>
      </c>
      <c r="F217" s="221" t="s">
        <v>261</v>
      </c>
      <c r="G217" s="222" t="s">
        <v>127</v>
      </c>
      <c r="H217" s="223">
        <v>129.52000000000001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43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128</v>
      </c>
      <c r="AT217" s="231" t="s">
        <v>124</v>
      </c>
      <c r="AU217" s="231" t="s">
        <v>88</v>
      </c>
      <c r="AY217" s="17" t="s">
        <v>122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86</v>
      </c>
      <c r="BK217" s="232">
        <f>ROUND(I217*H217,2)</f>
        <v>0</v>
      </c>
      <c r="BL217" s="17" t="s">
        <v>128</v>
      </c>
      <c r="BM217" s="231" t="s">
        <v>262</v>
      </c>
    </row>
    <row r="218" s="2" customFormat="1">
      <c r="A218" s="38"/>
      <c r="B218" s="39"/>
      <c r="C218" s="40"/>
      <c r="D218" s="233" t="s">
        <v>130</v>
      </c>
      <c r="E218" s="40"/>
      <c r="F218" s="234" t="s">
        <v>263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130</v>
      </c>
      <c r="AU218" s="17" t="s">
        <v>88</v>
      </c>
    </row>
    <row r="219" s="15" customFormat="1">
      <c r="A219" s="15"/>
      <c r="B219" s="271"/>
      <c r="C219" s="272"/>
      <c r="D219" s="233" t="s">
        <v>136</v>
      </c>
      <c r="E219" s="273" t="s">
        <v>1</v>
      </c>
      <c r="F219" s="274" t="s">
        <v>249</v>
      </c>
      <c r="G219" s="272"/>
      <c r="H219" s="273" t="s">
        <v>1</v>
      </c>
      <c r="I219" s="275"/>
      <c r="J219" s="272"/>
      <c r="K219" s="272"/>
      <c r="L219" s="276"/>
      <c r="M219" s="277"/>
      <c r="N219" s="278"/>
      <c r="O219" s="278"/>
      <c r="P219" s="278"/>
      <c r="Q219" s="278"/>
      <c r="R219" s="278"/>
      <c r="S219" s="278"/>
      <c r="T219" s="27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0" t="s">
        <v>136</v>
      </c>
      <c r="AU219" s="280" t="s">
        <v>88</v>
      </c>
      <c r="AV219" s="15" t="s">
        <v>86</v>
      </c>
      <c r="AW219" s="15" t="s">
        <v>34</v>
      </c>
      <c r="AX219" s="15" t="s">
        <v>78</v>
      </c>
      <c r="AY219" s="280" t="s">
        <v>122</v>
      </c>
    </row>
    <row r="220" s="13" customFormat="1">
      <c r="A220" s="13"/>
      <c r="B220" s="238"/>
      <c r="C220" s="239"/>
      <c r="D220" s="233" t="s">
        <v>136</v>
      </c>
      <c r="E220" s="240" t="s">
        <v>1</v>
      </c>
      <c r="F220" s="241" t="s">
        <v>78</v>
      </c>
      <c r="G220" s="239"/>
      <c r="H220" s="242">
        <v>0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136</v>
      </c>
      <c r="AU220" s="248" t="s">
        <v>88</v>
      </c>
      <c r="AV220" s="13" t="s">
        <v>88</v>
      </c>
      <c r="AW220" s="13" t="s">
        <v>34</v>
      </c>
      <c r="AX220" s="13" t="s">
        <v>78</v>
      </c>
      <c r="AY220" s="248" t="s">
        <v>122</v>
      </c>
    </row>
    <row r="221" s="15" customFormat="1">
      <c r="A221" s="15"/>
      <c r="B221" s="271"/>
      <c r="C221" s="272"/>
      <c r="D221" s="233" t="s">
        <v>136</v>
      </c>
      <c r="E221" s="273" t="s">
        <v>1</v>
      </c>
      <c r="F221" s="274" t="s">
        <v>251</v>
      </c>
      <c r="G221" s="272"/>
      <c r="H221" s="273" t="s">
        <v>1</v>
      </c>
      <c r="I221" s="275"/>
      <c r="J221" s="272"/>
      <c r="K221" s="272"/>
      <c r="L221" s="276"/>
      <c r="M221" s="277"/>
      <c r="N221" s="278"/>
      <c r="O221" s="278"/>
      <c r="P221" s="278"/>
      <c r="Q221" s="278"/>
      <c r="R221" s="278"/>
      <c r="S221" s="278"/>
      <c r="T221" s="27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0" t="s">
        <v>136</v>
      </c>
      <c r="AU221" s="280" t="s">
        <v>88</v>
      </c>
      <c r="AV221" s="15" t="s">
        <v>86</v>
      </c>
      <c r="AW221" s="15" t="s">
        <v>34</v>
      </c>
      <c r="AX221" s="15" t="s">
        <v>78</v>
      </c>
      <c r="AY221" s="280" t="s">
        <v>122</v>
      </c>
    </row>
    <row r="222" s="13" customFormat="1">
      <c r="A222" s="13"/>
      <c r="B222" s="238"/>
      <c r="C222" s="239"/>
      <c r="D222" s="233" t="s">
        <v>136</v>
      </c>
      <c r="E222" s="240" t="s">
        <v>1</v>
      </c>
      <c r="F222" s="241" t="s">
        <v>258</v>
      </c>
      <c r="G222" s="239"/>
      <c r="H222" s="242">
        <v>129.52000000000001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136</v>
      </c>
      <c r="AU222" s="248" t="s">
        <v>88</v>
      </c>
      <c r="AV222" s="13" t="s">
        <v>88</v>
      </c>
      <c r="AW222" s="13" t="s">
        <v>34</v>
      </c>
      <c r="AX222" s="13" t="s">
        <v>78</v>
      </c>
      <c r="AY222" s="248" t="s">
        <v>122</v>
      </c>
    </row>
    <row r="223" s="14" customFormat="1">
      <c r="A223" s="14"/>
      <c r="B223" s="249"/>
      <c r="C223" s="250"/>
      <c r="D223" s="233" t="s">
        <v>136</v>
      </c>
      <c r="E223" s="251" t="s">
        <v>1</v>
      </c>
      <c r="F223" s="252" t="s">
        <v>155</v>
      </c>
      <c r="G223" s="250"/>
      <c r="H223" s="253">
        <v>129.52000000000001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136</v>
      </c>
      <c r="AU223" s="259" t="s">
        <v>88</v>
      </c>
      <c r="AV223" s="14" t="s">
        <v>128</v>
      </c>
      <c r="AW223" s="14" t="s">
        <v>34</v>
      </c>
      <c r="AX223" s="14" t="s">
        <v>86</v>
      </c>
      <c r="AY223" s="259" t="s">
        <v>122</v>
      </c>
    </row>
    <row r="224" s="2" customFormat="1" ht="16.5" customHeight="1">
      <c r="A224" s="38"/>
      <c r="B224" s="39"/>
      <c r="C224" s="219" t="s">
        <v>264</v>
      </c>
      <c r="D224" s="219" t="s">
        <v>124</v>
      </c>
      <c r="E224" s="220" t="s">
        <v>265</v>
      </c>
      <c r="F224" s="221" t="s">
        <v>266</v>
      </c>
      <c r="G224" s="222" t="s">
        <v>221</v>
      </c>
      <c r="H224" s="223">
        <v>6.2229999999999999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43</v>
      </c>
      <c r="O224" s="91"/>
      <c r="P224" s="229">
        <f>O224*H224</f>
        <v>0</v>
      </c>
      <c r="Q224" s="229">
        <v>1.0395514030999999</v>
      </c>
      <c r="R224" s="229">
        <f>Q224*H224</f>
        <v>6.4691283814912994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128</v>
      </c>
      <c r="AT224" s="231" t="s">
        <v>124</v>
      </c>
      <c r="AU224" s="231" t="s">
        <v>88</v>
      </c>
      <c r="AY224" s="17" t="s">
        <v>122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86</v>
      </c>
      <c r="BK224" s="232">
        <f>ROUND(I224*H224,2)</f>
        <v>0</v>
      </c>
      <c r="BL224" s="17" t="s">
        <v>128</v>
      </c>
      <c r="BM224" s="231" t="s">
        <v>267</v>
      </c>
    </row>
    <row r="225" s="2" customFormat="1">
      <c r="A225" s="38"/>
      <c r="B225" s="39"/>
      <c r="C225" s="40"/>
      <c r="D225" s="233" t="s">
        <v>130</v>
      </c>
      <c r="E225" s="40"/>
      <c r="F225" s="234" t="s">
        <v>268</v>
      </c>
      <c r="G225" s="40"/>
      <c r="H225" s="40"/>
      <c r="I225" s="235"/>
      <c r="J225" s="40"/>
      <c r="K225" s="40"/>
      <c r="L225" s="44"/>
      <c r="M225" s="236"/>
      <c r="N225" s="23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88</v>
      </c>
    </row>
    <row r="226" s="15" customFormat="1">
      <c r="A226" s="15"/>
      <c r="B226" s="271"/>
      <c r="C226" s="272"/>
      <c r="D226" s="233" t="s">
        <v>136</v>
      </c>
      <c r="E226" s="273" t="s">
        <v>1</v>
      </c>
      <c r="F226" s="274" t="s">
        <v>249</v>
      </c>
      <c r="G226" s="272"/>
      <c r="H226" s="273" t="s">
        <v>1</v>
      </c>
      <c r="I226" s="275"/>
      <c r="J226" s="272"/>
      <c r="K226" s="272"/>
      <c r="L226" s="276"/>
      <c r="M226" s="277"/>
      <c r="N226" s="278"/>
      <c r="O226" s="278"/>
      <c r="P226" s="278"/>
      <c r="Q226" s="278"/>
      <c r="R226" s="278"/>
      <c r="S226" s="278"/>
      <c r="T226" s="27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0" t="s">
        <v>136</v>
      </c>
      <c r="AU226" s="280" t="s">
        <v>88</v>
      </c>
      <c r="AV226" s="15" t="s">
        <v>86</v>
      </c>
      <c r="AW226" s="15" t="s">
        <v>34</v>
      </c>
      <c r="AX226" s="15" t="s">
        <v>78</v>
      </c>
      <c r="AY226" s="280" t="s">
        <v>122</v>
      </c>
    </row>
    <row r="227" s="13" customFormat="1">
      <c r="A227" s="13"/>
      <c r="B227" s="238"/>
      <c r="C227" s="239"/>
      <c r="D227" s="233" t="s">
        <v>136</v>
      </c>
      <c r="E227" s="240" t="s">
        <v>1</v>
      </c>
      <c r="F227" s="241" t="s">
        <v>78</v>
      </c>
      <c r="G227" s="239"/>
      <c r="H227" s="242">
        <v>0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136</v>
      </c>
      <c r="AU227" s="248" t="s">
        <v>88</v>
      </c>
      <c r="AV227" s="13" t="s">
        <v>88</v>
      </c>
      <c r="AW227" s="13" t="s">
        <v>34</v>
      </c>
      <c r="AX227" s="13" t="s">
        <v>78</v>
      </c>
      <c r="AY227" s="248" t="s">
        <v>122</v>
      </c>
    </row>
    <row r="228" s="15" customFormat="1">
      <c r="A228" s="15"/>
      <c r="B228" s="271"/>
      <c r="C228" s="272"/>
      <c r="D228" s="233" t="s">
        <v>136</v>
      </c>
      <c r="E228" s="273" t="s">
        <v>1</v>
      </c>
      <c r="F228" s="274" t="s">
        <v>251</v>
      </c>
      <c r="G228" s="272"/>
      <c r="H228" s="273" t="s">
        <v>1</v>
      </c>
      <c r="I228" s="275"/>
      <c r="J228" s="272"/>
      <c r="K228" s="272"/>
      <c r="L228" s="276"/>
      <c r="M228" s="277"/>
      <c r="N228" s="278"/>
      <c r="O228" s="278"/>
      <c r="P228" s="278"/>
      <c r="Q228" s="278"/>
      <c r="R228" s="278"/>
      <c r="S228" s="278"/>
      <c r="T228" s="27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0" t="s">
        <v>136</v>
      </c>
      <c r="AU228" s="280" t="s">
        <v>88</v>
      </c>
      <c r="AV228" s="15" t="s">
        <v>86</v>
      </c>
      <c r="AW228" s="15" t="s">
        <v>34</v>
      </c>
      <c r="AX228" s="15" t="s">
        <v>78</v>
      </c>
      <c r="AY228" s="280" t="s">
        <v>122</v>
      </c>
    </row>
    <row r="229" s="13" customFormat="1">
      <c r="A229" s="13"/>
      <c r="B229" s="238"/>
      <c r="C229" s="239"/>
      <c r="D229" s="233" t="s">
        <v>136</v>
      </c>
      <c r="E229" s="240" t="s">
        <v>1</v>
      </c>
      <c r="F229" s="241" t="s">
        <v>269</v>
      </c>
      <c r="G229" s="239"/>
      <c r="H229" s="242">
        <v>1.7629999999999999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136</v>
      </c>
      <c r="AU229" s="248" t="s">
        <v>88</v>
      </c>
      <c r="AV229" s="13" t="s">
        <v>88</v>
      </c>
      <c r="AW229" s="13" t="s">
        <v>34</v>
      </c>
      <c r="AX229" s="13" t="s">
        <v>78</v>
      </c>
      <c r="AY229" s="248" t="s">
        <v>122</v>
      </c>
    </row>
    <row r="230" s="15" customFormat="1">
      <c r="A230" s="15"/>
      <c r="B230" s="271"/>
      <c r="C230" s="272"/>
      <c r="D230" s="233" t="s">
        <v>136</v>
      </c>
      <c r="E230" s="273" t="s">
        <v>1</v>
      </c>
      <c r="F230" s="274" t="s">
        <v>270</v>
      </c>
      <c r="G230" s="272"/>
      <c r="H230" s="273" t="s">
        <v>1</v>
      </c>
      <c r="I230" s="275"/>
      <c r="J230" s="272"/>
      <c r="K230" s="272"/>
      <c r="L230" s="276"/>
      <c r="M230" s="277"/>
      <c r="N230" s="278"/>
      <c r="O230" s="278"/>
      <c r="P230" s="278"/>
      <c r="Q230" s="278"/>
      <c r="R230" s="278"/>
      <c r="S230" s="278"/>
      <c r="T230" s="27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0" t="s">
        <v>136</v>
      </c>
      <c r="AU230" s="280" t="s">
        <v>88</v>
      </c>
      <c r="AV230" s="15" t="s">
        <v>86</v>
      </c>
      <c r="AW230" s="15" t="s">
        <v>34</v>
      </c>
      <c r="AX230" s="15" t="s">
        <v>78</v>
      </c>
      <c r="AY230" s="280" t="s">
        <v>122</v>
      </c>
    </row>
    <row r="231" s="13" customFormat="1">
      <c r="A231" s="13"/>
      <c r="B231" s="238"/>
      <c r="C231" s="239"/>
      <c r="D231" s="233" t="s">
        <v>136</v>
      </c>
      <c r="E231" s="240" t="s">
        <v>1</v>
      </c>
      <c r="F231" s="241" t="s">
        <v>271</v>
      </c>
      <c r="G231" s="239"/>
      <c r="H231" s="242">
        <v>3.2149999999999999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136</v>
      </c>
      <c r="AU231" s="248" t="s">
        <v>88</v>
      </c>
      <c r="AV231" s="13" t="s">
        <v>88</v>
      </c>
      <c r="AW231" s="13" t="s">
        <v>34</v>
      </c>
      <c r="AX231" s="13" t="s">
        <v>78</v>
      </c>
      <c r="AY231" s="248" t="s">
        <v>122</v>
      </c>
    </row>
    <row r="232" s="14" customFormat="1">
      <c r="A232" s="14"/>
      <c r="B232" s="249"/>
      <c r="C232" s="250"/>
      <c r="D232" s="233" t="s">
        <v>136</v>
      </c>
      <c r="E232" s="251" t="s">
        <v>1</v>
      </c>
      <c r="F232" s="252" t="s">
        <v>155</v>
      </c>
      <c r="G232" s="250"/>
      <c r="H232" s="253">
        <v>4.9779999999999998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136</v>
      </c>
      <c r="AU232" s="259" t="s">
        <v>88</v>
      </c>
      <c r="AV232" s="14" t="s">
        <v>128</v>
      </c>
      <c r="AW232" s="14" t="s">
        <v>34</v>
      </c>
      <c r="AX232" s="14" t="s">
        <v>78</v>
      </c>
      <c r="AY232" s="259" t="s">
        <v>122</v>
      </c>
    </row>
    <row r="233" s="13" customFormat="1">
      <c r="A233" s="13"/>
      <c r="B233" s="238"/>
      <c r="C233" s="239"/>
      <c r="D233" s="233" t="s">
        <v>136</v>
      </c>
      <c r="E233" s="240" t="s">
        <v>1</v>
      </c>
      <c r="F233" s="241" t="s">
        <v>272</v>
      </c>
      <c r="G233" s="239"/>
      <c r="H233" s="242">
        <v>6.2229999999999999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136</v>
      </c>
      <c r="AU233" s="248" t="s">
        <v>88</v>
      </c>
      <c r="AV233" s="13" t="s">
        <v>88</v>
      </c>
      <c r="AW233" s="13" t="s">
        <v>34</v>
      </c>
      <c r="AX233" s="13" t="s">
        <v>86</v>
      </c>
      <c r="AY233" s="248" t="s">
        <v>122</v>
      </c>
    </row>
    <row r="234" s="12" customFormat="1" ht="22.8" customHeight="1">
      <c r="A234" s="12"/>
      <c r="B234" s="203"/>
      <c r="C234" s="204"/>
      <c r="D234" s="205" t="s">
        <v>77</v>
      </c>
      <c r="E234" s="217" t="s">
        <v>128</v>
      </c>
      <c r="F234" s="217" t="s">
        <v>273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SUM(P235:P242)</f>
        <v>0</v>
      </c>
      <c r="Q234" s="211"/>
      <c r="R234" s="212">
        <f>SUM(R235:R242)</f>
        <v>316.46244000000002</v>
      </c>
      <c r="S234" s="211"/>
      <c r="T234" s="213">
        <f>SUM(T235:T242)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86</v>
      </c>
      <c r="AT234" s="215" t="s">
        <v>77</v>
      </c>
      <c r="AU234" s="215" t="s">
        <v>86</v>
      </c>
      <c r="AY234" s="214" t="s">
        <v>122</v>
      </c>
      <c r="BK234" s="216">
        <f>SUM(BK235:BK242)</f>
        <v>0</v>
      </c>
    </row>
    <row r="235" s="2" customFormat="1" ht="16.5" customHeight="1">
      <c r="A235" s="38"/>
      <c r="B235" s="39"/>
      <c r="C235" s="219" t="s">
        <v>274</v>
      </c>
      <c r="D235" s="219" t="s">
        <v>124</v>
      </c>
      <c r="E235" s="220" t="s">
        <v>275</v>
      </c>
      <c r="F235" s="221" t="s">
        <v>276</v>
      </c>
      <c r="G235" s="222" t="s">
        <v>141</v>
      </c>
      <c r="H235" s="223">
        <v>98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43</v>
      </c>
      <c r="O235" s="91"/>
      <c r="P235" s="229">
        <f>O235*H235</f>
        <v>0</v>
      </c>
      <c r="Q235" s="229">
        <v>2.13408</v>
      </c>
      <c r="R235" s="229">
        <f>Q235*H235</f>
        <v>209.13983999999999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128</v>
      </c>
      <c r="AT235" s="231" t="s">
        <v>124</v>
      </c>
      <c r="AU235" s="231" t="s">
        <v>88</v>
      </c>
      <c r="AY235" s="17" t="s">
        <v>122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86</v>
      </c>
      <c r="BK235" s="232">
        <f>ROUND(I235*H235,2)</f>
        <v>0</v>
      </c>
      <c r="BL235" s="17" t="s">
        <v>128</v>
      </c>
      <c r="BM235" s="231" t="s">
        <v>277</v>
      </c>
    </row>
    <row r="236" s="2" customFormat="1">
      <c r="A236" s="38"/>
      <c r="B236" s="39"/>
      <c r="C236" s="40"/>
      <c r="D236" s="233" t="s">
        <v>130</v>
      </c>
      <c r="E236" s="40"/>
      <c r="F236" s="234" t="s">
        <v>278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130</v>
      </c>
      <c r="AU236" s="17" t="s">
        <v>88</v>
      </c>
    </row>
    <row r="237" s="2" customFormat="1">
      <c r="A237" s="38"/>
      <c r="B237" s="39"/>
      <c r="C237" s="40"/>
      <c r="D237" s="233" t="s">
        <v>279</v>
      </c>
      <c r="E237" s="40"/>
      <c r="F237" s="281" t="s">
        <v>280</v>
      </c>
      <c r="G237" s="40"/>
      <c r="H237" s="40"/>
      <c r="I237" s="235"/>
      <c r="J237" s="40"/>
      <c r="K237" s="40"/>
      <c r="L237" s="44"/>
      <c r="M237" s="236"/>
      <c r="N237" s="237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279</v>
      </c>
      <c r="AU237" s="17" t="s">
        <v>88</v>
      </c>
    </row>
    <row r="238" s="13" customFormat="1">
      <c r="A238" s="13"/>
      <c r="B238" s="238"/>
      <c r="C238" s="239"/>
      <c r="D238" s="233" t="s">
        <v>136</v>
      </c>
      <c r="E238" s="240" t="s">
        <v>1</v>
      </c>
      <c r="F238" s="241" t="s">
        <v>281</v>
      </c>
      <c r="G238" s="239"/>
      <c r="H238" s="242">
        <v>98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136</v>
      </c>
      <c r="AU238" s="248" t="s">
        <v>88</v>
      </c>
      <c r="AV238" s="13" t="s">
        <v>88</v>
      </c>
      <c r="AW238" s="13" t="s">
        <v>34</v>
      </c>
      <c r="AX238" s="13" t="s">
        <v>86</v>
      </c>
      <c r="AY238" s="248" t="s">
        <v>122</v>
      </c>
    </row>
    <row r="239" s="2" customFormat="1" ht="21.75" customHeight="1">
      <c r="A239" s="38"/>
      <c r="B239" s="39"/>
      <c r="C239" s="219" t="s">
        <v>282</v>
      </c>
      <c r="D239" s="219" t="s">
        <v>124</v>
      </c>
      <c r="E239" s="220" t="s">
        <v>283</v>
      </c>
      <c r="F239" s="221" t="s">
        <v>284</v>
      </c>
      <c r="G239" s="222" t="s">
        <v>141</v>
      </c>
      <c r="H239" s="223">
        <v>58.075000000000003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43</v>
      </c>
      <c r="O239" s="91"/>
      <c r="P239" s="229">
        <f>O239*H239</f>
        <v>0</v>
      </c>
      <c r="Q239" s="229">
        <v>1.8480000000000001</v>
      </c>
      <c r="R239" s="229">
        <f>Q239*H239</f>
        <v>107.32260000000001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128</v>
      </c>
      <c r="AT239" s="231" t="s">
        <v>124</v>
      </c>
      <c r="AU239" s="231" t="s">
        <v>88</v>
      </c>
      <c r="AY239" s="17" t="s">
        <v>122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86</v>
      </c>
      <c r="BK239" s="232">
        <f>ROUND(I239*H239,2)</f>
        <v>0</v>
      </c>
      <c r="BL239" s="17" t="s">
        <v>128</v>
      </c>
      <c r="BM239" s="231" t="s">
        <v>285</v>
      </c>
    </row>
    <row r="240" s="2" customFormat="1">
      <c r="A240" s="38"/>
      <c r="B240" s="39"/>
      <c r="C240" s="40"/>
      <c r="D240" s="233" t="s">
        <v>130</v>
      </c>
      <c r="E240" s="40"/>
      <c r="F240" s="234" t="s">
        <v>286</v>
      </c>
      <c r="G240" s="40"/>
      <c r="H240" s="40"/>
      <c r="I240" s="235"/>
      <c r="J240" s="40"/>
      <c r="K240" s="40"/>
      <c r="L240" s="44"/>
      <c r="M240" s="236"/>
      <c r="N240" s="237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130</v>
      </c>
      <c r="AU240" s="17" t="s">
        <v>88</v>
      </c>
    </row>
    <row r="241" s="2" customFormat="1">
      <c r="A241" s="38"/>
      <c r="B241" s="39"/>
      <c r="C241" s="40"/>
      <c r="D241" s="233" t="s">
        <v>279</v>
      </c>
      <c r="E241" s="40"/>
      <c r="F241" s="281" t="s">
        <v>287</v>
      </c>
      <c r="G241" s="40"/>
      <c r="H241" s="40"/>
      <c r="I241" s="235"/>
      <c r="J241" s="40"/>
      <c r="K241" s="40"/>
      <c r="L241" s="44"/>
      <c r="M241" s="236"/>
      <c r="N241" s="23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279</v>
      </c>
      <c r="AU241" s="17" t="s">
        <v>88</v>
      </c>
    </row>
    <row r="242" s="13" customFormat="1">
      <c r="A242" s="13"/>
      <c r="B242" s="238"/>
      <c r="C242" s="239"/>
      <c r="D242" s="233" t="s">
        <v>136</v>
      </c>
      <c r="E242" s="240" t="s">
        <v>1</v>
      </c>
      <c r="F242" s="241" t="s">
        <v>288</v>
      </c>
      <c r="G242" s="239"/>
      <c r="H242" s="242">
        <v>58.075000000000003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136</v>
      </c>
      <c r="AU242" s="248" t="s">
        <v>88</v>
      </c>
      <c r="AV242" s="13" t="s">
        <v>88</v>
      </c>
      <c r="AW242" s="13" t="s">
        <v>34</v>
      </c>
      <c r="AX242" s="13" t="s">
        <v>86</v>
      </c>
      <c r="AY242" s="248" t="s">
        <v>122</v>
      </c>
    </row>
    <row r="243" s="12" customFormat="1" ht="22.8" customHeight="1">
      <c r="A243" s="12"/>
      <c r="B243" s="203"/>
      <c r="C243" s="204"/>
      <c r="D243" s="205" t="s">
        <v>77</v>
      </c>
      <c r="E243" s="217" t="s">
        <v>174</v>
      </c>
      <c r="F243" s="217" t="s">
        <v>289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SUM(P244:P269)</f>
        <v>0</v>
      </c>
      <c r="Q243" s="211"/>
      <c r="R243" s="212">
        <f>SUM(R244:R269)</f>
        <v>1.2310806049999998</v>
      </c>
      <c r="S243" s="211"/>
      <c r="T243" s="213">
        <f>SUM(T244:T269)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86</v>
      </c>
      <c r="AT243" s="215" t="s">
        <v>77</v>
      </c>
      <c r="AU243" s="215" t="s">
        <v>86</v>
      </c>
      <c r="AY243" s="214" t="s">
        <v>122</v>
      </c>
      <c r="BK243" s="216">
        <f>SUM(BK244:BK269)</f>
        <v>0</v>
      </c>
    </row>
    <row r="244" s="2" customFormat="1" ht="16.5" customHeight="1">
      <c r="A244" s="38"/>
      <c r="B244" s="39"/>
      <c r="C244" s="219" t="s">
        <v>290</v>
      </c>
      <c r="D244" s="219" t="s">
        <v>124</v>
      </c>
      <c r="E244" s="220" t="s">
        <v>291</v>
      </c>
      <c r="F244" s="221" t="s">
        <v>292</v>
      </c>
      <c r="G244" s="222" t="s">
        <v>293</v>
      </c>
      <c r="H244" s="223">
        <v>80.450000000000003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43</v>
      </c>
      <c r="O244" s="91"/>
      <c r="P244" s="229">
        <f>O244*H244</f>
        <v>0</v>
      </c>
      <c r="Q244" s="229">
        <v>0.00021130000000000001</v>
      </c>
      <c r="R244" s="229">
        <f>Q244*H244</f>
        <v>0.016999085000000001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128</v>
      </c>
      <c r="AT244" s="231" t="s">
        <v>124</v>
      </c>
      <c r="AU244" s="231" t="s">
        <v>88</v>
      </c>
      <c r="AY244" s="17" t="s">
        <v>122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86</v>
      </c>
      <c r="BK244" s="232">
        <f>ROUND(I244*H244,2)</f>
        <v>0</v>
      </c>
      <c r="BL244" s="17" t="s">
        <v>128</v>
      </c>
      <c r="BM244" s="231" t="s">
        <v>294</v>
      </c>
    </row>
    <row r="245" s="2" customFormat="1">
      <c r="A245" s="38"/>
      <c r="B245" s="39"/>
      <c r="C245" s="40"/>
      <c r="D245" s="233" t="s">
        <v>130</v>
      </c>
      <c r="E245" s="40"/>
      <c r="F245" s="234" t="s">
        <v>295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130</v>
      </c>
      <c r="AU245" s="17" t="s">
        <v>88</v>
      </c>
    </row>
    <row r="246" s="2" customFormat="1">
      <c r="A246" s="38"/>
      <c r="B246" s="39"/>
      <c r="C246" s="40"/>
      <c r="D246" s="233" t="s">
        <v>279</v>
      </c>
      <c r="E246" s="40"/>
      <c r="F246" s="281" t="s">
        <v>296</v>
      </c>
      <c r="G246" s="40"/>
      <c r="H246" s="40"/>
      <c r="I246" s="235"/>
      <c r="J246" s="40"/>
      <c r="K246" s="40"/>
      <c r="L246" s="44"/>
      <c r="M246" s="236"/>
      <c r="N246" s="237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279</v>
      </c>
      <c r="AU246" s="17" t="s">
        <v>88</v>
      </c>
    </row>
    <row r="247" s="13" customFormat="1">
      <c r="A247" s="13"/>
      <c r="B247" s="238"/>
      <c r="C247" s="239"/>
      <c r="D247" s="233" t="s">
        <v>136</v>
      </c>
      <c r="E247" s="240" t="s">
        <v>1</v>
      </c>
      <c r="F247" s="241" t="s">
        <v>297</v>
      </c>
      <c r="G247" s="239"/>
      <c r="H247" s="242">
        <v>80.450000000000003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136</v>
      </c>
      <c r="AU247" s="248" t="s">
        <v>88</v>
      </c>
      <c r="AV247" s="13" t="s">
        <v>88</v>
      </c>
      <c r="AW247" s="13" t="s">
        <v>34</v>
      </c>
      <c r="AX247" s="13" t="s">
        <v>86</v>
      </c>
      <c r="AY247" s="248" t="s">
        <v>122</v>
      </c>
    </row>
    <row r="248" s="2" customFormat="1" ht="16.5" customHeight="1">
      <c r="A248" s="38"/>
      <c r="B248" s="39"/>
      <c r="C248" s="219" t="s">
        <v>298</v>
      </c>
      <c r="D248" s="219" t="s">
        <v>124</v>
      </c>
      <c r="E248" s="220" t="s">
        <v>299</v>
      </c>
      <c r="F248" s="221" t="s">
        <v>300</v>
      </c>
      <c r="G248" s="222" t="s">
        <v>127</v>
      </c>
      <c r="H248" s="223">
        <v>261.46300000000002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43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128</v>
      </c>
      <c r="AT248" s="231" t="s">
        <v>124</v>
      </c>
      <c r="AU248" s="231" t="s">
        <v>88</v>
      </c>
      <c r="AY248" s="17" t="s">
        <v>122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86</v>
      </c>
      <c r="BK248" s="232">
        <f>ROUND(I248*H248,2)</f>
        <v>0</v>
      </c>
      <c r="BL248" s="17" t="s">
        <v>128</v>
      </c>
      <c r="BM248" s="231" t="s">
        <v>301</v>
      </c>
    </row>
    <row r="249" s="2" customFormat="1">
      <c r="A249" s="38"/>
      <c r="B249" s="39"/>
      <c r="C249" s="40"/>
      <c r="D249" s="233" t="s">
        <v>130</v>
      </c>
      <c r="E249" s="40"/>
      <c r="F249" s="234" t="s">
        <v>300</v>
      </c>
      <c r="G249" s="40"/>
      <c r="H249" s="40"/>
      <c r="I249" s="235"/>
      <c r="J249" s="40"/>
      <c r="K249" s="40"/>
      <c r="L249" s="44"/>
      <c r="M249" s="236"/>
      <c r="N249" s="237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130</v>
      </c>
      <c r="AU249" s="17" t="s">
        <v>88</v>
      </c>
    </row>
    <row r="250" s="13" customFormat="1">
      <c r="A250" s="13"/>
      <c r="B250" s="238"/>
      <c r="C250" s="239"/>
      <c r="D250" s="233" t="s">
        <v>136</v>
      </c>
      <c r="E250" s="240" t="s">
        <v>1</v>
      </c>
      <c r="F250" s="241" t="s">
        <v>302</v>
      </c>
      <c r="G250" s="239"/>
      <c r="H250" s="242">
        <v>261.46300000000002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136</v>
      </c>
      <c r="AU250" s="248" t="s">
        <v>88</v>
      </c>
      <c r="AV250" s="13" t="s">
        <v>88</v>
      </c>
      <c r="AW250" s="13" t="s">
        <v>34</v>
      </c>
      <c r="AX250" s="13" t="s">
        <v>86</v>
      </c>
      <c r="AY250" s="248" t="s">
        <v>122</v>
      </c>
    </row>
    <row r="251" s="2" customFormat="1" ht="16.5" customHeight="1">
      <c r="A251" s="38"/>
      <c r="B251" s="39"/>
      <c r="C251" s="219" t="s">
        <v>303</v>
      </c>
      <c r="D251" s="219" t="s">
        <v>124</v>
      </c>
      <c r="E251" s="220" t="s">
        <v>304</v>
      </c>
      <c r="F251" s="221" t="s">
        <v>305</v>
      </c>
      <c r="G251" s="222" t="s">
        <v>127</v>
      </c>
      <c r="H251" s="223">
        <v>261.46300000000002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43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128</v>
      </c>
      <c r="AT251" s="231" t="s">
        <v>124</v>
      </c>
      <c r="AU251" s="231" t="s">
        <v>88</v>
      </c>
      <c r="AY251" s="17" t="s">
        <v>122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86</v>
      </c>
      <c r="BK251" s="232">
        <f>ROUND(I251*H251,2)</f>
        <v>0</v>
      </c>
      <c r="BL251" s="17" t="s">
        <v>128</v>
      </c>
      <c r="BM251" s="231" t="s">
        <v>306</v>
      </c>
    </row>
    <row r="252" s="2" customFormat="1">
      <c r="A252" s="38"/>
      <c r="B252" s="39"/>
      <c r="C252" s="40"/>
      <c r="D252" s="233" t="s">
        <v>130</v>
      </c>
      <c r="E252" s="40"/>
      <c r="F252" s="234" t="s">
        <v>307</v>
      </c>
      <c r="G252" s="40"/>
      <c r="H252" s="40"/>
      <c r="I252" s="235"/>
      <c r="J252" s="40"/>
      <c r="K252" s="40"/>
      <c r="L252" s="44"/>
      <c r="M252" s="236"/>
      <c r="N252" s="23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130</v>
      </c>
      <c r="AU252" s="17" t="s">
        <v>88</v>
      </c>
    </row>
    <row r="253" s="13" customFormat="1">
      <c r="A253" s="13"/>
      <c r="B253" s="238"/>
      <c r="C253" s="239"/>
      <c r="D253" s="233" t="s">
        <v>136</v>
      </c>
      <c r="E253" s="240" t="s">
        <v>1</v>
      </c>
      <c r="F253" s="241" t="s">
        <v>302</v>
      </c>
      <c r="G253" s="239"/>
      <c r="H253" s="242">
        <v>261.46300000000002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136</v>
      </c>
      <c r="AU253" s="248" t="s">
        <v>88</v>
      </c>
      <c r="AV253" s="13" t="s">
        <v>88</v>
      </c>
      <c r="AW253" s="13" t="s">
        <v>34</v>
      </c>
      <c r="AX253" s="13" t="s">
        <v>86</v>
      </c>
      <c r="AY253" s="248" t="s">
        <v>122</v>
      </c>
    </row>
    <row r="254" s="2" customFormat="1" ht="21.75" customHeight="1">
      <c r="A254" s="38"/>
      <c r="B254" s="39"/>
      <c r="C254" s="219" t="s">
        <v>308</v>
      </c>
      <c r="D254" s="219" t="s">
        <v>124</v>
      </c>
      <c r="E254" s="220" t="s">
        <v>309</v>
      </c>
      <c r="F254" s="221" t="s">
        <v>310</v>
      </c>
      <c r="G254" s="222" t="s">
        <v>311</v>
      </c>
      <c r="H254" s="223">
        <v>986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43</v>
      </c>
      <c r="O254" s="91"/>
      <c r="P254" s="229">
        <f>O254*H254</f>
        <v>0</v>
      </c>
      <c r="Q254" s="229">
        <v>0.0012313199999999999</v>
      </c>
      <c r="R254" s="229">
        <f>Q254*H254</f>
        <v>1.2140815199999999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128</v>
      </c>
      <c r="AT254" s="231" t="s">
        <v>124</v>
      </c>
      <c r="AU254" s="231" t="s">
        <v>88</v>
      </c>
      <c r="AY254" s="17" t="s">
        <v>122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86</v>
      </c>
      <c r="BK254" s="232">
        <f>ROUND(I254*H254,2)</f>
        <v>0</v>
      </c>
      <c r="BL254" s="17" t="s">
        <v>128</v>
      </c>
      <c r="BM254" s="231" t="s">
        <v>312</v>
      </c>
    </row>
    <row r="255" s="2" customFormat="1">
      <c r="A255" s="38"/>
      <c r="B255" s="39"/>
      <c r="C255" s="40"/>
      <c r="D255" s="233" t="s">
        <v>130</v>
      </c>
      <c r="E255" s="40"/>
      <c r="F255" s="234" t="s">
        <v>313</v>
      </c>
      <c r="G255" s="40"/>
      <c r="H255" s="40"/>
      <c r="I255" s="235"/>
      <c r="J255" s="40"/>
      <c r="K255" s="40"/>
      <c r="L255" s="44"/>
      <c r="M255" s="236"/>
      <c r="N255" s="237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130</v>
      </c>
      <c r="AU255" s="17" t="s">
        <v>88</v>
      </c>
    </row>
    <row r="256" s="2" customFormat="1">
      <c r="A256" s="38"/>
      <c r="B256" s="39"/>
      <c r="C256" s="40"/>
      <c r="D256" s="233" t="s">
        <v>279</v>
      </c>
      <c r="E256" s="40"/>
      <c r="F256" s="281" t="s">
        <v>314</v>
      </c>
      <c r="G256" s="40"/>
      <c r="H256" s="40"/>
      <c r="I256" s="235"/>
      <c r="J256" s="40"/>
      <c r="K256" s="40"/>
      <c r="L256" s="44"/>
      <c r="M256" s="236"/>
      <c r="N256" s="23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279</v>
      </c>
      <c r="AU256" s="17" t="s">
        <v>88</v>
      </c>
    </row>
    <row r="257" s="15" customFormat="1">
      <c r="A257" s="15"/>
      <c r="B257" s="271"/>
      <c r="C257" s="272"/>
      <c r="D257" s="233" t="s">
        <v>136</v>
      </c>
      <c r="E257" s="273" t="s">
        <v>1</v>
      </c>
      <c r="F257" s="274" t="s">
        <v>249</v>
      </c>
      <c r="G257" s="272"/>
      <c r="H257" s="273" t="s">
        <v>1</v>
      </c>
      <c r="I257" s="275"/>
      <c r="J257" s="272"/>
      <c r="K257" s="272"/>
      <c r="L257" s="276"/>
      <c r="M257" s="277"/>
      <c r="N257" s="278"/>
      <c r="O257" s="278"/>
      <c r="P257" s="278"/>
      <c r="Q257" s="278"/>
      <c r="R257" s="278"/>
      <c r="S257" s="278"/>
      <c r="T257" s="27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80" t="s">
        <v>136</v>
      </c>
      <c r="AU257" s="280" t="s">
        <v>88</v>
      </c>
      <c r="AV257" s="15" t="s">
        <v>86</v>
      </c>
      <c r="AW257" s="15" t="s">
        <v>34</v>
      </c>
      <c r="AX257" s="15" t="s">
        <v>78</v>
      </c>
      <c r="AY257" s="280" t="s">
        <v>122</v>
      </c>
    </row>
    <row r="258" s="13" customFormat="1">
      <c r="A258" s="13"/>
      <c r="B258" s="238"/>
      <c r="C258" s="239"/>
      <c r="D258" s="233" t="s">
        <v>136</v>
      </c>
      <c r="E258" s="240" t="s">
        <v>1</v>
      </c>
      <c r="F258" s="241" t="s">
        <v>78</v>
      </c>
      <c r="G258" s="239"/>
      <c r="H258" s="242">
        <v>0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136</v>
      </c>
      <c r="AU258" s="248" t="s">
        <v>88</v>
      </c>
      <c r="AV258" s="13" t="s">
        <v>88</v>
      </c>
      <c r="AW258" s="13" t="s">
        <v>34</v>
      </c>
      <c r="AX258" s="13" t="s">
        <v>78</v>
      </c>
      <c r="AY258" s="248" t="s">
        <v>122</v>
      </c>
    </row>
    <row r="259" s="15" customFormat="1">
      <c r="A259" s="15"/>
      <c r="B259" s="271"/>
      <c r="C259" s="272"/>
      <c r="D259" s="233" t="s">
        <v>136</v>
      </c>
      <c r="E259" s="273" t="s">
        <v>1</v>
      </c>
      <c r="F259" s="274" t="s">
        <v>251</v>
      </c>
      <c r="G259" s="272"/>
      <c r="H259" s="273" t="s">
        <v>1</v>
      </c>
      <c r="I259" s="275"/>
      <c r="J259" s="272"/>
      <c r="K259" s="272"/>
      <c r="L259" s="276"/>
      <c r="M259" s="277"/>
      <c r="N259" s="278"/>
      <c r="O259" s="278"/>
      <c r="P259" s="278"/>
      <c r="Q259" s="278"/>
      <c r="R259" s="278"/>
      <c r="S259" s="278"/>
      <c r="T259" s="27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0" t="s">
        <v>136</v>
      </c>
      <c r="AU259" s="280" t="s">
        <v>88</v>
      </c>
      <c r="AV259" s="15" t="s">
        <v>86</v>
      </c>
      <c r="AW259" s="15" t="s">
        <v>34</v>
      </c>
      <c r="AX259" s="15" t="s">
        <v>78</v>
      </c>
      <c r="AY259" s="280" t="s">
        <v>122</v>
      </c>
    </row>
    <row r="260" s="13" customFormat="1">
      <c r="A260" s="13"/>
      <c r="B260" s="238"/>
      <c r="C260" s="239"/>
      <c r="D260" s="233" t="s">
        <v>136</v>
      </c>
      <c r="E260" s="240" t="s">
        <v>1</v>
      </c>
      <c r="F260" s="241" t="s">
        <v>78</v>
      </c>
      <c r="G260" s="239"/>
      <c r="H260" s="242">
        <v>0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136</v>
      </c>
      <c r="AU260" s="248" t="s">
        <v>88</v>
      </c>
      <c r="AV260" s="13" t="s">
        <v>88</v>
      </c>
      <c r="AW260" s="13" t="s">
        <v>34</v>
      </c>
      <c r="AX260" s="13" t="s">
        <v>78</v>
      </c>
      <c r="AY260" s="248" t="s">
        <v>122</v>
      </c>
    </row>
    <row r="261" s="15" customFormat="1">
      <c r="A261" s="15"/>
      <c r="B261" s="271"/>
      <c r="C261" s="272"/>
      <c r="D261" s="233" t="s">
        <v>136</v>
      </c>
      <c r="E261" s="273" t="s">
        <v>1</v>
      </c>
      <c r="F261" s="274" t="s">
        <v>270</v>
      </c>
      <c r="G261" s="272"/>
      <c r="H261" s="273" t="s">
        <v>1</v>
      </c>
      <c r="I261" s="275"/>
      <c r="J261" s="272"/>
      <c r="K261" s="272"/>
      <c r="L261" s="276"/>
      <c r="M261" s="277"/>
      <c r="N261" s="278"/>
      <c r="O261" s="278"/>
      <c r="P261" s="278"/>
      <c r="Q261" s="278"/>
      <c r="R261" s="278"/>
      <c r="S261" s="278"/>
      <c r="T261" s="27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0" t="s">
        <v>136</v>
      </c>
      <c r="AU261" s="280" t="s">
        <v>88</v>
      </c>
      <c r="AV261" s="15" t="s">
        <v>86</v>
      </c>
      <c r="AW261" s="15" t="s">
        <v>34</v>
      </c>
      <c r="AX261" s="15" t="s">
        <v>78</v>
      </c>
      <c r="AY261" s="280" t="s">
        <v>122</v>
      </c>
    </row>
    <row r="262" s="13" customFormat="1">
      <c r="A262" s="13"/>
      <c r="B262" s="238"/>
      <c r="C262" s="239"/>
      <c r="D262" s="233" t="s">
        <v>136</v>
      </c>
      <c r="E262" s="240" t="s">
        <v>1</v>
      </c>
      <c r="F262" s="241" t="s">
        <v>315</v>
      </c>
      <c r="G262" s="239"/>
      <c r="H262" s="242">
        <v>986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136</v>
      </c>
      <c r="AU262" s="248" t="s">
        <v>88</v>
      </c>
      <c r="AV262" s="13" t="s">
        <v>88</v>
      </c>
      <c r="AW262" s="13" t="s">
        <v>34</v>
      </c>
      <c r="AX262" s="13" t="s">
        <v>86</v>
      </c>
      <c r="AY262" s="248" t="s">
        <v>122</v>
      </c>
    </row>
    <row r="263" s="2" customFormat="1" ht="16.5" customHeight="1">
      <c r="A263" s="38"/>
      <c r="B263" s="39"/>
      <c r="C263" s="219" t="s">
        <v>316</v>
      </c>
      <c r="D263" s="219" t="s">
        <v>124</v>
      </c>
      <c r="E263" s="220" t="s">
        <v>317</v>
      </c>
      <c r="F263" s="221" t="s">
        <v>318</v>
      </c>
      <c r="G263" s="222" t="s">
        <v>319</v>
      </c>
      <c r="H263" s="223">
        <v>1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43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128</v>
      </c>
      <c r="AT263" s="231" t="s">
        <v>124</v>
      </c>
      <c r="AU263" s="231" t="s">
        <v>88</v>
      </c>
      <c r="AY263" s="17" t="s">
        <v>122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86</v>
      </c>
      <c r="BK263" s="232">
        <f>ROUND(I263*H263,2)</f>
        <v>0</v>
      </c>
      <c r="BL263" s="17" t="s">
        <v>128</v>
      </c>
      <c r="BM263" s="231" t="s">
        <v>320</v>
      </c>
    </row>
    <row r="264" s="2" customFormat="1">
      <c r="A264" s="38"/>
      <c r="B264" s="39"/>
      <c r="C264" s="40"/>
      <c r="D264" s="233" t="s">
        <v>130</v>
      </c>
      <c r="E264" s="40"/>
      <c r="F264" s="234" t="s">
        <v>321</v>
      </c>
      <c r="G264" s="40"/>
      <c r="H264" s="40"/>
      <c r="I264" s="235"/>
      <c r="J264" s="40"/>
      <c r="K264" s="40"/>
      <c r="L264" s="44"/>
      <c r="M264" s="236"/>
      <c r="N264" s="237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130</v>
      </c>
      <c r="AU264" s="17" t="s">
        <v>88</v>
      </c>
    </row>
    <row r="265" s="2" customFormat="1">
      <c r="A265" s="38"/>
      <c r="B265" s="39"/>
      <c r="C265" s="40"/>
      <c r="D265" s="233" t="s">
        <v>279</v>
      </c>
      <c r="E265" s="40"/>
      <c r="F265" s="281" t="s">
        <v>322</v>
      </c>
      <c r="G265" s="40"/>
      <c r="H265" s="40"/>
      <c r="I265" s="235"/>
      <c r="J265" s="40"/>
      <c r="K265" s="40"/>
      <c r="L265" s="44"/>
      <c r="M265" s="236"/>
      <c r="N265" s="23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279</v>
      </c>
      <c r="AU265" s="17" t="s">
        <v>88</v>
      </c>
    </row>
    <row r="266" s="13" customFormat="1">
      <c r="A266" s="13"/>
      <c r="B266" s="238"/>
      <c r="C266" s="239"/>
      <c r="D266" s="233" t="s">
        <v>136</v>
      </c>
      <c r="E266" s="240" t="s">
        <v>1</v>
      </c>
      <c r="F266" s="241" t="s">
        <v>86</v>
      </c>
      <c r="G266" s="239"/>
      <c r="H266" s="242">
        <v>1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136</v>
      </c>
      <c r="AU266" s="248" t="s">
        <v>88</v>
      </c>
      <c r="AV266" s="13" t="s">
        <v>88</v>
      </c>
      <c r="AW266" s="13" t="s">
        <v>34</v>
      </c>
      <c r="AX266" s="13" t="s">
        <v>86</v>
      </c>
      <c r="AY266" s="248" t="s">
        <v>122</v>
      </c>
    </row>
    <row r="267" s="2" customFormat="1" ht="16.5" customHeight="1">
      <c r="A267" s="38"/>
      <c r="B267" s="39"/>
      <c r="C267" s="219" t="s">
        <v>323</v>
      </c>
      <c r="D267" s="219" t="s">
        <v>124</v>
      </c>
      <c r="E267" s="220" t="s">
        <v>324</v>
      </c>
      <c r="F267" s="221" t="s">
        <v>325</v>
      </c>
      <c r="G267" s="222" t="s">
        <v>326</v>
      </c>
      <c r="H267" s="223">
        <v>2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43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128</v>
      </c>
      <c r="AT267" s="231" t="s">
        <v>124</v>
      </c>
      <c r="AU267" s="231" t="s">
        <v>88</v>
      </c>
      <c r="AY267" s="17" t="s">
        <v>122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86</v>
      </c>
      <c r="BK267" s="232">
        <f>ROUND(I267*H267,2)</f>
        <v>0</v>
      </c>
      <c r="BL267" s="17" t="s">
        <v>128</v>
      </c>
      <c r="BM267" s="231" t="s">
        <v>327</v>
      </c>
    </row>
    <row r="268" s="2" customFormat="1">
      <c r="A268" s="38"/>
      <c r="B268" s="39"/>
      <c r="C268" s="40"/>
      <c r="D268" s="233" t="s">
        <v>130</v>
      </c>
      <c r="E268" s="40"/>
      <c r="F268" s="234" t="s">
        <v>325</v>
      </c>
      <c r="G268" s="40"/>
      <c r="H268" s="40"/>
      <c r="I268" s="235"/>
      <c r="J268" s="40"/>
      <c r="K268" s="40"/>
      <c r="L268" s="44"/>
      <c r="M268" s="236"/>
      <c r="N268" s="237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130</v>
      </c>
      <c r="AU268" s="17" t="s">
        <v>88</v>
      </c>
    </row>
    <row r="269" s="2" customFormat="1">
      <c r="A269" s="38"/>
      <c r="B269" s="39"/>
      <c r="C269" s="40"/>
      <c r="D269" s="233" t="s">
        <v>279</v>
      </c>
      <c r="E269" s="40"/>
      <c r="F269" s="281" t="s">
        <v>328</v>
      </c>
      <c r="G269" s="40"/>
      <c r="H269" s="40"/>
      <c r="I269" s="235"/>
      <c r="J269" s="40"/>
      <c r="K269" s="40"/>
      <c r="L269" s="44"/>
      <c r="M269" s="236"/>
      <c r="N269" s="23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279</v>
      </c>
      <c r="AU269" s="17" t="s">
        <v>88</v>
      </c>
    </row>
    <row r="270" s="12" customFormat="1" ht="22.8" customHeight="1">
      <c r="A270" s="12"/>
      <c r="B270" s="203"/>
      <c r="C270" s="204"/>
      <c r="D270" s="205" t="s">
        <v>77</v>
      </c>
      <c r="E270" s="217" t="s">
        <v>329</v>
      </c>
      <c r="F270" s="217" t="s">
        <v>330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SUM(P271:P272)</f>
        <v>0</v>
      </c>
      <c r="Q270" s="211"/>
      <c r="R270" s="212">
        <f>SUM(R271:R272)</f>
        <v>0</v>
      </c>
      <c r="S270" s="211"/>
      <c r="T270" s="213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86</v>
      </c>
      <c r="AT270" s="215" t="s">
        <v>77</v>
      </c>
      <c r="AU270" s="215" t="s">
        <v>86</v>
      </c>
      <c r="AY270" s="214" t="s">
        <v>122</v>
      </c>
      <c r="BK270" s="216">
        <f>SUM(BK271:BK272)</f>
        <v>0</v>
      </c>
    </row>
    <row r="271" s="2" customFormat="1" ht="16.5" customHeight="1">
      <c r="A271" s="38"/>
      <c r="B271" s="39"/>
      <c r="C271" s="219" t="s">
        <v>331</v>
      </c>
      <c r="D271" s="219" t="s">
        <v>124</v>
      </c>
      <c r="E271" s="220" t="s">
        <v>332</v>
      </c>
      <c r="F271" s="221" t="s">
        <v>333</v>
      </c>
      <c r="G271" s="222" t="s">
        <v>221</v>
      </c>
      <c r="H271" s="223">
        <v>325.27999999999997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43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128</v>
      </c>
      <c r="AT271" s="231" t="s">
        <v>124</v>
      </c>
      <c r="AU271" s="231" t="s">
        <v>88</v>
      </c>
      <c r="AY271" s="17" t="s">
        <v>122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86</v>
      </c>
      <c r="BK271" s="232">
        <f>ROUND(I271*H271,2)</f>
        <v>0</v>
      </c>
      <c r="BL271" s="17" t="s">
        <v>128</v>
      </c>
      <c r="BM271" s="231" t="s">
        <v>334</v>
      </c>
    </row>
    <row r="272" s="2" customFormat="1">
      <c r="A272" s="38"/>
      <c r="B272" s="39"/>
      <c r="C272" s="40"/>
      <c r="D272" s="233" t="s">
        <v>130</v>
      </c>
      <c r="E272" s="40"/>
      <c r="F272" s="234" t="s">
        <v>335</v>
      </c>
      <c r="G272" s="40"/>
      <c r="H272" s="40"/>
      <c r="I272" s="235"/>
      <c r="J272" s="40"/>
      <c r="K272" s="40"/>
      <c r="L272" s="44"/>
      <c r="M272" s="282"/>
      <c r="N272" s="283"/>
      <c r="O272" s="284"/>
      <c r="P272" s="284"/>
      <c r="Q272" s="284"/>
      <c r="R272" s="284"/>
      <c r="S272" s="284"/>
      <c r="T272" s="2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130</v>
      </c>
      <c r="AU272" s="17" t="s">
        <v>88</v>
      </c>
    </row>
    <row r="273" s="2" customFormat="1" ht="6.96" customHeight="1">
      <c r="A273" s="38"/>
      <c r="B273" s="66"/>
      <c r="C273" s="67"/>
      <c r="D273" s="67"/>
      <c r="E273" s="67"/>
      <c r="F273" s="67"/>
      <c r="G273" s="67"/>
      <c r="H273" s="67"/>
      <c r="I273" s="67"/>
      <c r="J273" s="67"/>
      <c r="K273" s="67"/>
      <c r="L273" s="44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sheetProtection sheet="1" autoFilter="0" formatColumns="0" formatRows="0" objects="1" scenarios="1" spinCount="100000" saltValue="kTsSeHoK6/xvlQiGK5k9hCvGsbMJnv9vlyWPn8kVuTJJjvZDwxlMPm328Hxk/Ey8AVgCifr8yWYUX5iUHMQQTA==" hashValue="j0I+GKdUToDeTF+BXgNk9N2V098i4yjiu9o+zTBPOH3pgMCwdDAUQF43x07aD8yuZ8dXKp749ykEKj0U5eb2Zw==" algorithmName="SHA-512" password="CC35"/>
  <autoFilter ref="C122:K27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VVT Český potok, Smržice - oprava toku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ROUND((SUM(BE117:BE159)),  2)</f>
        <v>0</v>
      </c>
      <c r="G33" s="38"/>
      <c r="H33" s="38"/>
      <c r="I33" s="155">
        <v>0.20999999999999999</v>
      </c>
      <c r="J33" s="154">
        <f>ROUND(((SUM(BE117:BE159))*I33),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ROUND((SUM(BF117:BF159)),  2)</f>
        <v>0</v>
      </c>
      <c r="G34" s="38"/>
      <c r="H34" s="38"/>
      <c r="I34" s="155">
        <v>0.14999999999999999</v>
      </c>
      <c r="J34" s="154">
        <f>ROUND(((SUM(BF117:BF159))*I34),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ROUND((SUM(BG117:BG159)),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ROUND((SUM(BH117:BH159)),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ROUND((SUM(BI117:BI159)),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VVT Český potok, Smržice - oprava toku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Smržice</v>
      </c>
      <c r="G89" s="40"/>
      <c r="H89" s="40"/>
      <c r="I89" s="32" t="s">
        <v>22</v>
      </c>
      <c r="J89" s="79" t="str">
        <f>IF(J12="","",J12)</f>
        <v>25. 7. 2022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337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107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VVT Český potok, Smržice - oprava toku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von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Smržice</v>
      </c>
      <c r="G111" s="40"/>
      <c r="H111" s="40"/>
      <c r="I111" s="32" t="s">
        <v>22</v>
      </c>
      <c r="J111" s="79" t="str">
        <f>IF(J12="","",J12)</f>
        <v>25. 7. 2022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Povodí Moravy, s.p.</v>
      </c>
      <c r="G113" s="40"/>
      <c r="H113" s="40"/>
      <c r="I113" s="32" t="s">
        <v>32</v>
      </c>
      <c r="J113" s="36" t="str">
        <f>E21</f>
        <v>Ing. Tomáš Pecival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Tomáš Pecival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108</v>
      </c>
      <c r="D116" s="194" t="s">
        <v>63</v>
      </c>
      <c r="E116" s="194" t="s">
        <v>59</v>
      </c>
      <c r="F116" s="194" t="s">
        <v>60</v>
      </c>
      <c r="G116" s="194" t="s">
        <v>109</v>
      </c>
      <c r="H116" s="194" t="s">
        <v>110</v>
      </c>
      <c r="I116" s="194" t="s">
        <v>111</v>
      </c>
      <c r="J116" s="195" t="s">
        <v>97</v>
      </c>
      <c r="K116" s="196" t="s">
        <v>112</v>
      </c>
      <c r="L116" s="197"/>
      <c r="M116" s="100" t="s">
        <v>1</v>
      </c>
      <c r="N116" s="101" t="s">
        <v>42</v>
      </c>
      <c r="O116" s="101" t="s">
        <v>113</v>
      </c>
      <c r="P116" s="101" t="s">
        <v>114</v>
      </c>
      <c r="Q116" s="101" t="s">
        <v>115</v>
      </c>
      <c r="R116" s="101" t="s">
        <v>116</v>
      </c>
      <c r="S116" s="101" t="s">
        <v>117</v>
      </c>
      <c r="T116" s="102" t="s">
        <v>118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119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99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77</v>
      </c>
      <c r="E118" s="206" t="s">
        <v>338</v>
      </c>
      <c r="F118" s="206" t="s">
        <v>339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SUM(P119:P159)</f>
        <v>0</v>
      </c>
      <c r="Q118" s="211"/>
      <c r="R118" s="212">
        <f>SUM(R119:R159)</f>
        <v>0</v>
      </c>
      <c r="S118" s="211"/>
      <c r="T118" s="213">
        <f>SUM(T119:T159)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149</v>
      </c>
      <c r="AT118" s="215" t="s">
        <v>77</v>
      </c>
      <c r="AU118" s="215" t="s">
        <v>78</v>
      </c>
      <c r="AY118" s="214" t="s">
        <v>122</v>
      </c>
      <c r="BK118" s="216">
        <f>SUM(BK119:BK159)</f>
        <v>0</v>
      </c>
    </row>
    <row r="119" s="2" customFormat="1" ht="16.5" customHeight="1">
      <c r="A119" s="38"/>
      <c r="B119" s="39"/>
      <c r="C119" s="219" t="s">
        <v>86</v>
      </c>
      <c r="D119" s="219" t="s">
        <v>124</v>
      </c>
      <c r="E119" s="220" t="s">
        <v>340</v>
      </c>
      <c r="F119" s="221" t="s">
        <v>341</v>
      </c>
      <c r="G119" s="222" t="s">
        <v>342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43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343</v>
      </c>
      <c r="AT119" s="231" t="s">
        <v>124</v>
      </c>
      <c r="AU119" s="231" t="s">
        <v>86</v>
      </c>
      <c r="AY119" s="17" t="s">
        <v>122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86</v>
      </c>
      <c r="BK119" s="232">
        <f>ROUND(I119*H119,2)</f>
        <v>0</v>
      </c>
      <c r="BL119" s="17" t="s">
        <v>343</v>
      </c>
      <c r="BM119" s="231" t="s">
        <v>344</v>
      </c>
    </row>
    <row r="120" s="2" customFormat="1">
      <c r="A120" s="38"/>
      <c r="B120" s="39"/>
      <c r="C120" s="40"/>
      <c r="D120" s="233" t="s">
        <v>130</v>
      </c>
      <c r="E120" s="40"/>
      <c r="F120" s="234" t="s">
        <v>345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130</v>
      </c>
      <c r="AU120" s="17" t="s">
        <v>86</v>
      </c>
    </row>
    <row r="121" s="2" customFormat="1" ht="16.5" customHeight="1">
      <c r="A121" s="38"/>
      <c r="B121" s="39"/>
      <c r="C121" s="219" t="s">
        <v>88</v>
      </c>
      <c r="D121" s="219" t="s">
        <v>124</v>
      </c>
      <c r="E121" s="220" t="s">
        <v>346</v>
      </c>
      <c r="F121" s="221" t="s">
        <v>347</v>
      </c>
      <c r="G121" s="222" t="s">
        <v>342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43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343</v>
      </c>
      <c r="AT121" s="231" t="s">
        <v>124</v>
      </c>
      <c r="AU121" s="231" t="s">
        <v>86</v>
      </c>
      <c r="AY121" s="17" t="s">
        <v>122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86</v>
      </c>
      <c r="BK121" s="232">
        <f>ROUND(I121*H121,2)</f>
        <v>0</v>
      </c>
      <c r="BL121" s="17" t="s">
        <v>343</v>
      </c>
      <c r="BM121" s="231" t="s">
        <v>348</v>
      </c>
    </row>
    <row r="122" s="2" customFormat="1">
      <c r="A122" s="38"/>
      <c r="B122" s="39"/>
      <c r="C122" s="40"/>
      <c r="D122" s="233" t="s">
        <v>130</v>
      </c>
      <c r="E122" s="40"/>
      <c r="F122" s="234" t="s">
        <v>347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130</v>
      </c>
      <c r="AU122" s="17" t="s">
        <v>86</v>
      </c>
    </row>
    <row r="123" s="2" customFormat="1">
      <c r="A123" s="38"/>
      <c r="B123" s="39"/>
      <c r="C123" s="40"/>
      <c r="D123" s="233" t="s">
        <v>279</v>
      </c>
      <c r="E123" s="40"/>
      <c r="F123" s="281" t="s">
        <v>349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279</v>
      </c>
      <c r="AU123" s="17" t="s">
        <v>86</v>
      </c>
    </row>
    <row r="124" s="2" customFormat="1" ht="16.5" customHeight="1">
      <c r="A124" s="38"/>
      <c r="B124" s="39"/>
      <c r="C124" s="219" t="s">
        <v>138</v>
      </c>
      <c r="D124" s="219" t="s">
        <v>124</v>
      </c>
      <c r="E124" s="220" t="s">
        <v>350</v>
      </c>
      <c r="F124" s="221" t="s">
        <v>351</v>
      </c>
      <c r="G124" s="222" t="s">
        <v>342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43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343</v>
      </c>
      <c r="AT124" s="231" t="s">
        <v>124</v>
      </c>
      <c r="AU124" s="231" t="s">
        <v>86</v>
      </c>
      <c r="AY124" s="17" t="s">
        <v>122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86</v>
      </c>
      <c r="BK124" s="232">
        <f>ROUND(I124*H124,2)</f>
        <v>0</v>
      </c>
      <c r="BL124" s="17" t="s">
        <v>343</v>
      </c>
      <c r="BM124" s="231" t="s">
        <v>352</v>
      </c>
    </row>
    <row r="125" s="2" customFormat="1">
      <c r="A125" s="38"/>
      <c r="B125" s="39"/>
      <c r="C125" s="40"/>
      <c r="D125" s="233" t="s">
        <v>130</v>
      </c>
      <c r="E125" s="40"/>
      <c r="F125" s="234" t="s">
        <v>353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130</v>
      </c>
      <c r="AU125" s="17" t="s">
        <v>86</v>
      </c>
    </row>
    <row r="126" s="2" customFormat="1" ht="16.5" customHeight="1">
      <c r="A126" s="38"/>
      <c r="B126" s="39"/>
      <c r="C126" s="219" t="s">
        <v>128</v>
      </c>
      <c r="D126" s="219" t="s">
        <v>124</v>
      </c>
      <c r="E126" s="220" t="s">
        <v>354</v>
      </c>
      <c r="F126" s="221" t="s">
        <v>355</v>
      </c>
      <c r="G126" s="222" t="s">
        <v>342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43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343</v>
      </c>
      <c r="AT126" s="231" t="s">
        <v>124</v>
      </c>
      <c r="AU126" s="231" t="s">
        <v>86</v>
      </c>
      <c r="AY126" s="17" t="s">
        <v>122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86</v>
      </c>
      <c r="BK126" s="232">
        <f>ROUND(I126*H126,2)</f>
        <v>0</v>
      </c>
      <c r="BL126" s="17" t="s">
        <v>343</v>
      </c>
      <c r="BM126" s="231" t="s">
        <v>356</v>
      </c>
    </row>
    <row r="127" s="2" customFormat="1">
      <c r="A127" s="38"/>
      <c r="B127" s="39"/>
      <c r="C127" s="40"/>
      <c r="D127" s="233" t="s">
        <v>130</v>
      </c>
      <c r="E127" s="40"/>
      <c r="F127" s="234" t="s">
        <v>355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130</v>
      </c>
      <c r="AU127" s="17" t="s">
        <v>86</v>
      </c>
    </row>
    <row r="128" s="2" customFormat="1">
      <c r="A128" s="38"/>
      <c r="B128" s="39"/>
      <c r="C128" s="40"/>
      <c r="D128" s="233" t="s">
        <v>279</v>
      </c>
      <c r="E128" s="40"/>
      <c r="F128" s="281" t="s">
        <v>357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279</v>
      </c>
      <c r="AU128" s="17" t="s">
        <v>86</v>
      </c>
    </row>
    <row r="129" s="2" customFormat="1" ht="16.5" customHeight="1">
      <c r="A129" s="38"/>
      <c r="B129" s="39"/>
      <c r="C129" s="219" t="s">
        <v>149</v>
      </c>
      <c r="D129" s="219" t="s">
        <v>124</v>
      </c>
      <c r="E129" s="220" t="s">
        <v>358</v>
      </c>
      <c r="F129" s="221" t="s">
        <v>359</v>
      </c>
      <c r="G129" s="222" t="s">
        <v>342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343</v>
      </c>
      <c r="AT129" s="231" t="s">
        <v>124</v>
      </c>
      <c r="AU129" s="231" t="s">
        <v>86</v>
      </c>
      <c r="AY129" s="17" t="s">
        <v>122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343</v>
      </c>
      <c r="BM129" s="231" t="s">
        <v>360</v>
      </c>
    </row>
    <row r="130" s="2" customFormat="1">
      <c r="A130" s="38"/>
      <c r="B130" s="39"/>
      <c r="C130" s="40"/>
      <c r="D130" s="233" t="s">
        <v>130</v>
      </c>
      <c r="E130" s="40"/>
      <c r="F130" s="234" t="s">
        <v>359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130</v>
      </c>
      <c r="AU130" s="17" t="s">
        <v>86</v>
      </c>
    </row>
    <row r="131" s="2" customFormat="1" ht="16.5" customHeight="1">
      <c r="A131" s="38"/>
      <c r="B131" s="39"/>
      <c r="C131" s="219" t="s">
        <v>156</v>
      </c>
      <c r="D131" s="219" t="s">
        <v>124</v>
      </c>
      <c r="E131" s="220" t="s">
        <v>361</v>
      </c>
      <c r="F131" s="221" t="s">
        <v>362</v>
      </c>
      <c r="G131" s="222" t="s">
        <v>342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343</v>
      </c>
      <c r="AT131" s="231" t="s">
        <v>124</v>
      </c>
      <c r="AU131" s="231" t="s">
        <v>86</v>
      </c>
      <c r="AY131" s="17" t="s">
        <v>122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343</v>
      </c>
      <c r="BM131" s="231" t="s">
        <v>363</v>
      </c>
    </row>
    <row r="132" s="2" customFormat="1">
      <c r="A132" s="38"/>
      <c r="B132" s="39"/>
      <c r="C132" s="40"/>
      <c r="D132" s="233" t="s">
        <v>130</v>
      </c>
      <c r="E132" s="40"/>
      <c r="F132" s="234" t="s">
        <v>362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86</v>
      </c>
    </row>
    <row r="133" s="2" customFormat="1" ht="16.5" customHeight="1">
      <c r="A133" s="38"/>
      <c r="B133" s="39"/>
      <c r="C133" s="219" t="s">
        <v>162</v>
      </c>
      <c r="D133" s="219" t="s">
        <v>124</v>
      </c>
      <c r="E133" s="220" t="s">
        <v>364</v>
      </c>
      <c r="F133" s="221" t="s">
        <v>365</v>
      </c>
      <c r="G133" s="222" t="s">
        <v>342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343</v>
      </c>
      <c r="AT133" s="231" t="s">
        <v>124</v>
      </c>
      <c r="AU133" s="231" t="s">
        <v>86</v>
      </c>
      <c r="AY133" s="17" t="s">
        <v>122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343</v>
      </c>
      <c r="BM133" s="231" t="s">
        <v>366</v>
      </c>
    </row>
    <row r="134" s="2" customFormat="1">
      <c r="A134" s="38"/>
      <c r="B134" s="39"/>
      <c r="C134" s="40"/>
      <c r="D134" s="233" t="s">
        <v>130</v>
      </c>
      <c r="E134" s="40"/>
      <c r="F134" s="234" t="s">
        <v>365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130</v>
      </c>
      <c r="AU134" s="17" t="s">
        <v>86</v>
      </c>
    </row>
    <row r="135" s="2" customFormat="1" ht="24.15" customHeight="1">
      <c r="A135" s="38"/>
      <c r="B135" s="39"/>
      <c r="C135" s="219" t="s">
        <v>169</v>
      </c>
      <c r="D135" s="219" t="s">
        <v>124</v>
      </c>
      <c r="E135" s="220" t="s">
        <v>367</v>
      </c>
      <c r="F135" s="221" t="s">
        <v>368</v>
      </c>
      <c r="G135" s="222" t="s">
        <v>342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343</v>
      </c>
      <c r="AT135" s="231" t="s">
        <v>124</v>
      </c>
      <c r="AU135" s="231" t="s">
        <v>86</v>
      </c>
      <c r="AY135" s="17" t="s">
        <v>122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343</v>
      </c>
      <c r="BM135" s="231" t="s">
        <v>369</v>
      </c>
    </row>
    <row r="136" s="2" customFormat="1">
      <c r="A136" s="38"/>
      <c r="B136" s="39"/>
      <c r="C136" s="40"/>
      <c r="D136" s="233" t="s">
        <v>130</v>
      </c>
      <c r="E136" s="40"/>
      <c r="F136" s="234" t="s">
        <v>368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130</v>
      </c>
      <c r="AU136" s="17" t="s">
        <v>86</v>
      </c>
    </row>
    <row r="137" s="2" customFormat="1">
      <c r="A137" s="38"/>
      <c r="B137" s="39"/>
      <c r="C137" s="40"/>
      <c r="D137" s="233" t="s">
        <v>279</v>
      </c>
      <c r="E137" s="40"/>
      <c r="F137" s="281" t="s">
        <v>370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279</v>
      </c>
      <c r="AU137" s="17" t="s">
        <v>86</v>
      </c>
    </row>
    <row r="138" s="2" customFormat="1" ht="24.15" customHeight="1">
      <c r="A138" s="38"/>
      <c r="B138" s="39"/>
      <c r="C138" s="219" t="s">
        <v>174</v>
      </c>
      <c r="D138" s="219" t="s">
        <v>124</v>
      </c>
      <c r="E138" s="220" t="s">
        <v>371</v>
      </c>
      <c r="F138" s="221" t="s">
        <v>372</v>
      </c>
      <c r="G138" s="222" t="s">
        <v>342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343</v>
      </c>
      <c r="AT138" s="231" t="s">
        <v>124</v>
      </c>
      <c r="AU138" s="231" t="s">
        <v>86</v>
      </c>
      <c r="AY138" s="17" t="s">
        <v>122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343</v>
      </c>
      <c r="BM138" s="231" t="s">
        <v>373</v>
      </c>
    </row>
    <row r="139" s="2" customFormat="1">
      <c r="A139" s="38"/>
      <c r="B139" s="39"/>
      <c r="C139" s="40"/>
      <c r="D139" s="233" t="s">
        <v>130</v>
      </c>
      <c r="E139" s="40"/>
      <c r="F139" s="234" t="s">
        <v>372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130</v>
      </c>
      <c r="AU139" s="17" t="s">
        <v>86</v>
      </c>
    </row>
    <row r="140" s="2" customFormat="1" ht="16.5" customHeight="1">
      <c r="A140" s="38"/>
      <c r="B140" s="39"/>
      <c r="C140" s="219" t="s">
        <v>179</v>
      </c>
      <c r="D140" s="219" t="s">
        <v>124</v>
      </c>
      <c r="E140" s="220" t="s">
        <v>374</v>
      </c>
      <c r="F140" s="221" t="s">
        <v>375</v>
      </c>
      <c r="G140" s="222" t="s">
        <v>342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343</v>
      </c>
      <c r="AT140" s="231" t="s">
        <v>124</v>
      </c>
      <c r="AU140" s="231" t="s">
        <v>86</v>
      </c>
      <c r="AY140" s="17" t="s">
        <v>122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343</v>
      </c>
      <c r="BM140" s="231" t="s">
        <v>376</v>
      </c>
    </row>
    <row r="141" s="2" customFormat="1">
      <c r="A141" s="38"/>
      <c r="B141" s="39"/>
      <c r="C141" s="40"/>
      <c r="D141" s="233" t="s">
        <v>130</v>
      </c>
      <c r="E141" s="40"/>
      <c r="F141" s="234" t="s">
        <v>375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130</v>
      </c>
      <c r="AU141" s="17" t="s">
        <v>86</v>
      </c>
    </row>
    <row r="142" s="2" customFormat="1" ht="24.15" customHeight="1">
      <c r="A142" s="38"/>
      <c r="B142" s="39"/>
      <c r="C142" s="219" t="s">
        <v>184</v>
      </c>
      <c r="D142" s="219" t="s">
        <v>124</v>
      </c>
      <c r="E142" s="220" t="s">
        <v>377</v>
      </c>
      <c r="F142" s="221" t="s">
        <v>378</v>
      </c>
      <c r="G142" s="222" t="s">
        <v>342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343</v>
      </c>
      <c r="AT142" s="231" t="s">
        <v>124</v>
      </c>
      <c r="AU142" s="231" t="s">
        <v>86</v>
      </c>
      <c r="AY142" s="17" t="s">
        <v>122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343</v>
      </c>
      <c r="BM142" s="231" t="s">
        <v>379</v>
      </c>
    </row>
    <row r="143" s="2" customFormat="1">
      <c r="A143" s="38"/>
      <c r="B143" s="39"/>
      <c r="C143" s="40"/>
      <c r="D143" s="233" t="s">
        <v>130</v>
      </c>
      <c r="E143" s="40"/>
      <c r="F143" s="234" t="s">
        <v>378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130</v>
      </c>
      <c r="AU143" s="17" t="s">
        <v>86</v>
      </c>
    </row>
    <row r="144" s="2" customFormat="1" ht="16.5" customHeight="1">
      <c r="A144" s="38"/>
      <c r="B144" s="39"/>
      <c r="C144" s="219" t="s">
        <v>190</v>
      </c>
      <c r="D144" s="219" t="s">
        <v>124</v>
      </c>
      <c r="E144" s="220" t="s">
        <v>380</v>
      </c>
      <c r="F144" s="221" t="s">
        <v>381</v>
      </c>
      <c r="G144" s="222" t="s">
        <v>342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343</v>
      </c>
      <c r="AT144" s="231" t="s">
        <v>124</v>
      </c>
      <c r="AU144" s="231" t="s">
        <v>86</v>
      </c>
      <c r="AY144" s="17" t="s">
        <v>122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343</v>
      </c>
      <c r="BM144" s="231" t="s">
        <v>382</v>
      </c>
    </row>
    <row r="145" s="2" customFormat="1">
      <c r="A145" s="38"/>
      <c r="B145" s="39"/>
      <c r="C145" s="40"/>
      <c r="D145" s="233" t="s">
        <v>130</v>
      </c>
      <c r="E145" s="40"/>
      <c r="F145" s="234" t="s">
        <v>383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130</v>
      </c>
      <c r="AU145" s="17" t="s">
        <v>86</v>
      </c>
    </row>
    <row r="146" s="2" customFormat="1" ht="16.5" customHeight="1">
      <c r="A146" s="38"/>
      <c r="B146" s="39"/>
      <c r="C146" s="219" t="s">
        <v>196</v>
      </c>
      <c r="D146" s="219" t="s">
        <v>124</v>
      </c>
      <c r="E146" s="220" t="s">
        <v>384</v>
      </c>
      <c r="F146" s="221" t="s">
        <v>385</v>
      </c>
      <c r="G146" s="222" t="s">
        <v>342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343</v>
      </c>
      <c r="AT146" s="231" t="s">
        <v>124</v>
      </c>
      <c r="AU146" s="231" t="s">
        <v>86</v>
      </c>
      <c r="AY146" s="17" t="s">
        <v>122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343</v>
      </c>
      <c r="BM146" s="231" t="s">
        <v>386</v>
      </c>
    </row>
    <row r="147" s="2" customFormat="1">
      <c r="A147" s="38"/>
      <c r="B147" s="39"/>
      <c r="C147" s="40"/>
      <c r="D147" s="233" t="s">
        <v>130</v>
      </c>
      <c r="E147" s="40"/>
      <c r="F147" s="234" t="s">
        <v>385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130</v>
      </c>
      <c r="AU147" s="17" t="s">
        <v>86</v>
      </c>
    </row>
    <row r="148" s="2" customFormat="1" ht="16.5" customHeight="1">
      <c r="A148" s="38"/>
      <c r="B148" s="39"/>
      <c r="C148" s="219" t="s">
        <v>203</v>
      </c>
      <c r="D148" s="219" t="s">
        <v>124</v>
      </c>
      <c r="E148" s="220" t="s">
        <v>387</v>
      </c>
      <c r="F148" s="221" t="s">
        <v>388</v>
      </c>
      <c r="G148" s="222" t="s">
        <v>342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343</v>
      </c>
      <c r="AT148" s="231" t="s">
        <v>124</v>
      </c>
      <c r="AU148" s="231" t="s">
        <v>86</v>
      </c>
      <c r="AY148" s="17" t="s">
        <v>122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343</v>
      </c>
      <c r="BM148" s="231" t="s">
        <v>389</v>
      </c>
    </row>
    <row r="149" s="2" customFormat="1">
      <c r="A149" s="38"/>
      <c r="B149" s="39"/>
      <c r="C149" s="40"/>
      <c r="D149" s="233" t="s">
        <v>130</v>
      </c>
      <c r="E149" s="40"/>
      <c r="F149" s="234" t="s">
        <v>388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130</v>
      </c>
      <c r="AU149" s="17" t="s">
        <v>86</v>
      </c>
    </row>
    <row r="150" s="2" customFormat="1" ht="16.5" customHeight="1">
      <c r="A150" s="38"/>
      <c r="B150" s="39"/>
      <c r="C150" s="219" t="s">
        <v>8</v>
      </c>
      <c r="D150" s="219" t="s">
        <v>124</v>
      </c>
      <c r="E150" s="220" t="s">
        <v>390</v>
      </c>
      <c r="F150" s="221" t="s">
        <v>391</v>
      </c>
      <c r="G150" s="222" t="s">
        <v>342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343</v>
      </c>
      <c r="AT150" s="231" t="s">
        <v>124</v>
      </c>
      <c r="AU150" s="231" t="s">
        <v>86</v>
      </c>
      <c r="AY150" s="17" t="s">
        <v>122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86</v>
      </c>
      <c r="BK150" s="232">
        <f>ROUND(I150*H150,2)</f>
        <v>0</v>
      </c>
      <c r="BL150" s="17" t="s">
        <v>343</v>
      </c>
      <c r="BM150" s="231" t="s">
        <v>392</v>
      </c>
    </row>
    <row r="151" s="2" customFormat="1">
      <c r="A151" s="38"/>
      <c r="B151" s="39"/>
      <c r="C151" s="40"/>
      <c r="D151" s="233" t="s">
        <v>130</v>
      </c>
      <c r="E151" s="40"/>
      <c r="F151" s="234" t="s">
        <v>393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130</v>
      </c>
      <c r="AU151" s="17" t="s">
        <v>86</v>
      </c>
    </row>
    <row r="152" s="2" customFormat="1" ht="16.5" customHeight="1">
      <c r="A152" s="38"/>
      <c r="B152" s="39"/>
      <c r="C152" s="219" t="s">
        <v>213</v>
      </c>
      <c r="D152" s="219" t="s">
        <v>124</v>
      </c>
      <c r="E152" s="220" t="s">
        <v>394</v>
      </c>
      <c r="F152" s="221" t="s">
        <v>395</v>
      </c>
      <c r="G152" s="222" t="s">
        <v>342</v>
      </c>
      <c r="H152" s="223">
        <v>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343</v>
      </c>
      <c r="AT152" s="231" t="s">
        <v>124</v>
      </c>
      <c r="AU152" s="231" t="s">
        <v>86</v>
      </c>
      <c r="AY152" s="17" t="s">
        <v>122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343</v>
      </c>
      <c r="BM152" s="231" t="s">
        <v>396</v>
      </c>
    </row>
    <row r="153" s="2" customFormat="1">
      <c r="A153" s="38"/>
      <c r="B153" s="39"/>
      <c r="C153" s="40"/>
      <c r="D153" s="233" t="s">
        <v>130</v>
      </c>
      <c r="E153" s="40"/>
      <c r="F153" s="234" t="s">
        <v>395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86</v>
      </c>
    </row>
    <row r="154" s="2" customFormat="1" ht="16.5" customHeight="1">
      <c r="A154" s="38"/>
      <c r="B154" s="39"/>
      <c r="C154" s="219" t="s">
        <v>218</v>
      </c>
      <c r="D154" s="219" t="s">
        <v>124</v>
      </c>
      <c r="E154" s="220" t="s">
        <v>397</v>
      </c>
      <c r="F154" s="221" t="s">
        <v>398</v>
      </c>
      <c r="G154" s="222" t="s">
        <v>342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343</v>
      </c>
      <c r="AT154" s="231" t="s">
        <v>124</v>
      </c>
      <c r="AU154" s="231" t="s">
        <v>86</v>
      </c>
      <c r="AY154" s="17" t="s">
        <v>122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343</v>
      </c>
      <c r="BM154" s="231" t="s">
        <v>399</v>
      </c>
    </row>
    <row r="155" s="2" customFormat="1">
      <c r="A155" s="38"/>
      <c r="B155" s="39"/>
      <c r="C155" s="40"/>
      <c r="D155" s="233" t="s">
        <v>130</v>
      </c>
      <c r="E155" s="40"/>
      <c r="F155" s="234" t="s">
        <v>398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130</v>
      </c>
      <c r="AU155" s="17" t="s">
        <v>86</v>
      </c>
    </row>
    <row r="156" s="2" customFormat="1" ht="16.5" customHeight="1">
      <c r="A156" s="38"/>
      <c r="B156" s="39"/>
      <c r="C156" s="219" t="s">
        <v>227</v>
      </c>
      <c r="D156" s="219" t="s">
        <v>124</v>
      </c>
      <c r="E156" s="220" t="s">
        <v>400</v>
      </c>
      <c r="F156" s="221" t="s">
        <v>401</v>
      </c>
      <c r="G156" s="222" t="s">
        <v>402</v>
      </c>
      <c r="H156" s="223">
        <v>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343</v>
      </c>
      <c r="AT156" s="231" t="s">
        <v>124</v>
      </c>
      <c r="AU156" s="231" t="s">
        <v>86</v>
      </c>
      <c r="AY156" s="17" t="s">
        <v>122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343</v>
      </c>
      <c r="BM156" s="231" t="s">
        <v>403</v>
      </c>
    </row>
    <row r="157" s="2" customFormat="1">
      <c r="A157" s="38"/>
      <c r="B157" s="39"/>
      <c r="C157" s="40"/>
      <c r="D157" s="233" t="s">
        <v>130</v>
      </c>
      <c r="E157" s="40"/>
      <c r="F157" s="234" t="s">
        <v>401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130</v>
      </c>
      <c r="AU157" s="17" t="s">
        <v>86</v>
      </c>
    </row>
    <row r="158" s="2" customFormat="1" ht="16.5" customHeight="1">
      <c r="A158" s="38"/>
      <c r="B158" s="39"/>
      <c r="C158" s="219" t="s">
        <v>233</v>
      </c>
      <c r="D158" s="219" t="s">
        <v>124</v>
      </c>
      <c r="E158" s="220" t="s">
        <v>404</v>
      </c>
      <c r="F158" s="221" t="s">
        <v>405</v>
      </c>
      <c r="G158" s="222" t="s">
        <v>402</v>
      </c>
      <c r="H158" s="223">
        <v>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343</v>
      </c>
      <c r="AT158" s="231" t="s">
        <v>124</v>
      </c>
      <c r="AU158" s="231" t="s">
        <v>86</v>
      </c>
      <c r="AY158" s="17" t="s">
        <v>122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343</v>
      </c>
      <c r="BM158" s="231" t="s">
        <v>406</v>
      </c>
    </row>
    <row r="159" s="2" customFormat="1">
      <c r="A159" s="38"/>
      <c r="B159" s="39"/>
      <c r="C159" s="40"/>
      <c r="D159" s="233" t="s">
        <v>130</v>
      </c>
      <c r="E159" s="40"/>
      <c r="F159" s="234" t="s">
        <v>401</v>
      </c>
      <c r="G159" s="40"/>
      <c r="H159" s="40"/>
      <c r="I159" s="235"/>
      <c r="J159" s="40"/>
      <c r="K159" s="40"/>
      <c r="L159" s="44"/>
      <c r="M159" s="282"/>
      <c r="N159" s="283"/>
      <c r="O159" s="284"/>
      <c r="P159" s="284"/>
      <c r="Q159" s="284"/>
      <c r="R159" s="284"/>
      <c r="S159" s="284"/>
      <c r="T159" s="2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130</v>
      </c>
      <c r="AU159" s="17" t="s">
        <v>86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E4Eg3l/cYCaKZovWAjfvMmwoo5MzchbS4XOR6X+WF0DOe2wMkDk7p1JPPScOvv19gjIPVDg+MtqL4Rg7Pq0VFw==" hashValue="Xsl2ywBrKx3xvNkR9Ej5HbuXTJYJMQ5/qaLHIkdEYRPoKNB8MXiGPPCw7jJCpPPXRKVZj/VTNgIujelm5FfoEQ==" algorithmName="SHA-512" password="CC35"/>
  <autoFilter ref="C116:K15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2025-02-10T12:58:18Z</dcterms:created>
  <dcterms:modified xsi:type="dcterms:W3CDTF">2025-02-10T12:58:21Z</dcterms:modified>
</cp:coreProperties>
</file>