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02_22_3 Lutyňka_DSP\Rozpočet\"/>
    </mc:Choice>
  </mc:AlternateContent>
  <bookViews>
    <workbookView xWindow="0" yWindow="0" windowWidth="0" windowHeight="0"/>
  </bookViews>
  <sheets>
    <sheet name="Rekapitulace stavby" sheetId="1" r:id="rId1"/>
    <sheet name="01 - Rekonstrukce a dopln..." sheetId="2" r:id="rId2"/>
    <sheet name="02.1 - Revitalizace Lutyňky" sheetId="3" r:id="rId3"/>
    <sheet name="02.2 - Nová PB hráz" sheetId="4" r:id="rId4"/>
    <sheet name="03 - Odstranění stavby Úp..." sheetId="5" r:id="rId5"/>
    <sheet name="VON - Vedlejší a ostatní ...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'01 - Rekonstrukce a dopln...'!$C$126:$K$330</definedName>
    <definedName name="_xlnm.Print_Area" localSheetId="1">'01 - Rekonstrukce a dopln...'!$C$4:$J$76,'01 - Rekonstrukce a dopln...'!$C$82:$J$108,'01 - Rekonstrukce a dopln...'!$C$114:$K$330</definedName>
    <definedName name="_xlnm.Print_Titles" localSheetId="1">'01 - Rekonstrukce a dopln...'!$126:$126</definedName>
    <definedName name="_xlnm._FilterDatabase" localSheetId="2" hidden="1">'02.1 - Revitalizace Lutyňky'!$C$123:$K$283</definedName>
    <definedName name="_xlnm.Print_Area" localSheetId="2">'02.1 - Revitalizace Lutyňky'!$C$4:$J$76,'02.1 - Revitalizace Lutyňky'!$C$82:$J$103,'02.1 - Revitalizace Lutyňky'!$C$109:$K$283</definedName>
    <definedName name="_xlnm.Print_Titles" localSheetId="2">'02.1 - Revitalizace Lutyňky'!$123:$123</definedName>
    <definedName name="_xlnm._FilterDatabase" localSheetId="3" hidden="1">'02.2 - Nová PB hráz'!$C$129:$K$272</definedName>
    <definedName name="_xlnm.Print_Area" localSheetId="3">'02.2 - Nová PB hráz'!$C$4:$J$76,'02.2 - Nová PB hráz'!$C$82:$J$109,'02.2 - Nová PB hráz'!$C$115:$K$272</definedName>
    <definedName name="_xlnm.Print_Titles" localSheetId="3">'02.2 - Nová PB hráz'!$129:$129</definedName>
    <definedName name="_xlnm._FilterDatabase" localSheetId="4" hidden="1">'03 - Odstranění stavby Úp...'!$C$119:$K$166</definedName>
    <definedName name="_xlnm.Print_Area" localSheetId="4">'03 - Odstranění stavby Úp...'!$C$4:$J$76,'03 - Odstranění stavby Úp...'!$C$82:$J$101,'03 - Odstranění stavby Úp...'!$C$107:$K$166</definedName>
    <definedName name="_xlnm.Print_Titles" localSheetId="4">'03 - Odstranění stavby Úp...'!$119:$119</definedName>
    <definedName name="_xlnm._FilterDatabase" localSheetId="5" hidden="1">'VON - Vedlejší a ostatní ...'!$C$116:$K$176</definedName>
    <definedName name="_xlnm.Print_Area" localSheetId="5">'VON - Vedlejší a ostatní ...'!$C$4:$J$76,'VON - Vedlejší a ostatní ...'!$C$82:$J$98,'VON - Vedlejší a ostatní ...'!$C$104:$K$176</definedName>
    <definedName name="_xlnm.Print_Titles" localSheetId="5">'VON - Vedlejší a ostatní ...'!$116:$116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1"/>
  <c r="E109"/>
  <c r="J92"/>
  <c r="J91"/>
  <c r="F89"/>
  <c r="E87"/>
  <c r="J18"/>
  <c r="E18"/>
  <c r="F92"/>
  <c r="J17"/>
  <c r="J15"/>
  <c r="E15"/>
  <c r="F113"/>
  <c r="J14"/>
  <c r="J12"/>
  <c r="J89"/>
  <c r="E7"/>
  <c r="E85"/>
  <c i="5" r="J122"/>
  <c r="J37"/>
  <c r="J36"/>
  <c i="1" r="AY99"/>
  <c i="5" r="J35"/>
  <c i="1" r="AX99"/>
  <c i="5"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98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4" r="J39"/>
  <c r="J38"/>
  <c i="1" r="AY98"/>
  <c i="4" r="J37"/>
  <c i="1" r="AX98"/>
  <c i="4"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6"/>
  <c r="BH256"/>
  <c r="BG256"/>
  <c r="BF256"/>
  <c r="T256"/>
  <c r="T255"/>
  <c r="R256"/>
  <c r="R255"/>
  <c r="P256"/>
  <c r="P255"/>
  <c r="BI250"/>
  <c r="BH250"/>
  <c r="BG250"/>
  <c r="BF250"/>
  <c r="T250"/>
  <c r="T249"/>
  <c r="R250"/>
  <c r="R249"/>
  <c r="P250"/>
  <c r="P249"/>
  <c r="BI244"/>
  <c r="BH244"/>
  <c r="BG244"/>
  <c r="BF244"/>
  <c r="T244"/>
  <c r="T243"/>
  <c r="R244"/>
  <c r="R243"/>
  <c r="P244"/>
  <c r="P243"/>
  <c r="BI239"/>
  <c r="BH239"/>
  <c r="BG239"/>
  <c r="BF239"/>
  <c r="T239"/>
  <c r="T238"/>
  <c r="R239"/>
  <c r="R238"/>
  <c r="P239"/>
  <c r="P238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54"/>
  <c r="BH154"/>
  <c r="BG154"/>
  <c r="BF154"/>
  <c r="T154"/>
  <c r="R154"/>
  <c r="P154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J127"/>
  <c r="J126"/>
  <c r="F124"/>
  <c r="E122"/>
  <c r="J94"/>
  <c r="J93"/>
  <c r="F91"/>
  <c r="E89"/>
  <c r="J20"/>
  <c r="E20"/>
  <c r="F94"/>
  <c r="J19"/>
  <c r="J17"/>
  <c r="E17"/>
  <c r="F93"/>
  <c r="J16"/>
  <c r="J14"/>
  <c r="J124"/>
  <c r="E7"/>
  <c r="E85"/>
  <c i="3" r="J39"/>
  <c r="J38"/>
  <c i="1" r="AY97"/>
  <c i="3" r="J37"/>
  <c i="1" r="AX97"/>
  <c i="3" r="BI282"/>
  <c r="BH282"/>
  <c r="BG282"/>
  <c r="BF282"/>
  <c r="T282"/>
  <c r="T281"/>
  <c r="R282"/>
  <c r="R281"/>
  <c r="P282"/>
  <c r="P281"/>
  <c r="BI277"/>
  <c r="BH277"/>
  <c r="BG277"/>
  <c r="BF277"/>
  <c r="T277"/>
  <c r="R277"/>
  <c r="P277"/>
  <c r="BI273"/>
  <c r="BH273"/>
  <c r="BG273"/>
  <c r="BF273"/>
  <c r="T273"/>
  <c r="R273"/>
  <c r="P273"/>
  <c r="BI260"/>
  <c r="BH260"/>
  <c r="BG260"/>
  <c r="BF260"/>
  <c r="T260"/>
  <c r="R260"/>
  <c r="P260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79"/>
  <c r="BH179"/>
  <c r="BG179"/>
  <c r="BF179"/>
  <c r="T179"/>
  <c r="R179"/>
  <c r="P179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121"/>
  <c r="J19"/>
  <c r="J17"/>
  <c r="E17"/>
  <c r="F120"/>
  <c r="J16"/>
  <c r="J14"/>
  <c r="J118"/>
  <c r="E7"/>
  <c r="E112"/>
  <c i="2" r="T129"/>
  <c r="J37"/>
  <c r="J36"/>
  <c i="1" r="AY95"/>
  <c i="2" r="J35"/>
  <c i="1" r="AX95"/>
  <c i="2"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6"/>
  <c r="BH316"/>
  <c r="BG316"/>
  <c r="BF316"/>
  <c r="T316"/>
  <c r="T315"/>
  <c r="R316"/>
  <c r="R315"/>
  <c r="P316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89"/>
  <c r="BH289"/>
  <c r="BG289"/>
  <c r="BF289"/>
  <c r="T289"/>
  <c r="R289"/>
  <c r="P289"/>
  <c r="BI274"/>
  <c r="BH274"/>
  <c r="BG274"/>
  <c r="BF274"/>
  <c r="T274"/>
  <c r="R274"/>
  <c r="P274"/>
  <c r="BI268"/>
  <c r="BH268"/>
  <c r="BG268"/>
  <c r="BF268"/>
  <c r="T268"/>
  <c r="R268"/>
  <c r="P268"/>
  <c r="BI254"/>
  <c r="BH254"/>
  <c r="BG254"/>
  <c r="BF254"/>
  <c r="T254"/>
  <c r="R254"/>
  <c r="P254"/>
  <c r="BI249"/>
  <c r="BH249"/>
  <c r="BG249"/>
  <c r="BF249"/>
  <c r="T249"/>
  <c r="T248"/>
  <c r="R249"/>
  <c r="R248"/>
  <c r="P249"/>
  <c r="P248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9"/>
  <c r="BH189"/>
  <c r="BG189"/>
  <c r="BF189"/>
  <c r="T189"/>
  <c r="R189"/>
  <c r="P189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J124"/>
  <c r="J123"/>
  <c r="F121"/>
  <c r="E119"/>
  <c r="J92"/>
  <c r="J91"/>
  <c r="F89"/>
  <c r="E87"/>
  <c r="J18"/>
  <c r="E18"/>
  <c r="F124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229"/>
  <c r="J209"/>
  <c r="J189"/>
  <c r="BK160"/>
  <c r="BK213"/>
  <c r="BK299"/>
  <c r="J293"/>
  <c r="BK268"/>
  <c r="J225"/>
  <c i="3" r="BK240"/>
  <c r="BK127"/>
  <c r="J203"/>
  <c r="J282"/>
  <c r="BK236"/>
  <c r="J139"/>
  <c r="BK212"/>
  <c r="J143"/>
  <c i="4" r="J270"/>
  <c r="BK244"/>
  <c r="J184"/>
  <c r="BK261"/>
  <c r="BK172"/>
  <c r="BK192"/>
  <c r="J133"/>
  <c r="BK216"/>
  <c r="J172"/>
  <c i="5" r="J161"/>
  <c r="J152"/>
  <c r="BK124"/>
  <c r="BK134"/>
  <c i="6" r="BK171"/>
  <c r="J150"/>
  <c r="J125"/>
  <c r="BK169"/>
  <c r="J144"/>
  <c r="J121"/>
  <c r="J152"/>
  <c r="BK127"/>
  <c r="BK119"/>
  <c i="2" r="J34"/>
  <c r="J147"/>
  <c r="BK236"/>
  <c r="J303"/>
  <c r="BK217"/>
  <c r="BK201"/>
  <c r="BK316"/>
  <c r="F37"/>
  <c r="J165"/>
  <c r="BK328"/>
  <c r="J240"/>
  <c r="BK323"/>
  <c r="BK221"/>
  <c r="J201"/>
  <c r="J176"/>
  <c r="J156"/>
  <c r="BK313"/>
  <c r="BK309"/>
  <c r="J299"/>
  <c r="BK274"/>
  <c r="BK240"/>
  <c r="J152"/>
  <c i="3" r="BK273"/>
  <c r="BK170"/>
  <c r="J228"/>
  <c r="BK139"/>
  <c r="BK220"/>
  <c r="J198"/>
  <c r="J232"/>
  <c r="J151"/>
  <c r="J127"/>
  <c i="4" r="J261"/>
  <c r="BK233"/>
  <c r="BK154"/>
  <c r="J239"/>
  <c r="J226"/>
  <c r="J154"/>
  <c r="BK188"/>
  <c r="BK133"/>
  <c r="J192"/>
  <c i="5" r="J124"/>
  <c r="BK143"/>
  <c r="BK157"/>
  <c i="6" r="J158"/>
  <c r="J127"/>
  <c r="BK173"/>
  <c r="J156"/>
  <c r="BK139"/>
  <c r="J160"/>
  <c i="2" r="F34"/>
  <c r="J307"/>
  <c r="J313"/>
  <c r="BK193"/>
  <c r="BK172"/>
  <c r="J217"/>
  <c r="BK307"/>
  <c r="BK289"/>
  <c r="BK244"/>
  <c r="J130"/>
  <c i="3" r="BK260"/>
  <c r="J135"/>
  <c i="2" r="BK165"/>
  <c r="BK152"/>
  <c r="J319"/>
  <c r="J236"/>
  <c r="J323"/>
  <c r="J221"/>
  <c r="J205"/>
  <c r="BK176"/>
  <c r="J135"/>
  <c r="J328"/>
  <c r="BK293"/>
  <c r="J274"/>
  <c r="J316"/>
  <c i="3" r="J277"/>
  <c r="J179"/>
  <c r="J240"/>
  <c r="J212"/>
  <c r="J260"/>
  <c r="J190"/>
  <c r="J170"/>
  <c r="BK208"/>
  <c i="4" r="BK239"/>
  <c r="BK167"/>
  <c i="2" r="F36"/>
  <c r="J254"/>
  <c r="BK135"/>
  <c i="3" r="BK228"/>
  <c r="BK143"/>
  <c r="J244"/>
  <c r="BK224"/>
  <c r="BK277"/>
  <c r="BK198"/>
  <c r="BK203"/>
  <c r="J236"/>
  <c r="BK160"/>
  <c i="4" r="BK265"/>
  <c r="J203"/>
  <c r="J141"/>
  <c r="J244"/>
  <c r="BK176"/>
  <c r="J167"/>
  <c r="J223"/>
  <c r="BK180"/>
  <c r="J199"/>
  <c i="5" r="J157"/>
  <c r="BK152"/>
  <c r="BK129"/>
  <c r="J138"/>
  <c i="6" r="J173"/>
  <c r="BK154"/>
  <c r="J146"/>
  <c r="J119"/>
  <c r="BK158"/>
  <c r="BK148"/>
  <c r="J136"/>
  <c i="2" r="J268"/>
  <c r="J160"/>
  <c r="BK319"/>
  <c r="BK130"/>
  <c r="J229"/>
  <c r="BK232"/>
  <c r="J213"/>
  <c r="BK205"/>
  <c r="J193"/>
  <c r="BK147"/>
  <c i="1" r="AS96"/>
  <c i="2" r="BK254"/>
  <c r="BK139"/>
  <c r="J139"/>
  <c i="3" r="J220"/>
  <c r="J224"/>
  <c r="BK135"/>
  <c r="BK232"/>
  <c r="BK131"/>
  <c r="BK151"/>
  <c r="J131"/>
  <c i="4" r="BK270"/>
  <c r="J256"/>
  <c i="2" r="J249"/>
  <c r="J172"/>
  <c r="J244"/>
  <c r="J232"/>
  <c r="BK225"/>
  <c r="J309"/>
  <c r="BK189"/>
  <c r="BK209"/>
  <c r="BK303"/>
  <c r="J289"/>
  <c r="BK249"/>
  <c r="BK156"/>
  <c i="3" r="BK282"/>
  <c r="BK155"/>
  <c r="J273"/>
  <c r="BK147"/>
  <c r="BK244"/>
  <c r="J155"/>
  <c r="J147"/>
  <c r="BK179"/>
  <c r="J165"/>
  <c r="BK165"/>
  <c i="4" r="J250"/>
  <c r="J176"/>
  <c r="BK256"/>
  <c r="J220"/>
  <c r="BK223"/>
  <c r="BK141"/>
  <c r="BK203"/>
  <c r="J137"/>
  <c r="J216"/>
  <c i="5" r="BK165"/>
  <c r="J159"/>
  <c r="BK138"/>
  <c r="J143"/>
  <c i="6" r="J167"/>
  <c r="J133"/>
  <c r="BK160"/>
  <c r="BK123"/>
  <c r="J154"/>
  <c r="BK136"/>
  <c r="J130"/>
  <c i="3" r="J160"/>
  <c r="BK190"/>
  <c r="J208"/>
  <c i="4" r="BK250"/>
  <c r="BK211"/>
  <c r="J265"/>
  <c r="J233"/>
  <c r="J211"/>
  <c r="BK184"/>
  <c r="J229"/>
  <c r="J149"/>
  <c r="BK199"/>
  <c r="BK137"/>
  <c i="5" r="J165"/>
  <c r="J134"/>
  <c r="J129"/>
  <c i="6" r="J175"/>
  <c r="BK156"/>
  <c r="BK144"/>
  <c r="BK121"/>
  <c r="BK167"/>
  <c r="BK152"/>
  <c r="BK175"/>
  <c r="BK150"/>
  <c r="BK130"/>
  <c r="BK125"/>
  <c i="4" r="BK229"/>
  <c r="J180"/>
  <c r="BK226"/>
  <c r="BK220"/>
  <c r="J188"/>
  <c r="BK149"/>
  <c i="5" r="BK161"/>
  <c r="BK159"/>
  <c i="6" r="J148"/>
  <c r="J171"/>
  <c r="BK141"/>
  <c r="J169"/>
  <c r="J141"/>
  <c r="J139"/>
  <c r="J123"/>
  <c r="BK146"/>
  <c r="BK133"/>
  <c i="2" r="F35"/>
  <c l="1" r="BK129"/>
  <c r="BK253"/>
  <c r="J253"/>
  <c r="J101"/>
  <c r="R298"/>
  <c r="R322"/>
  <c r="R321"/>
  <c r="P253"/>
  <c r="BK322"/>
  <c r="BK321"/>
  <c r="J321"/>
  <c r="J106"/>
  <c r="R129"/>
  <c r="T298"/>
  <c r="P129"/>
  <c r="P128"/>
  <c r="P298"/>
  <c i="3" r="P243"/>
  <c i="2" r="T253"/>
  <c i="3" r="T126"/>
  <c i="4" r="T264"/>
  <c r="T263"/>
  <c r="T132"/>
  <c r="T131"/>
  <c r="T130"/>
  <c i="5" r="R123"/>
  <c i="2" r="R253"/>
  <c r="P322"/>
  <c r="P321"/>
  <c i="3" r="R126"/>
  <c r="R125"/>
  <c r="R124"/>
  <c r="R243"/>
  <c i="4" r="BK132"/>
  <c r="BK264"/>
  <c r="J264"/>
  <c r="J108"/>
  <c i="5" r="T123"/>
  <c i="3" r="P126"/>
  <c r="P125"/>
  <c r="P124"/>
  <c i="1" r="AU97"/>
  <c i="3" r="BK243"/>
  <c r="J243"/>
  <c r="J101"/>
  <c i="4" r="P132"/>
  <c r="P131"/>
  <c r="P130"/>
  <c i="1" r="AU98"/>
  <c i="5" r="BK151"/>
  <c r="J151"/>
  <c r="J100"/>
  <c i="2" r="BK298"/>
  <c r="J298"/>
  <c r="J103"/>
  <c r="T322"/>
  <c r="T321"/>
  <c i="3" r="BK126"/>
  <c r="J126"/>
  <c r="J100"/>
  <c r="T243"/>
  <c i="4" r="R264"/>
  <c r="R263"/>
  <c i="5" r="T151"/>
  <c r="BK123"/>
  <c r="J123"/>
  <c r="J99"/>
  <c r="P151"/>
  <c i="4" r="R132"/>
  <c r="R131"/>
  <c r="R130"/>
  <c r="P264"/>
  <c r="P263"/>
  <c i="5" r="P123"/>
  <c r="R151"/>
  <c i="6" r="BK118"/>
  <c r="J118"/>
  <c r="J97"/>
  <c r="P118"/>
  <c r="P117"/>
  <c i="1" r="AU100"/>
  <c i="6" r="R118"/>
  <c r="R117"/>
  <c r="T118"/>
  <c r="T117"/>
  <c i="2" r="T128"/>
  <c r="T127"/>
  <c r="BK243"/>
  <c r="J243"/>
  <c r="J99"/>
  <c r="BK318"/>
  <c r="J318"/>
  <c r="J105"/>
  <c r="BK292"/>
  <c r="J292"/>
  <c r="J102"/>
  <c r="BK315"/>
  <c r="J315"/>
  <c r="J104"/>
  <c i="3" r="BK281"/>
  <c r="J281"/>
  <c r="J102"/>
  <c i="4" r="BK232"/>
  <c r="J232"/>
  <c r="J101"/>
  <c r="BK238"/>
  <c r="J238"/>
  <c r="J102"/>
  <c r="BK243"/>
  <c r="J243"/>
  <c r="J103"/>
  <c r="BK260"/>
  <c r="J260"/>
  <c r="J106"/>
  <c i="2" r="BK248"/>
  <c r="J248"/>
  <c r="J100"/>
  <c i="4" r="BK249"/>
  <c r="J249"/>
  <c r="J104"/>
  <c r="BK255"/>
  <c r="J255"/>
  <c r="J105"/>
  <c i="6" r="F91"/>
  <c r="J111"/>
  <c i="5" r="BK121"/>
  <c r="J121"/>
  <c r="J97"/>
  <c i="6" r="E107"/>
  <c r="F114"/>
  <c r="BE121"/>
  <c r="BE141"/>
  <c r="BE146"/>
  <c r="BE119"/>
  <c r="BE148"/>
  <c r="BE150"/>
  <c r="BE156"/>
  <c r="BE169"/>
  <c r="BE175"/>
  <c r="BE123"/>
  <c r="BE125"/>
  <c r="BE127"/>
  <c r="BE130"/>
  <c r="BE139"/>
  <c r="BE158"/>
  <c r="BE160"/>
  <c r="BE171"/>
  <c r="BE133"/>
  <c r="BE136"/>
  <c r="BE144"/>
  <c r="BE152"/>
  <c r="BE154"/>
  <c r="BE167"/>
  <c r="BE173"/>
  <c i="4" r="BK263"/>
  <c r="J263"/>
  <c r="J107"/>
  <c i="5" r="E85"/>
  <c r="F92"/>
  <c r="F91"/>
  <c r="BE129"/>
  <c i="4" r="J132"/>
  <c r="J100"/>
  <c i="5" r="J89"/>
  <c r="BE124"/>
  <c r="BE157"/>
  <c r="BE161"/>
  <c r="BE134"/>
  <c r="BE143"/>
  <c r="BE152"/>
  <c r="BE159"/>
  <c r="BE165"/>
  <c r="BE138"/>
  <c i="3" r="BK125"/>
  <c r="J125"/>
  <c r="J99"/>
  <c i="4" r="F127"/>
  <c r="J91"/>
  <c r="BE133"/>
  <c r="BE184"/>
  <c r="E118"/>
  <c r="F126"/>
  <c r="BE176"/>
  <c r="BE188"/>
  <c r="BE192"/>
  <c r="BE203"/>
  <c r="BE216"/>
  <c r="BE223"/>
  <c r="BE229"/>
  <c r="BE233"/>
  <c r="BE154"/>
  <c r="BE167"/>
  <c r="BE180"/>
  <c r="BE211"/>
  <c r="BE141"/>
  <c r="BE149"/>
  <c r="BE172"/>
  <c r="BE250"/>
  <c r="BE137"/>
  <c r="BE199"/>
  <c r="BE220"/>
  <c r="BE226"/>
  <c r="BE239"/>
  <c r="BE244"/>
  <c r="BE256"/>
  <c r="BE261"/>
  <c r="BE265"/>
  <c r="BE270"/>
  <c i="2" r="J129"/>
  <c r="J98"/>
  <c i="3" r="BE198"/>
  <c r="J91"/>
  <c r="BE228"/>
  <c r="BE131"/>
  <c r="BE155"/>
  <c r="BE203"/>
  <c r="BE220"/>
  <c i="2" r="J322"/>
  <c r="J107"/>
  <c i="3" r="F94"/>
  <c r="BE135"/>
  <c r="F93"/>
  <c r="BE127"/>
  <c r="BE147"/>
  <c r="BE170"/>
  <c r="BE179"/>
  <c r="BE190"/>
  <c r="BE212"/>
  <c r="BE240"/>
  <c r="BE273"/>
  <c r="E85"/>
  <c r="BE143"/>
  <c r="BE151"/>
  <c r="BE160"/>
  <c r="BE165"/>
  <c r="BE244"/>
  <c r="BE224"/>
  <c r="BE236"/>
  <c r="BE260"/>
  <c r="BE139"/>
  <c r="BE208"/>
  <c r="BE232"/>
  <c r="BE277"/>
  <c r="BE282"/>
  <c i="2" r="F92"/>
  <c r="J121"/>
  <c r="BE135"/>
  <c r="BE147"/>
  <c r="BE156"/>
  <c r="BE221"/>
  <c r="BE323"/>
  <c r="BE152"/>
  <c r="BE236"/>
  <c r="BE240"/>
  <c r="BE244"/>
  <c r="BE249"/>
  <c r="BE268"/>
  <c r="BE274"/>
  <c r="BE289"/>
  <c r="BE293"/>
  <c r="BE299"/>
  <c r="BE303"/>
  <c r="BE307"/>
  <c r="BE209"/>
  <c i="1" r="BB95"/>
  <c r="BA95"/>
  <c i="2" r="E117"/>
  <c r="BE139"/>
  <c r="BE172"/>
  <c r="BE176"/>
  <c r="BE189"/>
  <c r="BE193"/>
  <c r="BE201"/>
  <c r="BE205"/>
  <c r="BE213"/>
  <c r="BE313"/>
  <c r="BE319"/>
  <c i="1" r="AW95"/>
  <c i="2" r="BE309"/>
  <c r="BE217"/>
  <c r="BE225"/>
  <c r="BE229"/>
  <c r="BE232"/>
  <c i="1" r="BC95"/>
  <c i="2" r="F123"/>
  <c r="BE160"/>
  <c r="BE130"/>
  <c r="BE165"/>
  <c r="BE254"/>
  <c r="BE328"/>
  <c r="BE316"/>
  <c i="1" r="BD95"/>
  <c i="3" r="F38"/>
  <c i="1" r="BC97"/>
  <c i="4" r="J36"/>
  <c i="1" r="AW98"/>
  <c i="4" r="F39"/>
  <c i="1" r="BD98"/>
  <c i="6" r="F35"/>
  <c i="1" r="BB100"/>
  <c i="3" r="F37"/>
  <c i="1" r="BB97"/>
  <c i="4" r="F38"/>
  <c i="1" r="BC98"/>
  <c i="6" r="J34"/>
  <c i="1" r="AW100"/>
  <c i="3" r="F36"/>
  <c i="1" r="BA97"/>
  <c i="4" r="F36"/>
  <c i="1" r="BA98"/>
  <c i="5" r="F35"/>
  <c i="1" r="BB99"/>
  <c i="5" r="F37"/>
  <c i="1" r="BD99"/>
  <c i="5" r="F36"/>
  <c i="1" r="BC99"/>
  <c i="6" r="F34"/>
  <c i="1" r="BA100"/>
  <c i="3" r="J36"/>
  <c i="1" r="AW97"/>
  <c i="4" r="F37"/>
  <c i="1" r="BB98"/>
  <c i="5" r="J34"/>
  <c i="1" r="AW99"/>
  <c i="6" r="F37"/>
  <c i="1" r="BD100"/>
  <c r="AS94"/>
  <c i="3" r="F39"/>
  <c i="1" r="BD97"/>
  <c i="5" r="F34"/>
  <c i="1" r="BA99"/>
  <c i="6" r="F36"/>
  <c i="1" r="BC100"/>
  <c i="5" l="1" r="P121"/>
  <c r="P120"/>
  <c i="1" r="AU99"/>
  <c i="4" r="BK131"/>
  <c r="J131"/>
  <c r="J99"/>
  <c i="2" r="P127"/>
  <c i="1" r="AU95"/>
  <c i="5" r="T121"/>
  <c r="T120"/>
  <c r="R121"/>
  <c r="R120"/>
  <c i="3" r="T125"/>
  <c r="T124"/>
  <c i="2" r="R128"/>
  <c r="R127"/>
  <c r="BK128"/>
  <c r="BK127"/>
  <c r="J127"/>
  <c r="J96"/>
  <c i="6" r="BK117"/>
  <c r="J117"/>
  <c r="J96"/>
  <c i="5" r="BK120"/>
  <c r="J120"/>
  <c r="J96"/>
  <c i="4" r="BK130"/>
  <c r="J130"/>
  <c r="J98"/>
  <c i="3" r="BK124"/>
  <c r="J124"/>
  <c i="1" r="BA96"/>
  <c r="BC96"/>
  <c r="AY96"/>
  <c r="BB96"/>
  <c r="AX96"/>
  <c i="3" r="J32"/>
  <c i="1" r="AG97"/>
  <c i="5" r="F33"/>
  <c i="1" r="AZ99"/>
  <c i="3" r="F35"/>
  <c i="1" r="AZ97"/>
  <c r="AU96"/>
  <c i="2" r="F33"/>
  <c i="1" r="AZ95"/>
  <c r="BD96"/>
  <c i="4" r="F35"/>
  <c i="1" r="AZ98"/>
  <c i="6" r="F33"/>
  <c i="1" r="AZ100"/>
  <c i="2" r="J33"/>
  <c i="1" r="AV95"/>
  <c r="AT95"/>
  <c i="3" r="J35"/>
  <c i="1" r="AV97"/>
  <c r="AT97"/>
  <c i="4" r="J35"/>
  <c i="1" r="AV98"/>
  <c r="AT98"/>
  <c i="5" r="J33"/>
  <c i="1" r="AV99"/>
  <c r="AT99"/>
  <c i="6" r="J33"/>
  <c i="1" r="AV100"/>
  <c r="AT100"/>
  <c i="2" l="1" r="J128"/>
  <c r="J97"/>
  <c i="1" r="AN97"/>
  <c i="3" r="J98"/>
  <c r="J41"/>
  <c i="1" r="AU94"/>
  <c r="BD94"/>
  <c r="W33"/>
  <c r="BA94"/>
  <c r="W30"/>
  <c i="6" r="J30"/>
  <c i="1" r="AG100"/>
  <c i="2" r="J30"/>
  <c i="1" r="AG95"/>
  <c r="AW96"/>
  <c i="4" r="J32"/>
  <c i="1" r="AG98"/>
  <c r="AG96"/>
  <c i="5" r="J30"/>
  <c i="1" r="AG99"/>
  <c r="AN99"/>
  <c r="BB94"/>
  <c r="W31"/>
  <c r="BC94"/>
  <c r="AY94"/>
  <c r="AZ96"/>
  <c r="AV96"/>
  <c i="6" l="1" r="J39"/>
  <c i="2" r="J39"/>
  <c i="5" r="J39"/>
  <c i="4" r="J41"/>
  <c i="1" r="AN98"/>
  <c r="AN95"/>
  <c r="AN100"/>
  <c r="AG94"/>
  <c r="AK26"/>
  <c r="AW94"/>
  <c r="AK30"/>
  <c r="AT96"/>
  <c r="AN96"/>
  <c r="AX94"/>
  <c r="AZ94"/>
  <c r="AV94"/>
  <c r="AK29"/>
  <c r="AK35"/>
  <c r="W32"/>
  <c l="1"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<sst xmlns="http://schemas.openxmlformats.org/spreadsheetml/2006/main">
  <si>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</si>
  <si>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</si>
  <si>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</si>
  <si>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</si>
  <si>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</si>
  <si>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{0e0854f6-d505-4155-aaf3-84c35393d665}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</si>
  <si>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</si>
  <si>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</si>
  <si>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</si>
  <si>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</si>
  <si>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</si>
  <si>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</si>
  <si>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</si>
  <si>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</si>
  <si>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02/22/3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</si>
  <si>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</si>
  <si>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</si>
  <si>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Lutyňka, Bohumín - Nová Ves, řkm 3.071 – 5.717, ochrana obce proti velkým vodám (stavba č. 5725)</t>
  </si>
  <si>
    <t>KSO:</t>
  </si>
  <si>
    <t>CC-CZ:</t>
  </si>
  <si>
    <t>Místo:</t>
  </si>
  <si>
    <t>Dolní Lutyně</t>
  </si>
  <si>
    <t>Datum:</t>
  </si>
  <si>
    <t>2. 6. 2022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</si>
  <si>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</si>
  <si>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</si>
  <si>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</si>
  <si>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</si>
  <si>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</si>
  <si>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</si>
  <si>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</si>
  <si>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</si>
  <si>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</si>
  <si>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</si>
  <si>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</si>
  <si>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</si>
  <si>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</si>
  <si>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</si>
  <si>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</si>
  <si>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</si>
  <si>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</si>
  <si>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</si>
  <si>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</si>
  <si>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</si>
  <si>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</si>
  <si>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</si>
  <si>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</si>
  <si>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</si>
  <si>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</si>
  <si>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</si>
  <si>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</si>
  <si>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</si>
  <si>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</si>
  <si>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</si>
  <si>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</si>
  <si>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</si>
  <si>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</si>
  <si>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</si>
  <si>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</si>
  <si>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</si>
  <si>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</si>
  <si>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</si>
  <si>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</si>
  <si>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</si>
  <si>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</si>
  <si>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</si>
  <si>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</si>
  <si>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</si>
  <si>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</si>
  <si>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</si>
  <si>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</si>
  <si>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</si>
  <si>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</si>
  <si>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</si>
  <si>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</si>
  <si>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</si>
  <si>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</si>
  <si>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</si>
  <si>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</si>
  <si>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</si>
  <si>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</si>
  <si>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</si>
  <si>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</si>
  <si>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</si>
  <si>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</si>
  <si>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</si>
  <si>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a doplnění PB hráze</t>
  </si>
  <si>
    <t>STA</t>
  </si>
  <si>
    <t>1</t>
  </si>
  <si>
    <t>{7f16e418-4d34-4416-ad11-e4a167520abc}</t>
  </si>
  <si>
    <t>2</t>
  </si>
  <si>
    <t>02</t>
  </si>
  <si>
    <t>Revitalizace Lutyňky a nová PB hráz</t>
  </si>
  <si>
    <t>{a4ada8c0-fd64-426e-b49c-9a55f1381c51}</t>
  </si>
  <si>
    <t>02.1</t>
  </si>
  <si>
    <t>Revitalizace Lutyňky</t>
  </si>
  <si>
    <t>Soupis</t>
  </si>
  <si>
    <t>{db8535b0-40e0-462e-a747-d5e6898af0f4}</t>
  </si>
  <si>
    <t>02.2</t>
  </si>
  <si>
    <t>Nová PB hráz</t>
  </si>
  <si>
    <t>{85e472fb-2fff-4610-b0f4-6b305b86550f}</t>
  </si>
  <si>
    <t>03</t>
  </si>
  <si>
    <t>Odstranění stavby Úprava Lutyňky</t>
  </si>
  <si>
    <t>{e85e7da9-e1ec-4407-979b-9d8fafed8c6d}</t>
  </si>
  <si>
    <t>VON</t>
  </si>
  <si>
    <t>Vedlejší a ostatní náklady</t>
  </si>
  <si>
    <t>{ac03eb32-6c23-45c1-8c43-d382b93fd370}</t>
  </si>
  <si>
    <t>KRYCÍ LIST SOUPISU PRACÍ</t>
  </si>
  <si>
    <t>Objekt:</t>
  </si>
  <si>
    <t>01 - Rekonstrukce a doplnění PB hráze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</si>
  <si>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</si>
  <si>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</si>
  <si>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</si>
  <si>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</si>
  <si>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</si>
  <si>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</si>
  <si>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</si>
  <si>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</si>
  <si>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</si>
  <si>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</si>
  <si>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</si>
  <si>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</si>
  <si>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</si>
  <si>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</si>
  <si>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</si>
  <si>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</si>
  <si>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</si>
  <si>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</si>
  <si>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</si>
  <si>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</si>
  <si>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</si>
  <si>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</si>
  <si>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</si>
  <si>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</si>
  <si>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</si>
  <si>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</si>
  <si>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</si>
  <si>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</si>
  <si>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</si>
  <si>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</si>
  <si>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</si>
  <si>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</si>
  <si>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</si>
  <si>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</si>
  <si>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115001105</t>
  </si>
  <si>
    <t>Převedení vody potrubím DN přes 300 do 600</t>
  </si>
  <si>
    <t>m</t>
  </si>
  <si>
    <t>CS ÚRS 2023 01</t>
  </si>
  <si>
    <t>4</t>
  </si>
  <si>
    <t>1924619558</t>
  </si>
  <si>
    <t>PP</t>
  </si>
  <si>
    <t>Převedení vody potrubím průměru DN přes 300 do 600</t>
  </si>
  <si>
    <t>P</t>
  </si>
  <si>
    <t>Poznámka k položce:_x000d_
Převádění vody bude prováděno po úsecích délky 50 m.</t>
  </si>
  <si>
    <t>VV</t>
  </si>
  <si>
    <t>Viz příloha C.4.1</t>
  </si>
  <si>
    <t>50</t>
  </si>
  <si>
    <t>34</t>
  </si>
  <si>
    <t>114203101</t>
  </si>
  <si>
    <t>Rozebrání dlažeb z lomového kamene nebo betonových tvárnic na sucho</t>
  </si>
  <si>
    <t>m3</t>
  </si>
  <si>
    <t>1439190594</t>
  </si>
  <si>
    <t>Rozebrání dlažeb nebo záhozů s naložením na dopravní prostředek dlažeb z lomového kamene nebo betonových tvárnic na sucho nebo se spárami vyplněnými pískem nebo drnem</t>
  </si>
  <si>
    <t>- podélné opevnění toku z betonových prefabrikátů</t>
  </si>
  <si>
    <t>235 * 0.25</t>
  </si>
  <si>
    <t>171103212</t>
  </si>
  <si>
    <t>Uložení sypanin z horniny třídy těžitelnosti I a II skupiny 1 až 4 do hrází kanálů se zhutněním 100 % PS C s příměsí jílu přes 20 do 50 %</t>
  </si>
  <si>
    <t>-991194704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</si>
  <si>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</si>
  <si>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Poznámka k položce:_x000d_
Vytvoření zemních jímek pro převod vody potrubím. Bude použita zemina z výkopů stavby.</t>
  </si>
  <si>
    <t>- návodní jímka</t>
  </si>
  <si>
    <t>5</t>
  </si>
  <si>
    <t>- povodní jímka</t>
  </si>
  <si>
    <t>Součet</t>
  </si>
  <si>
    <t>3</t>
  </si>
  <si>
    <t>ZP-001</t>
  </si>
  <si>
    <t>Přeložení zajímkování realizovaného úseku zemními hrázkami pro umožnění převodu vody potrubím</t>
  </si>
  <si>
    <t>kpl</t>
  </si>
  <si>
    <t>VLASTNÍ</t>
  </si>
  <si>
    <t>-1651748151</t>
  </si>
  <si>
    <t>Přeložení zajímkování realizovaného úseku zemními hrázkami pro umožnění převodu vody potrubím včetně přeložení (přemístění) potrubí</t>
  </si>
  <si>
    <t>Poznámka k položce:_x000d_
V rámci položky budou nasypány a rozebrány zemní hrázky o celkovém objemu 10.00 m3._x000d_
Součástí položky je i pořízení, doprava a manipulace se zeminou. Celkem bude stavba realizována po 5-ti úsecích.</t>
  </si>
  <si>
    <t>Předpoklad celkem 5 úseků - viz příloha C.4.1</t>
  </si>
  <si>
    <t>115101201</t>
  </si>
  <si>
    <t>Čerpání vody na dopravní výšku do 10 m průměrný přítok do 500 l/min</t>
  </si>
  <si>
    <t>hod</t>
  </si>
  <si>
    <t>-128435082</t>
  </si>
  <si>
    <t>Čerpání vody na dopravní výšku do 10 m s uvažovaným průměrným přítokem do 500 l/min</t>
  </si>
  <si>
    <t>Předpokládaná doba čerpání - 2 měsíce</t>
  </si>
  <si>
    <t>60 * 24</t>
  </si>
  <si>
    <t>115101301</t>
  </si>
  <si>
    <t>Pohotovost čerpací soupravy pro dopravní výšku do 10 m přítok do 500 l/min</t>
  </si>
  <si>
    <t>den</t>
  </si>
  <si>
    <t>891887518</t>
  </si>
  <si>
    <t>Pohotovost záložní čerpací soupravy pro dopravní výšku do 10 m s uvažovaným průměrným přítokem do 500 l/min</t>
  </si>
  <si>
    <t>60</t>
  </si>
  <si>
    <t>6</t>
  </si>
  <si>
    <t>121151125</t>
  </si>
  <si>
    <t>Sejmutí ornice plochy přes 500 m2 tl vrstvy přes 250 do 300 mm strojně</t>
  </si>
  <si>
    <t>m2</t>
  </si>
  <si>
    <t>1203137784</t>
  </si>
  <si>
    <t>Sejmutí ornice strojně při souvislé ploše přes 500 m2, tl. vrstvy přes 250 do 300 mm</t>
  </si>
  <si>
    <t>Viz příloha D.1.1.6</t>
  </si>
  <si>
    <t>- sejmutí ornice pod plochou navrhované hráze (objem přepočten na vrstvu 300 mm)</t>
  </si>
  <si>
    <t>163.70 / 0.300</t>
  </si>
  <si>
    <t>7</t>
  </si>
  <si>
    <t>122151106</t>
  </si>
  <si>
    <t>Odkopávky a prokopávky nezapažené v hornině třídy těžitelnosti I skupiny 1 a 2 objem do 5000 m3 strojně</t>
  </si>
  <si>
    <t>-1654190310</t>
  </si>
  <si>
    <t>Odkopávky a prokopávky nezapažené strojně v hornině třídy těžitelnosti I skupiny 1 a 2 přes 1 000 do 5 000 m3</t>
  </si>
  <si>
    <t>Výkopy pro rekonstrukci hráze - viz příloha D.1.1.6</t>
  </si>
  <si>
    <t>1166.8</t>
  </si>
  <si>
    <t>Zrušení jímek převodu vod</t>
  </si>
  <si>
    <t>10</t>
  </si>
  <si>
    <t>8</t>
  </si>
  <si>
    <t>124153109</t>
  </si>
  <si>
    <t>Příplatek k vykopávkám pro koryta vodotečí v hornině třídy těžitelnosti I skupiny 1 a 2 v tekoucí vodě při LTM</t>
  </si>
  <si>
    <t>1813444803</t>
  </si>
  <si>
    <t>Vykopávky pro koryta vodotečí strojně Příplatek k cenám za vykopávky pro koryta vodotečí v tekoucí vodě při LTM v hornině třídy těžitelnosti I skupiny 1 a 2</t>
  </si>
  <si>
    <t xml:space="preserve">253.1 </t>
  </si>
  <si>
    <t>9</t>
  </si>
  <si>
    <t>162351104</t>
  </si>
  <si>
    <t>Vodorovné přemístění přes 500 do 1000 m výkopku/sypaniny z horniny třídy těžitelnosti I skupiny 1 až 3</t>
  </si>
  <si>
    <t>1447927822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</si>
  <si>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</si>
  <si>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Doprava materiálu ze zemníku na místo uložení do hráze</t>
  </si>
  <si>
    <t>- viz přílohy B, kap. B.8.i a D.1.1.6</t>
  </si>
  <si>
    <t>1054.00</t>
  </si>
  <si>
    <t>Doprava vytěžené zeminy na dočasnou deponii</t>
  </si>
  <si>
    <t>1166.80</t>
  </si>
  <si>
    <t>Doprava sejmuté ornice na místo dočasného uložení</t>
  </si>
  <si>
    <t>163.7</t>
  </si>
  <si>
    <t>Doprava ornice na ohumusování hráze z místa dočasného uložení</t>
  </si>
  <si>
    <t>1923.8 * 0.1</t>
  </si>
  <si>
    <t>171103213</t>
  </si>
  <si>
    <t>Uložení sypanin z horniny třídy těžitelnosti I a II skupiny 1 až 4 do hrází kanálů se zhutněním 100 % PS C s příměsí jílu přes 50 %</t>
  </si>
  <si>
    <t>662242845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</si>
  <si>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50 % objemu</t>
  </si>
  <si>
    <t>11</t>
  </si>
  <si>
    <t>181951112</t>
  </si>
  <si>
    <t>Úprava pláně v hornině třídy těžitelnosti I skupiny 1 až 3 se zhutněním strojně</t>
  </si>
  <si>
    <t>-337227563</t>
  </si>
  <si>
    <t>Úprava pláně vyrovnáním výškových rozdílů strojně v hornině třídy těžitelnosti I, skupiny 1 až 3 se zhutněním</t>
  </si>
  <si>
    <t>- v náspech</t>
  </si>
  <si>
    <t>534</t>
  </si>
  <si>
    <t>- v zářezech</t>
  </si>
  <si>
    <t>1745.5</t>
  </si>
  <si>
    <t>12</t>
  </si>
  <si>
    <t>182151111</t>
  </si>
  <si>
    <t>Svahování v zářezech v hornině třídy těžitelnosti I skupiny 1 až 3 strojně</t>
  </si>
  <si>
    <t>1620429020</t>
  </si>
  <si>
    <t>Svahování trvalých svahů do projektovaných profilů strojně s potřebným přemístěním výkopku při svahování v zářezech v hornině třídy těžitelnosti I, skupiny 1 až 3</t>
  </si>
  <si>
    <t>1693.2</t>
  </si>
  <si>
    <t>13</t>
  </si>
  <si>
    <t>182251101</t>
  </si>
  <si>
    <t>Svahování násypů strojně</t>
  </si>
  <si>
    <t>-196110981</t>
  </si>
  <si>
    <t>Svahování trvalých svahů do projektovaných profilů strojně s potřebným přemístěním výkopku při svahování násypů v jakékoliv hornině</t>
  </si>
  <si>
    <t>1158.20</t>
  </si>
  <si>
    <t>14</t>
  </si>
  <si>
    <t>155131312</t>
  </si>
  <si>
    <t>Zřízení protierozního zpevnění svahů geomříží, georohoží sklonu přes 1:2 do 1:1 včetně kotvení</t>
  </si>
  <si>
    <t>1838988334</t>
  </si>
  <si>
    <t>Zřízení protierozního zpevnění svahů geomříží nebo georohoží včetně plošného kotvení ocelovými skobami, ve sklonu přes 1:2 do 1:1</t>
  </si>
  <si>
    <t>474.16</t>
  </si>
  <si>
    <t>M</t>
  </si>
  <si>
    <t>69321121</t>
  </si>
  <si>
    <t>georohož protierozní</t>
  </si>
  <si>
    <t>-16703510</t>
  </si>
  <si>
    <t>Poznámka k položce:_x000d_
Bude použita georohož plošná, v přírodě rozložitelná pro strmé svahy (800 g/m2)</t>
  </si>
  <si>
    <t>474,16*1,1845 'Přepočtené koeficientem množství</t>
  </si>
  <si>
    <t>16</t>
  </si>
  <si>
    <t>167151111</t>
  </si>
  <si>
    <t>Nakládání výkopku z hornin třídy těžitelnosti I skupiny 1 až 3 přes 100 m3</t>
  </si>
  <si>
    <t>-2116304420</t>
  </si>
  <si>
    <t>Nakládání, skládání a překládání neulehlého výkopku nebo sypaniny strojně nakládání, množství přes 100 m3, z hornin třídy těžitelnosti I, skupiny 1 až 3</t>
  </si>
  <si>
    <t xml:space="preserve">Nakládáni ornice pro ohumusování hráze v místě jejího dočasného uložení </t>
  </si>
  <si>
    <t>(206.80 + 1717) * 0.1</t>
  </si>
  <si>
    <t>17</t>
  </si>
  <si>
    <t>181351103</t>
  </si>
  <si>
    <t>Rozprostření ornice tl vrstvy do 200 mm pl přes 100 do 500 m2 v rovině nebo ve svahu do 1:5 strojně</t>
  </si>
  <si>
    <t>-24394842</t>
  </si>
  <si>
    <t>Rozprostření a urovnání ornice v rovině nebo ve svahu sklonu do 1:5 strojně při souvislé ploše přes 100 do 500 m2, tl. vrstvy do 200 mm</t>
  </si>
  <si>
    <t>206.80</t>
  </si>
  <si>
    <t>18</t>
  </si>
  <si>
    <t>181451311</t>
  </si>
  <si>
    <t>Založení trávníku strojně v jedné operaci v rovině nebo na svahu do 1:5</t>
  </si>
  <si>
    <t>-838810407</t>
  </si>
  <si>
    <t>Založení trávníku strojně výsevem včetně utažení na ploše v rovině nebo na svahu do 1:5</t>
  </si>
  <si>
    <t>19</t>
  </si>
  <si>
    <t>00572472</t>
  </si>
  <si>
    <t>osivo směs travní krajinná-rovinná</t>
  </si>
  <si>
    <t>kg</t>
  </si>
  <si>
    <t>1228230930</t>
  </si>
  <si>
    <t>206,8*0,025 'Přepočtené koeficientem množství</t>
  </si>
  <si>
    <t>20</t>
  </si>
  <si>
    <t>182351133</t>
  </si>
  <si>
    <t>Rozprostření ornice pl přes 500 m2 ve svahu nad 1:5 tl vrstvy do 200 mm strojně</t>
  </si>
  <si>
    <t>1175008113</t>
  </si>
  <si>
    <t>Rozprostření a urovnání ornice ve svahu sklonu přes 1:5 strojně při souvislé ploše přes 500 m2, tl. vrstvy do 200 mm</t>
  </si>
  <si>
    <t>1717.00</t>
  </si>
  <si>
    <t>181451312</t>
  </si>
  <si>
    <t>Založení trávníku strojně v jedné operaci ve svahu přes 1:5 do 1:2</t>
  </si>
  <si>
    <t>-2111643818</t>
  </si>
  <si>
    <t>Založení trávníku strojně výsevem včetně utažení na ploše na svahu přes 1:5 do 1:2</t>
  </si>
  <si>
    <t>22</t>
  </si>
  <si>
    <t>00572474</t>
  </si>
  <si>
    <t>osivo směs travní krajinná-svahová</t>
  </si>
  <si>
    <t>1385562980</t>
  </si>
  <si>
    <t>1717*0,025 'Přepočtené koeficientem množství</t>
  </si>
  <si>
    <t>Zakládání</t>
  </si>
  <si>
    <t>23</t>
  </si>
  <si>
    <t>226211511</t>
  </si>
  <si>
    <t>Vrty velkoprofilové svislé zapažené D přes 450 do 550 mm hl od 0 do 5 m hornina I</t>
  </si>
  <si>
    <t>-107839975</t>
  </si>
  <si>
    <t>Velkoprofilové vrty náběrovým vrtáním svislé zapažené ocelovými pažnicemi průměru přes 450 do 550 mm, v hl od 0 do 5 m v hornině tř. I</t>
  </si>
  <si>
    <t>Délka vrtu po úroveň ZS opevnění koruny hráze</t>
  </si>
  <si>
    <t>0.8373</t>
  </si>
  <si>
    <t>Svislé a kompletní konstrukce</t>
  </si>
  <si>
    <t>24</t>
  </si>
  <si>
    <t>321311116</t>
  </si>
  <si>
    <t>Konstrukce vodních staveb z betonu prostého mrazuvzdorného tř. C 30/37</t>
  </si>
  <si>
    <t>235144257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</si>
  <si>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</si>
  <si>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Patky ukotvení závory - 2ks</t>
  </si>
  <si>
    <t>(0.1963 * 0.8) * 2</t>
  </si>
  <si>
    <t>Vodorovné konstrukce</t>
  </si>
  <si>
    <t>25</t>
  </si>
  <si>
    <t>451571211</t>
  </si>
  <si>
    <t>Lože pod dlažby z kameniva těženého hrubého vrstva tl do 100 mm</t>
  </si>
  <si>
    <t>-1281832072</t>
  </si>
  <si>
    <t>Lože pod dlažby z kameniva těženého hrubého, tl. vrstvy do 100 mm</t>
  </si>
  <si>
    <t>Poznámka k položce:_x000d_
Bude použita frakce 32 - 64 mm</t>
  </si>
  <si>
    <t>Plochy a délky odměřeny digitálně</t>
  </si>
  <si>
    <t xml:space="preserve">Lože pod škrtící profil (celková  tloušťka vrstvy 20 cm)</t>
  </si>
  <si>
    <t>-přechod návodní</t>
  </si>
  <si>
    <t>((((5.399 + 6.3349) / 2) * 8.5) / 0.6) * 2</t>
  </si>
  <si>
    <t>- škrtící profil</t>
  </si>
  <si>
    <t>((((5.4757 + 5.399) / 2) * 10) / 0.6) * 2</t>
  </si>
  <si>
    <t>-přechod povodní</t>
  </si>
  <si>
    <t>((((5.4757 + 6.5186) / 2 ) * 7.1) / 0.6) * 2</t>
  </si>
  <si>
    <t>- opevnění povodní</t>
  </si>
  <si>
    <t>((6.5748 * 16.1257) / 0.6) * 2</t>
  </si>
  <si>
    <t>26</t>
  </si>
  <si>
    <t>451571212</t>
  </si>
  <si>
    <t>Lože pod dlažby z kameniva těženého hrubého vrstva tl přes 100 do 150 mm</t>
  </si>
  <si>
    <t>515073718</t>
  </si>
  <si>
    <t>Lože pod dlažby z kameniva těženého hrubého, tl. vrstvy přes 100 do 150 mm</t>
  </si>
  <si>
    <t>Poznámka k položce:_x000d_
Bude použita frakce 16 - 32 mm</t>
  </si>
  <si>
    <t>Lože pod podélné opevnění PB toku</t>
  </si>
  <si>
    <t>((0.8262 * 165.7938) + ((33.2489 * 0.3 * 1.2019)) / 0.3 + (14 * 0.5 * 0.3))</t>
  </si>
  <si>
    <t>27</t>
  </si>
  <si>
    <t>463212111</t>
  </si>
  <si>
    <t>Rovnanina z lomového kamene upraveného s vyklínováním spár úlomky kamene</t>
  </si>
  <si>
    <t>-451791028</t>
  </si>
  <si>
    <t>Rovnanina z lomového kamene upraveného, tříděného jakékoliv tloušťky rovnaniny s vyklínováním spár a dutin úlomky kamene</t>
  </si>
  <si>
    <t>Podélné opevnění PB toku</t>
  </si>
  <si>
    <t>(0.8262 * 165.7938) + (33.2489 * 0.3 * 1.2019)</t>
  </si>
  <si>
    <t>Škrtící profil</t>
  </si>
  <si>
    <t>((5.399 + 6.3349) / 2) * 8.5</t>
  </si>
  <si>
    <t>((5.4757 + 5.399) / 2) * 10</t>
  </si>
  <si>
    <t>((5.4757 + 6.5186) / 2 ) * 7.1</t>
  </si>
  <si>
    <t>6.5748 * 16.1257</t>
  </si>
  <si>
    <t>28</t>
  </si>
  <si>
    <t>463212191</t>
  </si>
  <si>
    <t>Příplatek za vypracováni líce rovnaniny</t>
  </si>
  <si>
    <t>-187761577</t>
  </si>
  <si>
    <t>Rovnanina z lomového kamene upraveného, tříděného Příplatek k cenám za vypracování líce</t>
  </si>
  <si>
    <t>(842.819 / 2) + 179.041</t>
  </si>
  <si>
    <t>Komunikace pozemní</t>
  </si>
  <si>
    <t>29</t>
  </si>
  <si>
    <t>564770111</t>
  </si>
  <si>
    <t>Podklad z kameniva hrubého drceného vel. 16-32 mm plochy přes 100 m2 tl 250 mm</t>
  </si>
  <si>
    <t>1319072352</t>
  </si>
  <si>
    <t>Podklad nebo kryt z kameniva hrubého drceného vel. 16-32 mm s rozprostřením a zhutněním plochy přes 100 m2, po zhutnění tl. 250 mm</t>
  </si>
  <si>
    <t>Poznámka k položce:_x000d_
Bude použita frakce 0 - 32 mm</t>
  </si>
  <si>
    <t>Zpevnění koruny hráze (plocha odměřena digitálně)</t>
  </si>
  <si>
    <t>572.5795</t>
  </si>
  <si>
    <t>Ostatní konstrukce a práce, bourání</t>
  </si>
  <si>
    <t>30</t>
  </si>
  <si>
    <t>919726123</t>
  </si>
  <si>
    <t>Geotextilie pro ochranu, separaci a filtraci netkaná měrná hm přes 300 do 500 g/m2</t>
  </si>
  <si>
    <t>-1506315357</t>
  </si>
  <si>
    <t>Geotextilie netkaná pro ochranu, separaci nebo filtraci měrná hmotnost přes 300 do 500 g/m2</t>
  </si>
  <si>
    <t>Podklad pro zpevnění koruny hráze (plocha odměřena digitálně)</t>
  </si>
  <si>
    <t>35</t>
  </si>
  <si>
    <t>966041111</t>
  </si>
  <si>
    <t>Bourání konstrukcí LTM zdiva z betonu prostého neprokládaného ručně</t>
  </si>
  <si>
    <t>1033598135</t>
  </si>
  <si>
    <t>Bourání konstrukcí LTM ve vodních tocích s přemístěním suti na hromady na vzdálenost do 20 m nebo s naložením na dopravní prostředek ručně z betonu prostého neprokládaného</t>
  </si>
  <si>
    <t>- betonové příčné prahy</t>
  </si>
  <si>
    <t>3.00 * 1.00</t>
  </si>
  <si>
    <t>37</t>
  </si>
  <si>
    <t>997321511</t>
  </si>
  <si>
    <t>Vodorovná doprava suti a vybouraných hmot po suchu do 1 km</t>
  </si>
  <si>
    <t>t</t>
  </si>
  <si>
    <t>-690334239</t>
  </si>
  <si>
    <t>Vodorovná doprava suti a vybouraných hmot bez naložení, s vyložením a hrubým urovnáním po suchu, na vzdálenost do 1 km</t>
  </si>
  <si>
    <t>39</t>
  </si>
  <si>
    <t>997321519</t>
  </si>
  <si>
    <t>Příplatek ZKD 1 km vodorovné dopravy suti a vybouraných hmot po suchu</t>
  </si>
  <si>
    <t>1353102187</t>
  </si>
  <si>
    <t>Vodorovná doprava suti a vybouraných hmot bez naložení, s vyložením a hrubým urovnáním po suchu, na vzdálenost Příplatek k cenám za každý další i započatý 1 km přes 1 km</t>
  </si>
  <si>
    <t xml:space="preserve">Poznámka k položce:_x000d_
Předpoklad vzdálenost do 10-ti  km (recyklační středisko Orlová)</t>
  </si>
  <si>
    <t>112,35*9 'Přepočtené koeficientem množství</t>
  </si>
  <si>
    <t>38</t>
  </si>
  <si>
    <t>PS_001</t>
  </si>
  <si>
    <t>Poplatek za uložení stavebního odpadu na recyklační skládce (skládkovné)</t>
  </si>
  <si>
    <t>1209552421</t>
  </si>
  <si>
    <t>sss</t>
  </si>
  <si>
    <t>997</t>
  </si>
  <si>
    <t>Přesun sutě</t>
  </si>
  <si>
    <t>36</t>
  </si>
  <si>
    <t>997321211</t>
  </si>
  <si>
    <t>Svislá doprava suti a vybouraných hmot v do 4 m</t>
  </si>
  <si>
    <t>1329535457</t>
  </si>
  <si>
    <t>Svislá doprava suti a vybouraných hmot s naložením do dopravního zařízení a s vyprázdněním dopravního zařízení na hromadu nebo do dopravního prostředku na výšku do 4 m</t>
  </si>
  <si>
    <t>998</t>
  </si>
  <si>
    <t>Přesun hmot</t>
  </si>
  <si>
    <t>31</t>
  </si>
  <si>
    <t>998332011</t>
  </si>
  <si>
    <t>Přesun hmot pro úpravy vodních toků a kanály</t>
  </si>
  <si>
    <t>1242339636</t>
  </si>
  <si>
    <t>Přesun hmot pro úpravy vodních toků a kanály, hráze rybníků apod. dopravní vzdálenost do 500 m</t>
  </si>
  <si>
    <t>PSV</t>
  </si>
  <si>
    <t>Práce a dodávky PSV</t>
  </si>
  <si>
    <t>767</t>
  </si>
  <si>
    <t>Konstrukce zámečnické</t>
  </si>
  <si>
    <t>32</t>
  </si>
  <si>
    <t>767995116</t>
  </si>
  <si>
    <t>Montáž atypických zámečnických konstrukcí hm přes 100 do 250 kg</t>
  </si>
  <si>
    <t>664045236</t>
  </si>
  <si>
    <t>Poznámka k položce:_x000d_
Viz příloha D.1.1.8</t>
  </si>
  <si>
    <t>ZV 01 - Závora</t>
  </si>
  <si>
    <t>136.32</t>
  </si>
  <si>
    <t>33</t>
  </si>
  <si>
    <t>M-001</t>
  </si>
  <si>
    <t>Výroba a dodávka ZV 01 - Závora</t>
  </si>
  <si>
    <t>-653442951</t>
  </si>
  <si>
    <t>Poznámka k položce:_x000d_
Viz příloha D.1.1.8_x000d_
Součástí položky je i ošetření povrchu zámečnických výrobků žárovým pozinkováním a provedení výstražných červených pruhů na vodorovných tyčích 5x po 30 cm.</t>
  </si>
  <si>
    <t>02 - Revitalizace Lutyňky a nová PB hráz</t>
  </si>
  <si>
    <t>Soupis:</t>
  </si>
  <si>
    <t>02.1 - Revitalizace Lutyňky</t>
  </si>
  <si>
    <t>112251101</t>
  </si>
  <si>
    <t>Odstranění pařezů průměru přes 100 do 300 mm</t>
  </si>
  <si>
    <t>kus</t>
  </si>
  <si>
    <t>1724821160</t>
  </si>
  <si>
    <t>Odstranění pařezů strojně s jejich vykopáním nebo vytrháním průměru přes 100 do 300 mm</t>
  </si>
  <si>
    <t>Viz příloha C.4.2</t>
  </si>
  <si>
    <t>112251102</t>
  </si>
  <si>
    <t>Odstranění pařezů průměru přes 300 do 500 mm</t>
  </si>
  <si>
    <t>-872492714</t>
  </si>
  <si>
    <t>Odstranění pařezů strojně s jejich vykopáním nebo vytrháním průměru přes 300 do 500 mm</t>
  </si>
  <si>
    <t>112251103</t>
  </si>
  <si>
    <t>Odstranění pařezů průměru přes 500 do 700 mm</t>
  </si>
  <si>
    <t>-943159658</t>
  </si>
  <si>
    <t>Odstranění pařezů strojně s jejich vykopáním nebo vytrháním průměru přes 500 do 700 mm</t>
  </si>
  <si>
    <t>112251104</t>
  </si>
  <si>
    <t>Odstranění pařezů průměru přes 700 do 900 mm</t>
  </si>
  <si>
    <t>1417563917</t>
  </si>
  <si>
    <t>Odstranění pařezů strojně s jejich vykopáním nebo vytrháním průměru přes 700 do 900 mm</t>
  </si>
  <si>
    <t>112251105</t>
  </si>
  <si>
    <t>Odstranění pařezů průměru přes 900 do 1100 mm</t>
  </si>
  <si>
    <t>31220127</t>
  </si>
  <si>
    <t>Odstranění pařezů strojně s jejich vykopáním nebo vytrháním průměru přes 900 do 1100 mm</t>
  </si>
  <si>
    <t>112251107</t>
  </si>
  <si>
    <t>Odstranění pařezů průměru přes 1100 do 1300 mm</t>
  </si>
  <si>
    <t>1442918596</t>
  </si>
  <si>
    <t>Odstranění pařezů strojně s jejich vykopáním nebo vytrháním průměru přes 1100 do 1300 mm</t>
  </si>
  <si>
    <t>Odstranění pařezů průměru přes 1500 mm</t>
  </si>
  <si>
    <t>1835753415</t>
  </si>
  <si>
    <t>Odstranění pařezů strojně s jejich vykopáním nebo vytrháním průměru přes 1500 mm</t>
  </si>
  <si>
    <t>ZP-002</t>
  </si>
  <si>
    <t>Štěpkování dřevní hmoty z pařezů</t>
  </si>
  <si>
    <t>484033453</t>
  </si>
  <si>
    <t xml:space="preserve">Poznámka k položce:_x000d_
Pařezy budou na místě rozdrceny, štěpka bude ponechána na místě a rozprostřena zároveň se zeminou při ohumusování ploch. Jednotková cena udává průměrnou průměrná cenu za rozdrcení (seštěpkování) jednoho pařezu. V ceně položky je zahrnuta i doprava a manipulace se štěpkovací frézou. Do objektu SO 02.1 jsou zahrnuty i pařezy z plochy objektu SO 01._x000d_
_x000d_
</t>
  </si>
  <si>
    <t>Viz příloha C.4.2 (v položce jsou zahrnuty i pařezy z plochy objektu SO 01)</t>
  </si>
  <si>
    <t>11 + 8 + 4 + 9 + 3 + 1 + 4</t>
  </si>
  <si>
    <t>-269869790</t>
  </si>
  <si>
    <t>Přepočet objemu v m3 na plochu při tl. vrstvy 0.30 m</t>
  </si>
  <si>
    <t>(viz příloha D.1.2.1.6)</t>
  </si>
  <si>
    <t>5059.38 / 0.3</t>
  </si>
  <si>
    <t>124153101</t>
  </si>
  <si>
    <t>Vykopávky pro koryta vodotečí v hornině třídy těžitelnosti I skupiny 1 a 2 objem do 1000 m3 strojně</t>
  </si>
  <si>
    <t>48965201</t>
  </si>
  <si>
    <t>Vykopávky pro koryta vodotečí strojně v hornině třídy těžitelnosti I skupiny 1 a 2 přes 100 do 1 000 m3</t>
  </si>
  <si>
    <t>Výkop koryta startovací kynety</t>
  </si>
  <si>
    <t>1017.63</t>
  </si>
  <si>
    <t>122151407</t>
  </si>
  <si>
    <t>Vykopávky v zemníku na suchu v hornině třídy těžitelnosti I skupiny 1 a 2 objem přes 5000 m3 strojně</t>
  </si>
  <si>
    <t>-723780142</t>
  </si>
  <si>
    <t>Vykopávky v zemnících na suchu strojně zapažených i nezapažených v hornině třídy těžitelnosti I skupiny 1 a 2 přes 5 000 m3</t>
  </si>
  <si>
    <t>Výkop v zemníku pro násyp nové hráze</t>
  </si>
  <si>
    <t>- viz přílohy B, kap. B.8.i, D.1.2.1.6 a D.1.2.2.6</t>
  </si>
  <si>
    <t>- pro SO 01</t>
  </si>
  <si>
    <t>- pro SO 02.2</t>
  </si>
  <si>
    <t>16070.11</t>
  </si>
  <si>
    <t>1450263932</t>
  </si>
  <si>
    <t>Doprava materiálu ze zemníku na místo dočasné deponie</t>
  </si>
  <si>
    <t>- Doprava ornice na místo dočasného uložení</t>
  </si>
  <si>
    <t>5059.38</t>
  </si>
  <si>
    <t>- Doprava materiálu na terénní úpravy a dělící hráz tůně z místa dočasné deponie</t>
  </si>
  <si>
    <t>(3332.67 + 3296.48) - 2467.96</t>
  </si>
  <si>
    <t>- Doprava ornice z místa dočasného uložení k rozprostření na stavbě</t>
  </si>
  <si>
    <t>(16.5 + 29.4) * 0.1</t>
  </si>
  <si>
    <t>-1480371784</t>
  </si>
  <si>
    <t xml:space="preserve">Nakládáni chybějícího materiálu pro terénní úpravy na deponii mino staveniště </t>
  </si>
  <si>
    <t>(vzdálenost do 7 km) - viz příloha B, kap. B.8.i</t>
  </si>
  <si>
    <t>2467.96</t>
  </si>
  <si>
    <t>Nakládání zeminy na úpravy terénu v místě dočasného uložení</t>
  </si>
  <si>
    <t>3332.67</t>
  </si>
  <si>
    <t>162751114</t>
  </si>
  <si>
    <t>Vodorovné přemístění přes 6 000 do 7000 m výkopku/sypaniny z horniny třídy těžitelnosti I skupiny 1 až 3</t>
  </si>
  <si>
    <t>1225617206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</si>
  <si>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</si>
  <si>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 xml:space="preserve">Dovoz chybějícího materiálu pro terénní úpravy z deponie mino staveniště </t>
  </si>
  <si>
    <t>171151103</t>
  </si>
  <si>
    <t>Uložení sypaniny z hornin soudržných do násypů zhutněných strojně</t>
  </si>
  <si>
    <t>-455207426</t>
  </si>
  <si>
    <t>Uložení sypanin do násypů strojně s rozprostřením sypaniny ve vrstvách a s hrubým urovnáním zhutněných z hornin soudržných jakékoliv třídy těžitelnosti</t>
  </si>
  <si>
    <t>Terénní úpravy pro navázání terénu na navrhovanou hráz</t>
  </si>
  <si>
    <t>171103201</t>
  </si>
  <si>
    <t>Uložení sypanin z horniny třídy těžitelnosti I a II skupiny 1 až 4 do hrází nádrží se zhutněním 100 % PS C s příměsí jílu do 20 %</t>
  </si>
  <si>
    <t>310571012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</si>
  <si>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</si>
  <si>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Dělící násep tůně (odměřeno digitálně)</t>
  </si>
  <si>
    <t>3296.48</t>
  </si>
  <si>
    <t>-1657217059</t>
  </si>
  <si>
    <t>Viz příloha D.1.2.1.6</t>
  </si>
  <si>
    <t>- násypy</t>
  </si>
  <si>
    <t>6081.4</t>
  </si>
  <si>
    <t>- zářezy</t>
  </si>
  <si>
    <t>13166.5</t>
  </si>
  <si>
    <t>-1871671142</t>
  </si>
  <si>
    <t>2903.50</t>
  </si>
  <si>
    <t>-2167505</t>
  </si>
  <si>
    <t>2990.00</t>
  </si>
  <si>
    <t>181351003</t>
  </si>
  <si>
    <t>Rozprostření ornice tl vrstvy do 200 mm pl do 100 m2 v rovině nebo ve svahu do 1:5 strojně</t>
  </si>
  <si>
    <t>-990169257</t>
  </si>
  <si>
    <t>Rozprostření a urovnání ornice v rovině nebo ve svahu sklonu do 1:5 strojně při souvislé ploše do 100 m2, tl. vrstvy do 200 mm</t>
  </si>
  <si>
    <t>16.5</t>
  </si>
  <si>
    <t>182351023</t>
  </si>
  <si>
    <t>Rozprostření ornice pl do 100 m2 ve svahu přes 1:5 tl vrstvy do 200 mm strojně</t>
  </si>
  <si>
    <t>-946781169</t>
  </si>
  <si>
    <t>Rozprostření a urovnání ornice ve svahu sklonu přes 1:5 strojně při souvislé ploše do 100 m2, tl. vrstvy do 200 mm</t>
  </si>
  <si>
    <t>29.40</t>
  </si>
  <si>
    <t>-953523982</t>
  </si>
  <si>
    <t>Plocha odměřena digitálně</t>
  </si>
  <si>
    <t>8150.85</t>
  </si>
  <si>
    <t>531059936</t>
  </si>
  <si>
    <t>8150,85*0,025 'Přepočtené koeficientem množství</t>
  </si>
  <si>
    <t>677806980</t>
  </si>
  <si>
    <t>Poznámka k položce:_x000d_
Bude použita frakce 16/32 mm</t>
  </si>
  <si>
    <t>Lože pro konstrukci prahů na nátoku a odtoku z tůně</t>
  </si>
  <si>
    <t>- práh řkm 3.839</t>
  </si>
  <si>
    <t>19.72 * 2.40</t>
  </si>
  <si>
    <t>- práh řkm 4.023</t>
  </si>
  <si>
    <t>12.00 * 2.40</t>
  </si>
  <si>
    <t>- práh řkm 4.360</t>
  </si>
  <si>
    <t>3.755</t>
  </si>
  <si>
    <t>- práh řkm 4.372</t>
  </si>
  <si>
    <t>Lože pod opevnění kamennou rovnanou (přepočet objemu na plochu)</t>
  </si>
  <si>
    <t>51.99 / 0.15</t>
  </si>
  <si>
    <t>462511370</t>
  </si>
  <si>
    <t>Zához z lomového kamene bez proštěrkování z terénu hmotnost přes 200 do 500 kg</t>
  </si>
  <si>
    <t>-1275297193</t>
  </si>
  <si>
    <t>Zához z lomového kamene neupraveného záhozového bez proštěrkování z terénu, hmotnosti jednotlivých kamenů přes 200 do 500 kg</t>
  </si>
  <si>
    <t>Konstrukce prahů na nátoku a odtoku z tůně</t>
  </si>
  <si>
    <t>(plochy odměřeny digitálně)</t>
  </si>
  <si>
    <t>18.6942 * 2.40</t>
  </si>
  <si>
    <t>34.7179 * 2.4</t>
  </si>
  <si>
    <t>3.56 * 1</t>
  </si>
  <si>
    <t>-64756460</t>
  </si>
  <si>
    <t>107.90</t>
  </si>
  <si>
    <t>-840512639</t>
  </si>
  <si>
    <t>Přepočet objemu rovnaniny na plochu</t>
  </si>
  <si>
    <t>107.90 / 0.30</t>
  </si>
  <si>
    <t>1408965234</t>
  </si>
  <si>
    <t>02.2 - Nová PB hráz</t>
  </si>
  <si>
    <t>-1491699731</t>
  </si>
  <si>
    <t>Viz příloha D.1.2.2.6 (přepočet objemu na plochu, při tl. vrstvy 0.30 m)</t>
  </si>
  <si>
    <t>4188.83 / 0.30</t>
  </si>
  <si>
    <t>122151105</t>
  </si>
  <si>
    <t>Odkopávky a prokopávky nezapažené v hornině třídy těžitelnosti I skupiny 1 a 2 objem do 1000 m3 strojně</t>
  </si>
  <si>
    <t>1725244617</t>
  </si>
  <si>
    <t>Odkopávky a prokopávky nezapažené strojně v hornině třídy těžitelnosti I skupiny 1 a 2 přes 500 do 1 000 m3</t>
  </si>
  <si>
    <t>Výpopy pro založení hráze (viz příloha D.1.2.2.6)</t>
  </si>
  <si>
    <t>527.33</t>
  </si>
  <si>
    <t>-1195304505</t>
  </si>
  <si>
    <t>Viz příloha D.1.2.2.6</t>
  </si>
  <si>
    <t>- násyp</t>
  </si>
  <si>
    <t>5036.6</t>
  </si>
  <si>
    <t>- zářez</t>
  </si>
  <si>
    <t>13707.7</t>
  </si>
  <si>
    <t>-1634343540</t>
  </si>
  <si>
    <t xml:space="preserve">Nakládáni ornice na místě dočasného uložení pro ohumusování hráze </t>
  </si>
  <si>
    <t>(viz příloha D.1.2.2.6)</t>
  </si>
  <si>
    <t>9725.4 * 0.1</t>
  </si>
  <si>
    <t>-1755892560</t>
  </si>
  <si>
    <t>- viz přílohy B, kap. B.8.i a D.1.2.2.6</t>
  </si>
  <si>
    <t>Doprava materiálu vytěženého pro založení hráze na dočasnou deponii</t>
  </si>
  <si>
    <t>Dprava ornice na místo dočasného uložení</t>
  </si>
  <si>
    <t>4188.83</t>
  </si>
  <si>
    <t>Doprava ornice z dočasné deponie pro ohumusování hráze</t>
  </si>
  <si>
    <t>(2879.40 + 6846.00) * 0.10</t>
  </si>
  <si>
    <t>162451105</t>
  </si>
  <si>
    <t>Vodorovné přemístění přes 1 000 do 1500 m výkopku/sypaniny z horniny třídy těžitelnosti I skupiny 1 až 3</t>
  </si>
  <si>
    <t>1622472098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</si>
  <si>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</si>
  <si>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Odvoz přebytečné ornice na místo trvalého uložení</t>
  </si>
  <si>
    <t>viz příloha "B", kap. B.1.k</t>
  </si>
  <si>
    <t>8242.42</t>
  </si>
  <si>
    <t>-1408758950</t>
  </si>
  <si>
    <t>Viz přílohy B, kap. B.8.i a D.1.2.2.6</t>
  </si>
  <si>
    <t>155131311</t>
  </si>
  <si>
    <t>Zřízení protierozního zpevnění svahů geomříží, georohoží sklonu do 1:2 včetně kotvení</t>
  </si>
  <si>
    <t>-1962301514</t>
  </si>
  <si>
    <t>Zřízení protierozního zpevnění svahů geomříží nebo georohoží včetně plošného kotvení ocelovými skobami, ve sklonu do 1:2</t>
  </si>
  <si>
    <t>2596.93</t>
  </si>
  <si>
    <t>MZP-001</t>
  </si>
  <si>
    <t>Protierozní 3D rohož</t>
  </si>
  <si>
    <t>958048423</t>
  </si>
  <si>
    <t>Poznámka k položce:_x000d_
Bude použita georohož trvalá, odolná proti UV záření, s minimální pevností 10 kN/m, o tloušťce min. 25 mm (min 300 g/m2). Počítáno 15% na ztratné.</t>
  </si>
  <si>
    <t>2596,93*1,15 'Přepočtené koeficientem množství</t>
  </si>
  <si>
    <t>-394296761</t>
  </si>
  <si>
    <t>1113.5</t>
  </si>
  <si>
    <t>-1352406907</t>
  </si>
  <si>
    <t>9435.6</t>
  </si>
  <si>
    <t>181351113</t>
  </si>
  <si>
    <t>Rozprostření ornice tl vrstvy do 200 mm pl přes 500 m2 v rovině nebo ve svahu do 1:5 strojně</t>
  </si>
  <si>
    <t>1589478992</t>
  </si>
  <si>
    <t>Rozprostření a urovnání ornice v rovině nebo ve svahu sklonu do 1:5 strojně při souvislé ploše přes 500 m2, tl. vrstvy do 200 mm</t>
  </si>
  <si>
    <t>Viz příloha D.1.2.2.6 - ohumusování ploch stavby</t>
  </si>
  <si>
    <t>2879.40</t>
  </si>
  <si>
    <t>Rozprostření přebytečné ornice (tl. 0.10 m)</t>
  </si>
  <si>
    <t>8242.42 / 0.1</t>
  </si>
  <si>
    <t>1849556163</t>
  </si>
  <si>
    <t>6846.0</t>
  </si>
  <si>
    <t>1543821603</t>
  </si>
  <si>
    <t>Poznámka k položce:_x000d_
Materiál pro osetí plochy přebytečné ornice bude dodán vlastníkem pozemku (není v rozpočtu stavby)</t>
  </si>
  <si>
    <t>Osetí plochy přebytečné ornice (tl. 0.10 m)</t>
  </si>
  <si>
    <t>-1285551754</t>
  </si>
  <si>
    <t>2879,4*0,025 'Přepočtené koeficientem množství</t>
  </si>
  <si>
    <t>-1243122053</t>
  </si>
  <si>
    <t>-385909640</t>
  </si>
  <si>
    <t>6846*0,025 'Přepočtené koeficientem množství</t>
  </si>
  <si>
    <t>183551123</t>
  </si>
  <si>
    <t>Úprava půdy první orbou hl do 0,3 m ploch přes 5 ha sklonu do 5°</t>
  </si>
  <si>
    <t>ha</t>
  </si>
  <si>
    <t>-1248614960</t>
  </si>
  <si>
    <t>Úprava zemědělské půdy - orba první hl. do 0,30 m, na ploše jednotlivě přes 5 ha, o sklonu do 5°</t>
  </si>
  <si>
    <t xml:space="preserve">(8242.42  / 0.1) / 10000</t>
  </si>
  <si>
    <t>183551023</t>
  </si>
  <si>
    <t>Úprava půdy podmítkou ploch přes 5 ha sklonu do 5°</t>
  </si>
  <si>
    <t>1080401091</t>
  </si>
  <si>
    <t>Úprava zemědělské půdy - podmítka pluhem na ploše jednotlivě přes 5 ha, o sklonu do 5°</t>
  </si>
  <si>
    <t>Poznámka k položce:_x000d_
Bude použit diskový podmítač</t>
  </si>
  <si>
    <t>Úprava půdy branováním</t>
  </si>
  <si>
    <t>512</t>
  </si>
  <si>
    <t>-531922477</t>
  </si>
  <si>
    <t>-573616152</t>
  </si>
  <si>
    <t>Poznámka k položce:_x000d_
Patka závory</t>
  </si>
  <si>
    <t>-2068507976</t>
  </si>
  <si>
    <t>464531112</t>
  </si>
  <si>
    <t>Pohoz z hrubého drceného kamenivo zrno 63 až 125 mm z terénu</t>
  </si>
  <si>
    <t>-199672830</t>
  </si>
  <si>
    <t>Pohoz dna nebo svahů jakékoliv tloušťky z hrubého drceného kameniva, z terénu, frakce 63 - 125 mm</t>
  </si>
  <si>
    <t>Poznámka k položce:_x000d_
Může být použita frakce 64/128 mm</t>
  </si>
  <si>
    <t>Opevnění paty hráze v přelévaném (plocha odměřena digitálně)</t>
  </si>
  <si>
    <t>705.5557 * 0.3</t>
  </si>
  <si>
    <t>-1674199039</t>
  </si>
  <si>
    <t>2186.6109</t>
  </si>
  <si>
    <t>-1655624398</t>
  </si>
  <si>
    <t xml:space="preserve">2186.6109 </t>
  </si>
  <si>
    <t>636473858</t>
  </si>
  <si>
    <t>-1418783201</t>
  </si>
  <si>
    <t>Poznámka k položce:_x000d_
Viz příloha D.1.2.2.8</t>
  </si>
  <si>
    <t>-1357653625</t>
  </si>
  <si>
    <t>Poznámka k položce:_x000d_
Viz příloha D.1.2.2.8_x000d_
Součástí položky je i ošetření povrchu zámečnických výrobků žárovým pozinkováním a provedení výstražných červených pruhů na vodorovných tyčích 5x po 30 cm.</t>
  </si>
  <si>
    <t>03 - Odstranění stavby Úprava Lutyňky</t>
  </si>
  <si>
    <t>-1595279183</t>
  </si>
  <si>
    <t>Viz příloha D.1.3.1, kap. A.3.3.1</t>
  </si>
  <si>
    <t>1100 * 0.25</t>
  </si>
  <si>
    <t>288441942</t>
  </si>
  <si>
    <t>Viz příloha D.1.3.1, kap. A.4</t>
  </si>
  <si>
    <t>- částečné odtěžení pravého břehu</t>
  </si>
  <si>
    <t>1557.93</t>
  </si>
  <si>
    <t>-1895495267</t>
  </si>
  <si>
    <t>Doprava přebytečné zeminy na místo dočasné deponie</t>
  </si>
  <si>
    <t>1557.93 - 108.53</t>
  </si>
  <si>
    <t>174151101</t>
  </si>
  <si>
    <t>Zásyp jam, šachet rýh nebo kolem objektů sypaninou se zhutněním</t>
  </si>
  <si>
    <t>78596813</t>
  </si>
  <si>
    <t>Zásyp sypaninou z jakékoliv horniny strojně s uložením výkopku ve vrstvách se zhutněním jam, šachet, rýh nebo kolem objektů v těchto vykopávkách</t>
  </si>
  <si>
    <t>- zásyp původního koryta</t>
  </si>
  <si>
    <t>108.53</t>
  </si>
  <si>
    <t>Příplatek za ruční přemístění vybouraných hmot opevnění a prahů k místu naložení na dopravní prostředek - předpoklad do 50 m.</t>
  </si>
  <si>
    <t>-1885552036</t>
  </si>
  <si>
    <t>- příčné prahy</t>
  </si>
  <si>
    <t>11.00 * 1.003</t>
  </si>
  <si>
    <t>1315845817</t>
  </si>
  <si>
    <t>11.00 * 1.00</t>
  </si>
  <si>
    <t>-1109524562</t>
  </si>
  <si>
    <t>-2069028381</t>
  </si>
  <si>
    <t>2055795701</t>
  </si>
  <si>
    <t>519,2*9 'Přepočtené koeficientem množství</t>
  </si>
  <si>
    <t>-1772941449</t>
  </si>
  <si>
    <t>VON - Vedlejší a ostatní náklady</t>
  </si>
  <si>
    <t>VRN - Vedlejší rozpočtové náklady</t>
  </si>
  <si>
    <t>VRN</t>
  </si>
  <si>
    <t>Vedlejší rozpočtové náklady</t>
  </si>
  <si>
    <t>VON-001</t>
  </si>
  <si>
    <t>Geodetické práce, vytýčení stavby, zaměření skutečného provedení stavby</t>
  </si>
  <si>
    <t>Kpl</t>
  </si>
  <si>
    <t>1024</t>
  </si>
  <si>
    <t>-773560338</t>
  </si>
  <si>
    <t>Vytyčení stavby nebo provedení jiných geodetických prací odborně způsobilou osobou v oboru zeměměřictv a provádění kontrolních měření v průběhu stavby.</t>
  </si>
  <si>
    <t>VON-002</t>
  </si>
  <si>
    <t>Vypracování geometrických plánů</t>
  </si>
  <si>
    <t>-1072219134</t>
  </si>
  <si>
    <t>Vypracování oddělovacích geometických plánů pro dělení pozemků zastavěných stavbou a pro zápis vodního díla do KN a zajištění potvrzení geometrického plánu příslušným pracovištěm Katastrálního úřadu</t>
  </si>
  <si>
    <t>VON-003</t>
  </si>
  <si>
    <t>Dokumentace skutečného provedení stavby</t>
  </si>
  <si>
    <t>-1416024744</t>
  </si>
  <si>
    <t>Zpracování a předání dokumentace skutečného provedení stavby (3x tisk, 1x elektronicky) a zaměření skutečného provedení stavby – geodetická část (3x tisk, 1x elektronicky), v rozsahu podle příslušných právních předpisů. Pořízení fotodokumentace skutečného provedení stavby.</t>
  </si>
  <si>
    <t>VON-004</t>
  </si>
  <si>
    <t>Havarijní a povodňový plán stavby</t>
  </si>
  <si>
    <t>-817727180</t>
  </si>
  <si>
    <t>Zajištění vypracování a schválení havarijního a povodňového plánu pro provádění stavby</t>
  </si>
  <si>
    <t>VON-005</t>
  </si>
  <si>
    <t>Provedení opatření vyplývajících z havarijního a povodňového plánu, včetně instalace a údržby norné stěny</t>
  </si>
  <si>
    <t>-1583233401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</si>
  <si>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</si>
  <si>
    <t>VON-006</t>
  </si>
  <si>
    <t>Odlov ryb, zajištění slovení rybí obsádky k tomu oprávněnou osobou, včetně pořízení protokolu a zajištění oznámení zahájení prací na vodním toku příslušnému uživateli rybářského revíru.</t>
  </si>
  <si>
    <t>-2143375569</t>
  </si>
  <si>
    <t xml:space="preserve">Poznámka k položce:_x000d_
viz  př. B - Souhrnná technickán zpráva  a dokladová část dokumentace vyjádření ČRS - předpoklad 3 x slov ryb po dobu stavby</t>
  </si>
  <si>
    <t>VON-007</t>
  </si>
  <si>
    <t>Zajištění a zabezpečení staveniště, zřízení a likvidace zařízení staveniště, včetně přístupů, skládek, deponií apod.</t>
  </si>
  <si>
    <t>932202988</t>
  </si>
  <si>
    <t xml:space="preserve">Zajištění a zabezpečení staveniště, zřízení a likvidace zařízení staveniště, včetně přístupů, skládek, deponií apod.
</t>
  </si>
  <si>
    <t xml:space="preserve">Poznámka k položce:_x000d_
Zajištění a zabezpečení staveniště, zřízení a likvidace zařízení staveniště, včetně přístupů (zpevnění přístupových cest, manipulačních ploch a sjezdů do toku), skládek, deponií apod._x000d_
</t>
  </si>
  <si>
    <t>VON-008</t>
  </si>
  <si>
    <t>Dočasné dopravní značení včetně vyřízení potřebných dokladů a zajištění povolení k zásahům do komunikací a veřejných ploch</t>
  </si>
  <si>
    <t>-1922899220</t>
  </si>
  <si>
    <t>Dočasné dopravní značení včetně vyřízení potřebných dokladů a zajiště povolení k zásahům do komunikací a veřejných ploch, včetně úhrady vyměřených poplatků</t>
  </si>
  <si>
    <t>Poznámka k položce:_x000d_
Viz příloha B - Souhrnná technická zpráva a dokladová část dokumentace</t>
  </si>
  <si>
    <t>VON-009</t>
  </si>
  <si>
    <t>Náklady na zdokumentování stávajícíh tras komunikací</t>
  </si>
  <si>
    <t>2070859590</t>
  </si>
  <si>
    <t xml:space="preserve">Náklady na zdokumentování stávajícíh tras, provedení pasportizace komunikací  a dalších okolních objektů (mosty, lávky) a zajištění opatření k zamezení poškození komunikací a objektů</t>
  </si>
  <si>
    <t>VON-010</t>
  </si>
  <si>
    <t>Náklady na opravu dotčených komunikací a uvedení do původního stavu</t>
  </si>
  <si>
    <t>1451210727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</si>
  <si>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</si>
  <si>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VON-011</t>
  </si>
  <si>
    <t>Čištění komunikací během provádění stavby</t>
  </si>
  <si>
    <t>-1515114597</t>
  </si>
  <si>
    <t>VON-012</t>
  </si>
  <si>
    <t xml:space="preserve">Fotodokumentace dotčených pozemků, komunikací a objektů </t>
  </si>
  <si>
    <t>-1711626308</t>
  </si>
  <si>
    <t>Fotodokumentace dotčených pozemků, komunikací a objektů před zahájením stavby a po dokončení prací, fotodokumentace postupů prací během provádění stavby</t>
  </si>
  <si>
    <t>VON-013</t>
  </si>
  <si>
    <t>Fotodokumentace provádění stavby, měsíční zprávy o postupu stavby</t>
  </si>
  <si>
    <t>1014119802</t>
  </si>
  <si>
    <t>Fotodokumentace postupu prací během provádění stavby, zpracování měsíčních zpráv o postupu stavby s fotodokumentací</t>
  </si>
  <si>
    <t>VON-014</t>
  </si>
  <si>
    <t>Zajištění dočasných záborů a písemné oznámení zahájení užívaní vlastníkům, vyznačení hranice dočasného záboru</t>
  </si>
  <si>
    <t>-1212690398</t>
  </si>
  <si>
    <t>Zajištění dočasných záborů pozemků a písemné oznámení zahájení užívaní vlastníkům pozemků a ost. staveb. Vyznačení hranice dočasného záboru ZPF v terénu a dodržování podmínek v souladu se závazným stanoviskem.</t>
  </si>
  <si>
    <t>VON-015</t>
  </si>
  <si>
    <t>Protokolární předání dočasně užívaných pozemků vlastníkům</t>
  </si>
  <si>
    <t>-514959150</t>
  </si>
  <si>
    <t>Protokolární předání dočasně užívaných pozemků po ukončení jejich užívání zpět jejich vlastníkům</t>
  </si>
  <si>
    <t>VON-016</t>
  </si>
  <si>
    <t xml:space="preserve">Zajištění aktualizace vyjádření  k existenci sítí </t>
  </si>
  <si>
    <t>-1442238666</t>
  </si>
  <si>
    <t>Aktualizace vyjádření k existenci sítí, vytýčení, označení a ochrana stávajících inženýrských sít v průběhu provádění prací a protokolární předání po dokončení stavby odpovědným zástupcům vlastníků nebo provozovatelů</t>
  </si>
  <si>
    <t>VON-017</t>
  </si>
  <si>
    <t>Vypracování technologických postupů, kontolních a zkušebních plánů a POV</t>
  </si>
  <si>
    <t>-1986046279</t>
  </si>
  <si>
    <t>Vypracování technologických postupů pro provádění stavebních prací a kontolních a zkušebních plánů v souladu s projektovou dokumentací. Vypracování plánu organizace výstavby.</t>
  </si>
  <si>
    <t>VON-018</t>
  </si>
  <si>
    <t>Provádění průkazních a dalších zkoušek</t>
  </si>
  <si>
    <t>-1742434285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</si>
  <si>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</si>
  <si>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VON-019</t>
  </si>
  <si>
    <t>Zkoušky hutnění</t>
  </si>
  <si>
    <t>-399145454</t>
  </si>
  <si>
    <t>Zkoušky hutnění násypu hráze v průběhu výstavby 1 x na každých 500 m3 a zkoušky zhutnitelnosti zeminy těžené v zemníku</t>
  </si>
  <si>
    <t>Předpokládaný počet zkoušek hutnění násypu tělesa hráze</t>
  </si>
  <si>
    <t>Předpokládaný počt zkoušek zhutnitelnosti zeminy</t>
  </si>
  <si>
    <t>VON-020</t>
  </si>
  <si>
    <t xml:space="preserve">Evidence a likvidace odpadů </t>
  </si>
  <si>
    <t>1563529471</t>
  </si>
  <si>
    <t>Evidence a likvidace odpadů, v rozsahu podle zákona č. 541/2020 Sb. o odpadech v platném znění</t>
  </si>
  <si>
    <t>VON-021</t>
  </si>
  <si>
    <t>Náklady na pojištění stavby</t>
  </si>
  <si>
    <t>1566471846</t>
  </si>
  <si>
    <t>VON-022</t>
  </si>
  <si>
    <t>Dočasná ochrana stávajících stromů</t>
  </si>
  <si>
    <t>-1602829639</t>
  </si>
  <si>
    <t>Provedení opatření k dočasné ochraně stávajících stromů v místě provádění stavebních prací</t>
  </si>
  <si>
    <t>VON-023</t>
  </si>
  <si>
    <t xml:space="preserve">Součinnost při výkonu činnosti koordinátora BOZP </t>
  </si>
  <si>
    <t>707703607</t>
  </si>
  <si>
    <t>Součinnost při výkonu činnosti koordinátora BOZP a zajištění dodržování platných předpisů v oblasti bezpečnosti práce</t>
  </si>
  <si>
    <t>VON-024</t>
  </si>
  <si>
    <t>Součinnost při výkonu činnosti biologického dozoru</t>
  </si>
  <si>
    <t>446793787</t>
  </si>
  <si>
    <t>Součinnost při výkonu činnosti biologického dozoru a zajištění opatření vyplývajících z pokynů biologického dozoru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</si>
</sst>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02/22/3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Lutyňka, Bohumín - Nová Ves, řkm 3.071 – 5.717, ochrana obce proti velkým vodám (stavba č. 5725)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Dolní Lutyně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Lineplan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Marek Boháč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ROUND(AG95+AG96+AG99+AG100,2)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ROUND(AS95+AS96+AS99+AS100,2)</f>
        <v>0</v>
      </c>
      <c r="AT94" s="114">
        <f>ROUND(SUM(AV94:AW94),2)</f>
        <v>0</v>
      </c>
      <c r="AU94" s="115">
        <f>ROUND(AU95+AU96+AU99+AU100,5)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ROUND(AZ95+AZ96+AZ99+AZ100,2)</f>
        <v>0</v>
      </c>
      <c r="BA94" s="114">
        <f>ROUND(BA95+BA96+BA99+BA100,2)</f>
        <v>0</v>
      </c>
      <c r="BB94" s="114">
        <f>ROUND(BB95+BB96+BB99+BB100,2)</f>
        <v>0</v>
      </c>
      <c r="BC94" s="114">
        <f>ROUND(BC95+BC96+BC99+BC100,2)</f>
        <v>0</v>
      </c>
      <c r="BD94" s="116">
        <f>ROUND(BD95+BD96+BD99+BD100,2)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Rekonstrukce a dopln...'!J30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'01 - Rekonstrukce a dopln...'!P127</f>
        <v>0</v>
      </c>
      <c r="AV95" s="128">
        <f>'01 - Rekonstrukce a dopln...'!J33</f>
        <v>0</v>
      </c>
      <c r="AW95" s="128">
        <f>'01 - Rekonstrukce a dopln...'!J34</f>
        <v>0</v>
      </c>
      <c r="AX95" s="128">
        <f>'01 - Rekonstrukce a dopln...'!J35</f>
        <v>0</v>
      </c>
      <c r="AY95" s="128">
        <f>'01 - Rekonstrukce a dopln...'!J36</f>
        <v>0</v>
      </c>
      <c r="AZ95" s="128">
        <f>'01 - Rekonstrukce a dopln...'!F33</f>
        <v>0</v>
      </c>
      <c r="BA95" s="128">
        <f>'01 - Rekonstrukce a dopln...'!F34</f>
        <v>0</v>
      </c>
      <c r="BB95" s="128">
        <f>'01 - Rekonstrukce a dopln...'!F35</f>
        <v>0</v>
      </c>
      <c r="BC95" s="128">
        <f>'01 - Rekonstrukce a dopln...'!F36</f>
        <v>0</v>
      </c>
      <c r="BD95" s="130">
        <f>'01 - Rekonstrukce a dopln...'!F37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7"/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ROUND(SUM(AG97:AG98),2)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f>ROUND(SUM(AS97:AS98),2)</f>
        <v>0</v>
      </c>
      <c r="AT96" s="128">
        <f>ROUND(SUM(AV96:AW96),2)</f>
        <v>0</v>
      </c>
      <c r="AU96" s="129">
        <f>ROUND(SUM(AU97:AU98),5)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ROUND(SUM(AZ97:AZ98),2)</f>
        <v>0</v>
      </c>
      <c r="BA96" s="128">
        <f>ROUND(SUM(BA97:BA98),2)</f>
        <v>0</v>
      </c>
      <c r="BB96" s="128">
        <f>ROUND(SUM(BB97:BB98),2)</f>
        <v>0</v>
      </c>
      <c r="BC96" s="128">
        <f>ROUND(SUM(BC97:BC98),2)</f>
        <v>0</v>
      </c>
      <c r="BD96" s="130">
        <f>ROUND(SUM(BD97:BD98),2)</f>
        <v>0</v>
      </c>
      <c r="BE96" s="7"/>
      <c r="BS96" s="131" t="s">
        <v>79</v>
      </c>
      <c r="BT96" s="131" t="s">
        <v>88</v>
      </c>
      <c r="BU96" s="131" t="s">
        <v>81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4" customFormat="1" ht="16.5" customHeight="1">
      <c r="A97" s="119" t="s">
        <v>84</v>
      </c>
      <c r="B97" s="70"/>
      <c r="C97" s="133"/>
      <c r="D97" s="133"/>
      <c r="E97" s="134" t="s">
        <v>94</v>
      </c>
      <c r="F97" s="134"/>
      <c r="G97" s="134"/>
      <c r="H97" s="134"/>
      <c r="I97" s="134"/>
      <c r="J97" s="133"/>
      <c r="K97" s="134" t="s">
        <v>95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'02.1 - Revitalizace Lutyňky'!J32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96</v>
      </c>
      <c r="AR97" s="72"/>
      <c r="AS97" s="137">
        <v>0</v>
      </c>
      <c r="AT97" s="138">
        <f>ROUND(SUM(AV97:AW97),2)</f>
        <v>0</v>
      </c>
      <c r="AU97" s="139">
        <f>'02.1 - Revitalizace Lutyňky'!P124</f>
        <v>0</v>
      </c>
      <c r="AV97" s="138">
        <f>'02.1 - Revitalizace Lutyňky'!J35</f>
        <v>0</v>
      </c>
      <c r="AW97" s="138">
        <f>'02.1 - Revitalizace Lutyňky'!J36</f>
        <v>0</v>
      </c>
      <c r="AX97" s="138">
        <f>'02.1 - Revitalizace Lutyňky'!J37</f>
        <v>0</v>
      </c>
      <c r="AY97" s="138">
        <f>'02.1 - Revitalizace Lutyňky'!J38</f>
        <v>0</v>
      </c>
      <c r="AZ97" s="138">
        <f>'02.1 - Revitalizace Lutyňky'!F35</f>
        <v>0</v>
      </c>
      <c r="BA97" s="138">
        <f>'02.1 - Revitalizace Lutyňky'!F36</f>
        <v>0</v>
      </c>
      <c r="BB97" s="138">
        <f>'02.1 - Revitalizace Lutyňky'!F37</f>
        <v>0</v>
      </c>
      <c r="BC97" s="138">
        <f>'02.1 - Revitalizace Lutyňky'!F38</f>
        <v>0</v>
      </c>
      <c r="BD97" s="140">
        <f>'02.1 - Revitalizace Lutyňky'!F39</f>
        <v>0</v>
      </c>
      <c r="BE97" s="4"/>
      <c r="BT97" s="141" t="s">
        <v>90</v>
      </c>
      <c r="BV97" s="141" t="s">
        <v>82</v>
      </c>
      <c r="BW97" s="141" t="s">
        <v>97</v>
      </c>
      <c r="BX97" s="141" t="s">
        <v>93</v>
      </c>
      <c r="CL97" s="141" t="s">
        <v>1</v>
      </c>
    </row>
    <row r="98" s="4" customFormat="1" ht="16.5" customHeight="1">
      <c r="A98" s="119" t="s">
        <v>84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'02.2 - Nová PB hráz'!J32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v>0</v>
      </c>
      <c r="AT98" s="138">
        <f>ROUND(SUM(AV98:AW98),2)</f>
        <v>0</v>
      </c>
      <c r="AU98" s="139">
        <f>'02.2 - Nová PB hráz'!P130</f>
        <v>0</v>
      </c>
      <c r="AV98" s="138">
        <f>'02.2 - Nová PB hráz'!J35</f>
        <v>0</v>
      </c>
      <c r="AW98" s="138">
        <f>'02.2 - Nová PB hráz'!J36</f>
        <v>0</v>
      </c>
      <c r="AX98" s="138">
        <f>'02.2 - Nová PB hráz'!J37</f>
        <v>0</v>
      </c>
      <c r="AY98" s="138">
        <f>'02.2 - Nová PB hráz'!J38</f>
        <v>0</v>
      </c>
      <c r="AZ98" s="138">
        <f>'02.2 - Nová PB hráz'!F35</f>
        <v>0</v>
      </c>
      <c r="BA98" s="138">
        <f>'02.2 - Nová PB hráz'!F36</f>
        <v>0</v>
      </c>
      <c r="BB98" s="138">
        <f>'02.2 - Nová PB hráz'!F37</f>
        <v>0</v>
      </c>
      <c r="BC98" s="138">
        <f>'02.2 - Nová PB hráz'!F38</f>
        <v>0</v>
      </c>
      <c r="BD98" s="140">
        <f>'02.2 - Nová PB hráz'!F39</f>
        <v>0</v>
      </c>
      <c r="BE98" s="4"/>
      <c r="BT98" s="141" t="s">
        <v>90</v>
      </c>
      <c r="BV98" s="141" t="s">
        <v>82</v>
      </c>
      <c r="BW98" s="141" t="s">
        <v>100</v>
      </c>
      <c r="BX98" s="141" t="s">
        <v>93</v>
      </c>
      <c r="CL98" s="141" t="s">
        <v>1</v>
      </c>
    </row>
    <row r="99" s="7" customFormat="1" ht="16.5" customHeight="1">
      <c r="A99" s="119" t="s">
        <v>84</v>
      </c>
      <c r="B99" s="120"/>
      <c r="C99" s="121"/>
      <c r="D99" s="122" t="s">
        <v>101</v>
      </c>
      <c r="E99" s="122"/>
      <c r="F99" s="122"/>
      <c r="G99" s="122"/>
      <c r="H99" s="122"/>
      <c r="I99" s="123"/>
      <c r="J99" s="122" t="s">
        <v>102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'03 - Odstranění stavby Úp...'!J30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87</v>
      </c>
      <c r="AR99" s="126"/>
      <c r="AS99" s="127">
        <v>0</v>
      </c>
      <c r="AT99" s="128">
        <f>ROUND(SUM(AV99:AW99),2)</f>
        <v>0</v>
      </c>
      <c r="AU99" s="129">
        <f>'03 - Odstranění stavby Úp...'!P120</f>
        <v>0</v>
      </c>
      <c r="AV99" s="128">
        <f>'03 - Odstranění stavby Úp...'!J33</f>
        <v>0</v>
      </c>
      <c r="AW99" s="128">
        <f>'03 - Odstranění stavby Úp...'!J34</f>
        <v>0</v>
      </c>
      <c r="AX99" s="128">
        <f>'03 - Odstranění stavby Úp...'!J35</f>
        <v>0</v>
      </c>
      <c r="AY99" s="128">
        <f>'03 - Odstranění stavby Úp...'!J36</f>
        <v>0</v>
      </c>
      <c r="AZ99" s="128">
        <f>'03 - Odstranění stavby Úp...'!F33</f>
        <v>0</v>
      </c>
      <c r="BA99" s="128">
        <f>'03 - Odstranění stavby Úp...'!F34</f>
        <v>0</v>
      </c>
      <c r="BB99" s="128">
        <f>'03 - Odstranění stavby Úp...'!F35</f>
        <v>0</v>
      </c>
      <c r="BC99" s="128">
        <f>'03 - Odstranění stavby Úp...'!F36</f>
        <v>0</v>
      </c>
      <c r="BD99" s="130">
        <f>'03 - Odstranění stavby Úp...'!F37</f>
        <v>0</v>
      </c>
      <c r="BE99" s="7"/>
      <c r="BT99" s="131" t="s">
        <v>88</v>
      </c>
      <c r="BV99" s="131" t="s">
        <v>82</v>
      </c>
      <c r="BW99" s="131" t="s">
        <v>103</v>
      </c>
      <c r="BX99" s="131" t="s">
        <v>5</v>
      </c>
      <c r="CL99" s="131" t="s">
        <v>1</v>
      </c>
      <c r="CM99" s="131" t="s">
        <v>90</v>
      </c>
    </row>
    <row r="100" s="7" customFormat="1" ht="16.5" customHeight="1">
      <c r="A100" s="119" t="s">
        <v>84</v>
      </c>
      <c r="B100" s="120"/>
      <c r="C100" s="121"/>
      <c r="D100" s="122" t="s">
        <v>104</v>
      </c>
      <c r="E100" s="122"/>
      <c r="F100" s="122"/>
      <c r="G100" s="122"/>
      <c r="H100" s="122"/>
      <c r="I100" s="123"/>
      <c r="J100" s="122" t="s">
        <v>105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'VON - Vedlejší a ostatní 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87</v>
      </c>
      <c r="AR100" s="126"/>
      <c r="AS100" s="142">
        <v>0</v>
      </c>
      <c r="AT100" s="143">
        <f>ROUND(SUM(AV100:AW100),2)</f>
        <v>0</v>
      </c>
      <c r="AU100" s="144">
        <f>'VON - Vedlejší a ostatní ...'!P117</f>
        <v>0</v>
      </c>
      <c r="AV100" s="143">
        <f>'VON - Vedlejší a ostatní ...'!J33</f>
        <v>0</v>
      </c>
      <c r="AW100" s="143">
        <f>'VON - Vedlejší a ostatní ...'!J34</f>
        <v>0</v>
      </c>
      <c r="AX100" s="143">
        <f>'VON - Vedlejší a ostatní ...'!J35</f>
        <v>0</v>
      </c>
      <c r="AY100" s="143">
        <f>'VON - Vedlejší a ostatní ...'!J36</f>
        <v>0</v>
      </c>
      <c r="AZ100" s="143">
        <f>'VON - Vedlejší a ostatní ...'!F33</f>
        <v>0</v>
      </c>
      <c r="BA100" s="143">
        <f>'VON - Vedlejší a ostatní ...'!F34</f>
        <v>0</v>
      </c>
      <c r="BB100" s="143">
        <f>'VON - Vedlejší a ostatní ...'!F35</f>
        <v>0</v>
      </c>
      <c r="BC100" s="143">
        <f>'VON - Vedlejší a ostatní ...'!F36</f>
        <v>0</v>
      </c>
      <c r="BD100" s="145">
        <f>'VON - Vedlejší a ostatní ...'!F37</f>
        <v>0</v>
      </c>
      <c r="BE100" s="7"/>
      <c r="BT100" s="131" t="s">
        <v>88</v>
      </c>
      <c r="BV100" s="131" t="s">
        <v>82</v>
      </c>
      <c r="BW100" s="131" t="s">
        <v>106</v>
      </c>
      <c r="BX100" s="131" t="s">
        <v>5</v>
      </c>
      <c r="CL100" s="131" t="s">
        <v>1</v>
      </c>
      <c r="CM100" s="131" t="s">
        <v>90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vskYtkdJNTTG47SN42bQ+k6BE+n3Lc9fh0nm9YPeI3Axl5k78touQPQddAiTV2E2hpOukYSxC31CBhojMTzU2g==" hashValue="YtFdsrhdjJi3dUxNRgadE1ZZVVa9AXcSY5oAaJifB7tBVX6UviXLPNMWbHclG1GkQEJtoAr1BcH4XE74zlilW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1 - Rekonstrukce a dopln...'!C2" display="/"/>
    <hyperlink ref="A97" location="'02.1 - Revitalizace Lutyňky'!C2" display="/"/>
    <hyperlink ref="A98" location="'02.2 - Nová PB hráz'!C2" display="/"/>
    <hyperlink ref="A99" location="'03 - Odstranění stavby Úp...'!C2" display="/"/>
    <hyperlink ref="A10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ROUND((SUM(BE127:BE330)),  2)</f>
        <v>0</v>
      </c>
      <c r="G33" s="38"/>
      <c r="H33" s="38"/>
      <c r="I33" s="164">
        <v>0.20999999999999999</v>
      </c>
      <c r="J33" s="163">
        <f>ROUND(((SUM(BE127:BE330))*I33),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ROUND((SUM(BF127:BF330)),  2)</f>
        <v>0</v>
      </c>
      <c r="G34" s="38"/>
      <c r="H34" s="38"/>
      <c r="I34" s="164">
        <v>0.14999999999999999</v>
      </c>
      <c r="J34" s="163">
        <f>ROUND(((SUM(BF127:BF330))*I34),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ROUND((SUM(BG127:BG330)),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ROUND((SUM(BH127:BH330)),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ROUND((SUM(BI127:BI330)),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Rekonstrukce a doplnění PB hráze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115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116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117</v>
      </c>
      <c r="E99" s="196"/>
      <c r="F99" s="196"/>
      <c r="G99" s="196"/>
      <c r="H99" s="196"/>
      <c r="I99" s="196"/>
      <c r="J99" s="197">
        <f>J243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118</v>
      </c>
      <c r="E100" s="196"/>
      <c r="F100" s="196"/>
      <c r="G100" s="196"/>
      <c r="H100" s="196"/>
      <c r="I100" s="196"/>
      <c r="J100" s="197">
        <f>J248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119</v>
      </c>
      <c r="E101" s="196"/>
      <c r="F101" s="196"/>
      <c r="G101" s="196"/>
      <c r="H101" s="196"/>
      <c r="I101" s="196"/>
      <c r="J101" s="197">
        <f>J253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120</v>
      </c>
      <c r="E102" s="196"/>
      <c r="F102" s="196"/>
      <c r="G102" s="196"/>
      <c r="H102" s="196"/>
      <c r="I102" s="196"/>
      <c r="J102" s="197">
        <f>J292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121</v>
      </c>
      <c r="E103" s="196"/>
      <c r="F103" s="196"/>
      <c r="G103" s="196"/>
      <c r="H103" s="196"/>
      <c r="I103" s="196"/>
      <c r="J103" s="197">
        <f>J298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122</v>
      </c>
      <c r="E104" s="196"/>
      <c r="F104" s="196"/>
      <c r="G104" s="196"/>
      <c r="H104" s="196"/>
      <c r="I104" s="196"/>
      <c r="J104" s="197">
        <f>J315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123</v>
      </c>
      <c r="E105" s="196"/>
      <c r="F105" s="196"/>
      <c r="G105" s="196"/>
      <c r="H105" s="196"/>
      <c r="I105" s="196"/>
      <c r="J105" s="197">
        <f>J318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124</v>
      </c>
      <c r="E106" s="191"/>
      <c r="F106" s="191"/>
      <c r="G106" s="191"/>
      <c r="H106" s="191"/>
      <c r="I106" s="191"/>
      <c r="J106" s="192">
        <f>J321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125</v>
      </c>
      <c r="E107" s="196"/>
      <c r="F107" s="196"/>
      <c r="G107" s="196"/>
      <c r="H107" s="196"/>
      <c r="I107" s="196"/>
      <c r="J107" s="197">
        <f>J322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Lutyňka, Bohumín - Nová Ves, řkm 3.071 – 5.717, ochrana obce proti velkým vodám (stavba č. 5725)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01 - Rekonstrukce a doplnění PB hráze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Dolní Lutyně</v>
      </c>
      <c r="G121" s="40"/>
      <c r="H121" s="40"/>
      <c r="I121" s="32" t="s">
        <v>22</v>
      </c>
      <c r="J121" s="79" t="str">
        <f>IF(J12="","",J12)</f>
        <v>2. 6. 2022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Povodí Odry, státní podnik</v>
      </c>
      <c r="G123" s="40"/>
      <c r="H123" s="40"/>
      <c r="I123" s="32" t="s">
        <v>32</v>
      </c>
      <c r="J123" s="36" t="str">
        <f>E21</f>
        <v>Lineplan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37</v>
      </c>
      <c r="J124" s="36" t="str">
        <f>E24</f>
        <v>Ing. Marek Boháč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127</v>
      </c>
      <c r="D126" s="202" t="s">
        <v>65</v>
      </c>
      <c r="E126" s="202" t="s">
        <v>61</v>
      </c>
      <c r="F126" s="202" t="s">
        <v>62</v>
      </c>
      <c r="G126" s="202" t="s">
        <v>128</v>
      </c>
      <c r="H126" s="202" t="s">
        <v>129</v>
      </c>
      <c r="I126" s="202" t="s">
        <v>130</v>
      </c>
      <c r="J126" s="202" t="s">
        <v>112</v>
      </c>
      <c r="K126" s="203" t="s">
        <v>131</v>
      </c>
      <c r="L126" s="204"/>
      <c r="M126" s="100" t="s">
        <v>1</v>
      </c>
      <c r="N126" s="101" t="s">
        <v>44</v>
      </c>
      <c r="O126" s="101" t="s">
        <v>132</v>
      </c>
      <c r="P126" s="101" t="s">
        <v>133</v>
      </c>
      <c r="Q126" s="101" t="s">
        <v>134</v>
      </c>
      <c r="R126" s="101" t="s">
        <v>135</v>
      </c>
      <c r="S126" s="101" t="s">
        <v>136</v>
      </c>
      <c r="T126" s="102" t="s">
        <v>137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138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P128+P321</f>
        <v>0</v>
      </c>
      <c r="Q127" s="104"/>
      <c r="R127" s="207">
        <f>R128+R321</f>
        <v>1040.3684490758501</v>
      </c>
      <c r="S127" s="104"/>
      <c r="T127" s="208">
        <f>T128+T321</f>
        <v>6.6000000000000005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114</v>
      </c>
      <c r="BK127" s="209">
        <f>BK128+BK321</f>
        <v>0</v>
      </c>
    </row>
    <row r="128" s="12" customFormat="1" ht="25.92" customHeight="1">
      <c r="A128" s="12"/>
      <c r="B128" s="210"/>
      <c r="C128" s="211"/>
      <c r="D128" s="212" t="s">
        <v>79</v>
      </c>
      <c r="E128" s="213" t="s">
        <v>139</v>
      </c>
      <c r="F128" s="213" t="s">
        <v>140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P129+P243+P248+P253+P292+P298+P315+P318</f>
        <v>0</v>
      </c>
      <c r="Q128" s="218"/>
      <c r="R128" s="219">
        <f>R129+R243+R248+R253+R292+R298+R315+R318</f>
        <v>1040.36163307585</v>
      </c>
      <c r="S128" s="218"/>
      <c r="T128" s="220">
        <f>T129+T243+T248+T253+T292+T298+T315+T318</f>
        <v>6.6000000000000005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88</v>
      </c>
      <c r="AT128" s="222" t="s">
        <v>79</v>
      </c>
      <c r="AU128" s="222" t="s">
        <v>80</v>
      </c>
      <c r="AY128" s="221" t="s">
        <v>141</v>
      </c>
      <c r="BK128" s="223">
        <f>BK129+BK243+BK248+BK253+BK292+BK298+BK315+BK318</f>
        <v>0</v>
      </c>
    </row>
    <row r="129" s="12" customFormat="1" ht="22.8" customHeight="1">
      <c r="A129" s="12"/>
      <c r="B129" s="210"/>
      <c r="C129" s="211"/>
      <c r="D129" s="212" t="s">
        <v>79</v>
      </c>
      <c r="E129" s="224" t="s">
        <v>88</v>
      </c>
      <c r="F129" s="224" t="s">
        <v>142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SUM(P130:P242)</f>
        <v>0</v>
      </c>
      <c r="Q129" s="218"/>
      <c r="R129" s="219">
        <f>SUM(R130:R242)</f>
        <v>1.4339031600000001</v>
      </c>
      <c r="S129" s="218"/>
      <c r="T129" s="220">
        <f>SUM(T130:T242)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88</v>
      </c>
      <c r="AT129" s="222" t="s">
        <v>79</v>
      </c>
      <c r="AU129" s="222" t="s">
        <v>88</v>
      </c>
      <c r="AY129" s="221" t="s">
        <v>141</v>
      </c>
      <c r="BK129" s="223">
        <f>SUM(BK130:BK242)</f>
        <v>0</v>
      </c>
    </row>
    <row r="130" s="2" customFormat="1" ht="16.5" customHeight="1">
      <c r="A130" s="38"/>
      <c r="B130" s="39"/>
      <c r="C130" s="226" t="s">
        <v>88</v>
      </c>
      <c r="D130" s="226" t="s">
        <v>143</v>
      </c>
      <c r="E130" s="227" t="s">
        <v>144</v>
      </c>
      <c r="F130" s="228" t="s">
        <v>145</v>
      </c>
      <c r="G130" s="229" t="s">
        <v>146</v>
      </c>
      <c r="H130" s="230">
        <v>50</v>
      </c>
      <c r="I130" s="231"/>
      <c r="J130" s="232">
        <f>ROUND(I130*H130,2)</f>
        <v>0</v>
      </c>
      <c r="K130" s="228" t="s">
        <v>147</v>
      </c>
      <c r="L130" s="44"/>
      <c r="M130" s="233" t="s">
        <v>1</v>
      </c>
      <c r="N130" s="234" t="s">
        <v>45</v>
      </c>
      <c r="O130" s="91"/>
      <c r="P130" s="235">
        <f>O130*H130</f>
        <v>0</v>
      </c>
      <c r="Q130" s="235">
        <v>0.021930000000000002</v>
      </c>
      <c r="R130" s="235">
        <f>Q130*H130</f>
        <v>1.0965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148</v>
      </c>
      <c r="AT130" s="237" t="s">
        <v>143</v>
      </c>
      <c r="AU130" s="237" t="s">
        <v>90</v>
      </c>
      <c r="AY130" s="17" t="s">
        <v>141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88</v>
      </c>
      <c r="BK130" s="238">
        <f>ROUND(I130*H130,2)</f>
        <v>0</v>
      </c>
      <c r="BL130" s="17" t="s">
        <v>148</v>
      </c>
      <c r="BM130" s="237" t="s">
        <v>149</v>
      </c>
    </row>
    <row r="131" s="2" customFormat="1">
      <c r="A131" s="38"/>
      <c r="B131" s="39"/>
      <c r="C131" s="40"/>
      <c r="D131" s="239" t="s">
        <v>150</v>
      </c>
      <c r="E131" s="40"/>
      <c r="F131" s="240" t="s">
        <v>151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90</v>
      </c>
    </row>
    <row r="132" s="2" customFormat="1">
      <c r="A132" s="38"/>
      <c r="B132" s="39"/>
      <c r="C132" s="40"/>
      <c r="D132" s="239" t="s">
        <v>152</v>
      </c>
      <c r="E132" s="40"/>
      <c r="F132" s="244" t="s">
        <v>153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90</v>
      </c>
    </row>
    <row r="133" s="13" customFormat="1">
      <c r="A133" s="13"/>
      <c r="B133" s="245"/>
      <c r="C133" s="246"/>
      <c r="D133" s="239" t="s">
        <v>154</v>
      </c>
      <c r="E133" s="247" t="s">
        <v>1</v>
      </c>
      <c r="F133" s="248" t="s">
        <v>155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154</v>
      </c>
      <c r="AU133" s="254" t="s">
        <v>90</v>
      </c>
      <c r="AV133" s="13" t="s">
        <v>88</v>
      </c>
      <c r="AW133" s="13" t="s">
        <v>36</v>
      </c>
      <c r="AX133" s="13" t="s">
        <v>80</v>
      </c>
      <c r="AY133" s="254" t="s">
        <v>141</v>
      </c>
    </row>
    <row r="134" s="14" customFormat="1">
      <c r="A134" s="14"/>
      <c r="B134" s="255"/>
      <c r="C134" s="256"/>
      <c r="D134" s="239" t="s">
        <v>154</v>
      </c>
      <c r="E134" s="257" t="s">
        <v>1</v>
      </c>
      <c r="F134" s="258" t="s">
        <v>156</v>
      </c>
      <c r="G134" s="256"/>
      <c r="H134" s="259">
        <v>50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154</v>
      </c>
      <c r="AU134" s="265" t="s">
        <v>90</v>
      </c>
      <c r="AV134" s="14" t="s">
        <v>90</v>
      </c>
      <c r="AW134" s="14" t="s">
        <v>36</v>
      </c>
      <c r="AX134" s="14" t="s">
        <v>88</v>
      </c>
      <c r="AY134" s="265" t="s">
        <v>141</v>
      </c>
    </row>
    <row r="135" s="2" customFormat="1" ht="24.15" customHeight="1">
      <c r="A135" s="38"/>
      <c r="B135" s="39"/>
      <c r="C135" s="226" t="s">
        <v>157</v>
      </c>
      <c r="D135" s="226" t="s">
        <v>143</v>
      </c>
      <c r="E135" s="227" t="s">
        <v>158</v>
      </c>
      <c r="F135" s="228" t="s">
        <v>159</v>
      </c>
      <c r="G135" s="229" t="s">
        <v>160</v>
      </c>
      <c r="H135" s="230">
        <v>58.75</v>
      </c>
      <c r="I135" s="231"/>
      <c r="J135" s="232">
        <f>ROUND(I135*H135,2)</f>
        <v>0</v>
      </c>
      <c r="K135" s="228" t="s">
        <v>147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1.8</v>
      </c>
      <c r="T135" s="236">
        <f>S135*H135</f>
        <v>105.75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148</v>
      </c>
      <c r="AT135" s="237" t="s">
        <v>143</v>
      </c>
      <c r="AU135" s="237" t="s">
        <v>90</v>
      </c>
      <c r="AY135" s="17" t="s">
        <v>141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148</v>
      </c>
      <c r="BM135" s="237" t="s">
        <v>161</v>
      </c>
    </row>
    <row r="136" s="2" customFormat="1">
      <c r="A136" s="38"/>
      <c r="B136" s="39"/>
      <c r="C136" s="40"/>
      <c r="D136" s="239" t="s">
        <v>150</v>
      </c>
      <c r="E136" s="40"/>
      <c r="F136" s="240" t="s">
        <v>162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90</v>
      </c>
    </row>
    <row r="137" s="13" customFormat="1">
      <c r="A137" s="13"/>
      <c r="B137" s="245"/>
      <c r="C137" s="246"/>
      <c r="D137" s="239" t="s">
        <v>154</v>
      </c>
      <c r="E137" s="247" t="s">
        <v>1</v>
      </c>
      <c r="F137" s="248" t="s">
        <v>163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154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141</v>
      </c>
    </row>
    <row r="138" s="14" customFormat="1">
      <c r="A138" s="14"/>
      <c r="B138" s="255"/>
      <c r="C138" s="256"/>
      <c r="D138" s="239" t="s">
        <v>154</v>
      </c>
      <c r="E138" s="257" t="s">
        <v>1</v>
      </c>
      <c r="F138" s="258" t="s">
        <v>164</v>
      </c>
      <c r="G138" s="256"/>
      <c r="H138" s="259">
        <v>58.75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154</v>
      </c>
      <c r="AU138" s="265" t="s">
        <v>90</v>
      </c>
      <c r="AV138" s="14" t="s">
        <v>90</v>
      </c>
      <c r="AW138" s="14" t="s">
        <v>36</v>
      </c>
      <c r="AX138" s="14" t="s">
        <v>88</v>
      </c>
      <c r="AY138" s="265" t="s">
        <v>141</v>
      </c>
    </row>
    <row r="139" s="2" customFormat="1" ht="37.8" customHeight="1">
      <c r="A139" s="38"/>
      <c r="B139" s="39"/>
      <c r="C139" s="226" t="s">
        <v>90</v>
      </c>
      <c r="D139" s="226" t="s">
        <v>143</v>
      </c>
      <c r="E139" s="227" t="s">
        <v>165</v>
      </c>
      <c r="F139" s="228" t="s">
        <v>166</v>
      </c>
      <c r="G139" s="229" t="s">
        <v>160</v>
      </c>
      <c r="H139" s="230">
        <v>10</v>
      </c>
      <c r="I139" s="231"/>
      <c r="J139" s="232">
        <f>ROUND(I139*H139,2)</f>
        <v>0</v>
      </c>
      <c r="K139" s="228" t="s">
        <v>147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148</v>
      </c>
      <c r="AT139" s="237" t="s">
        <v>143</v>
      </c>
      <c r="AU139" s="237" t="s">
        <v>90</v>
      </c>
      <c r="AY139" s="17" t="s">
        <v>141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148</v>
      </c>
      <c r="BM139" s="237" t="s">
        <v>167</v>
      </c>
    </row>
    <row r="140" s="2" customFormat="1">
      <c r="A140" s="38"/>
      <c r="B140" s="39"/>
      <c r="C140" s="40"/>
      <c r="D140" s="239" t="s">
        <v>150</v>
      </c>
      <c r="E140" s="40"/>
      <c r="F140" s="240" t="s">
        <v>168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90</v>
      </c>
    </row>
    <row r="141" s="2" customFormat="1">
      <c r="A141" s="38"/>
      <c r="B141" s="39"/>
      <c r="C141" s="40"/>
      <c r="D141" s="239" t="s">
        <v>152</v>
      </c>
      <c r="E141" s="40"/>
      <c r="F141" s="244" t="s">
        <v>169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152</v>
      </c>
      <c r="AU141" s="17" t="s">
        <v>90</v>
      </c>
    </row>
    <row r="142" s="13" customFormat="1">
      <c r="A142" s="13"/>
      <c r="B142" s="245"/>
      <c r="C142" s="246"/>
      <c r="D142" s="239" t="s">
        <v>154</v>
      </c>
      <c r="E142" s="247" t="s">
        <v>1</v>
      </c>
      <c r="F142" s="248" t="s">
        <v>170</v>
      </c>
      <c r="G142" s="246"/>
      <c r="H142" s="247" t="s">
        <v>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154</v>
      </c>
      <c r="AU142" s="254" t="s">
        <v>90</v>
      </c>
      <c r="AV142" s="13" t="s">
        <v>88</v>
      </c>
      <c r="AW142" s="13" t="s">
        <v>36</v>
      </c>
      <c r="AX142" s="13" t="s">
        <v>80</v>
      </c>
      <c r="AY142" s="254" t="s">
        <v>141</v>
      </c>
    </row>
    <row r="143" s="14" customFormat="1">
      <c r="A143" s="14"/>
      <c r="B143" s="255"/>
      <c r="C143" s="256"/>
      <c r="D143" s="239" t="s">
        <v>154</v>
      </c>
      <c r="E143" s="257" t="s">
        <v>1</v>
      </c>
      <c r="F143" s="258" t="s">
        <v>171</v>
      </c>
      <c r="G143" s="256"/>
      <c r="H143" s="259">
        <v>5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154</v>
      </c>
      <c r="AU143" s="265" t="s">
        <v>90</v>
      </c>
      <c r="AV143" s="14" t="s">
        <v>90</v>
      </c>
      <c r="AW143" s="14" t="s">
        <v>36</v>
      </c>
      <c r="AX143" s="14" t="s">
        <v>80</v>
      </c>
      <c r="AY143" s="265" t="s">
        <v>141</v>
      </c>
    </row>
    <row r="144" s="13" customFormat="1">
      <c r="A144" s="13"/>
      <c r="B144" s="245"/>
      <c r="C144" s="246"/>
      <c r="D144" s="239" t="s">
        <v>154</v>
      </c>
      <c r="E144" s="247" t="s">
        <v>1</v>
      </c>
      <c r="F144" s="248" t="s">
        <v>172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154</v>
      </c>
      <c r="AU144" s="254" t="s">
        <v>90</v>
      </c>
      <c r="AV144" s="13" t="s">
        <v>88</v>
      </c>
      <c r="AW144" s="13" t="s">
        <v>36</v>
      </c>
      <c r="AX144" s="13" t="s">
        <v>80</v>
      </c>
      <c r="AY144" s="254" t="s">
        <v>141</v>
      </c>
    </row>
    <row r="145" s="14" customFormat="1">
      <c r="A145" s="14"/>
      <c r="B145" s="255"/>
      <c r="C145" s="256"/>
      <c r="D145" s="239" t="s">
        <v>154</v>
      </c>
      <c r="E145" s="257" t="s">
        <v>1</v>
      </c>
      <c r="F145" s="258" t="s">
        <v>171</v>
      </c>
      <c r="G145" s="256"/>
      <c r="H145" s="259">
        <v>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154</v>
      </c>
      <c r="AU145" s="265" t="s">
        <v>90</v>
      </c>
      <c r="AV145" s="14" t="s">
        <v>90</v>
      </c>
      <c r="AW145" s="14" t="s">
        <v>36</v>
      </c>
      <c r="AX145" s="14" t="s">
        <v>80</v>
      </c>
      <c r="AY145" s="265" t="s">
        <v>141</v>
      </c>
    </row>
    <row r="146" s="15" customFormat="1">
      <c r="A146" s="15"/>
      <c r="B146" s="266"/>
      <c r="C146" s="267"/>
      <c r="D146" s="239" t="s">
        <v>154</v>
      </c>
      <c r="E146" s="268" t="s">
        <v>1</v>
      </c>
      <c r="F146" s="269" t="s">
        <v>173</v>
      </c>
      <c r="G146" s="267"/>
      <c r="H146" s="270">
        <v>10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154</v>
      </c>
      <c r="AU146" s="276" t="s">
        <v>90</v>
      </c>
      <c r="AV146" s="15" t="s">
        <v>148</v>
      </c>
      <c r="AW146" s="15" t="s">
        <v>36</v>
      </c>
      <c r="AX146" s="15" t="s">
        <v>88</v>
      </c>
      <c r="AY146" s="276" t="s">
        <v>141</v>
      </c>
    </row>
    <row r="147" s="2" customFormat="1" ht="33" customHeight="1">
      <c r="A147" s="38"/>
      <c r="B147" s="39"/>
      <c r="C147" s="226" t="s">
        <v>174</v>
      </c>
      <c r="D147" s="226" t="s">
        <v>143</v>
      </c>
      <c r="E147" s="227" t="s">
        <v>175</v>
      </c>
      <c r="F147" s="228" t="s">
        <v>176</v>
      </c>
      <c r="G147" s="229" t="s">
        <v>177</v>
      </c>
      <c r="H147" s="230">
        <v>4</v>
      </c>
      <c r="I147" s="231"/>
      <c r="J147" s="232">
        <f>ROUND(I147*H147,2)</f>
        <v>0</v>
      </c>
      <c r="K147" s="228" t="s">
        <v>178</v>
      </c>
      <c r="L147" s="44"/>
      <c r="M147" s="233" t="s">
        <v>1</v>
      </c>
      <c r="N147" s="234" t="s">
        <v>45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148</v>
      </c>
      <c r="AT147" s="237" t="s">
        <v>143</v>
      </c>
      <c r="AU147" s="237" t="s">
        <v>90</v>
      </c>
      <c r="AY147" s="17" t="s">
        <v>141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88</v>
      </c>
      <c r="BK147" s="238">
        <f>ROUND(I147*H147,2)</f>
        <v>0</v>
      </c>
      <c r="BL147" s="17" t="s">
        <v>148</v>
      </c>
      <c r="BM147" s="237" t="s">
        <v>179</v>
      </c>
    </row>
    <row r="148" s="2" customFormat="1">
      <c r="A148" s="38"/>
      <c r="B148" s="39"/>
      <c r="C148" s="40"/>
      <c r="D148" s="239" t="s">
        <v>150</v>
      </c>
      <c r="E148" s="40"/>
      <c r="F148" s="240" t="s">
        <v>180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90</v>
      </c>
    </row>
    <row r="149" s="2" customFormat="1">
      <c r="A149" s="38"/>
      <c r="B149" s="39"/>
      <c r="C149" s="40"/>
      <c r="D149" s="239" t="s">
        <v>152</v>
      </c>
      <c r="E149" s="40"/>
      <c r="F149" s="244" t="s">
        <v>181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152</v>
      </c>
      <c r="AU149" s="17" t="s">
        <v>90</v>
      </c>
    </row>
    <row r="150" s="13" customFormat="1">
      <c r="A150" s="13"/>
      <c r="B150" s="245"/>
      <c r="C150" s="246"/>
      <c r="D150" s="239" t="s">
        <v>154</v>
      </c>
      <c r="E150" s="247" t="s">
        <v>1</v>
      </c>
      <c r="F150" s="248" t="s">
        <v>182</v>
      </c>
      <c r="G150" s="246"/>
      <c r="H150" s="247" t="s">
        <v>1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154</v>
      </c>
      <c r="AU150" s="254" t="s">
        <v>90</v>
      </c>
      <c r="AV150" s="13" t="s">
        <v>88</v>
      </c>
      <c r="AW150" s="13" t="s">
        <v>36</v>
      </c>
      <c r="AX150" s="13" t="s">
        <v>80</v>
      </c>
      <c r="AY150" s="254" t="s">
        <v>141</v>
      </c>
    </row>
    <row r="151" s="14" customFormat="1">
      <c r="A151" s="14"/>
      <c r="B151" s="255"/>
      <c r="C151" s="256"/>
      <c r="D151" s="239" t="s">
        <v>154</v>
      </c>
      <c r="E151" s="257" t="s">
        <v>1</v>
      </c>
      <c r="F151" s="258" t="s">
        <v>148</v>
      </c>
      <c r="G151" s="256"/>
      <c r="H151" s="259">
        <v>4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154</v>
      </c>
      <c r="AU151" s="265" t="s">
        <v>90</v>
      </c>
      <c r="AV151" s="14" t="s">
        <v>90</v>
      </c>
      <c r="AW151" s="14" t="s">
        <v>36</v>
      </c>
      <c r="AX151" s="14" t="s">
        <v>88</v>
      </c>
      <c r="AY151" s="265" t="s">
        <v>141</v>
      </c>
    </row>
    <row r="152" s="2" customFormat="1" ht="24.15" customHeight="1">
      <c r="A152" s="38"/>
      <c r="B152" s="39"/>
      <c r="C152" s="226" t="s">
        <v>148</v>
      </c>
      <c r="D152" s="226" t="s">
        <v>143</v>
      </c>
      <c r="E152" s="227" t="s">
        <v>183</v>
      </c>
      <c r="F152" s="228" t="s">
        <v>184</v>
      </c>
      <c r="G152" s="229" t="s">
        <v>185</v>
      </c>
      <c r="H152" s="230">
        <v>1440</v>
      </c>
      <c r="I152" s="231"/>
      <c r="J152" s="232">
        <f>ROUND(I152*H152,2)</f>
        <v>0</v>
      </c>
      <c r="K152" s="228" t="s">
        <v>147</v>
      </c>
      <c r="L152" s="44"/>
      <c r="M152" s="233" t="s">
        <v>1</v>
      </c>
      <c r="N152" s="234" t="s">
        <v>45</v>
      </c>
      <c r="O152" s="91"/>
      <c r="P152" s="235">
        <f>O152*H152</f>
        <v>0</v>
      </c>
      <c r="Q152" s="235">
        <v>3.0000000000000001E-05</v>
      </c>
      <c r="R152" s="235">
        <f>Q152*H152</f>
        <v>0.043200000000000002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148</v>
      </c>
      <c r="AT152" s="237" t="s">
        <v>143</v>
      </c>
      <c r="AU152" s="237" t="s">
        <v>90</v>
      </c>
      <c r="AY152" s="17" t="s">
        <v>141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88</v>
      </c>
      <c r="BK152" s="238">
        <f>ROUND(I152*H152,2)</f>
        <v>0</v>
      </c>
      <c r="BL152" s="17" t="s">
        <v>148</v>
      </c>
      <c r="BM152" s="237" t="s">
        <v>186</v>
      </c>
    </row>
    <row r="153" s="2" customFormat="1">
      <c r="A153" s="38"/>
      <c r="B153" s="39"/>
      <c r="C153" s="40"/>
      <c r="D153" s="239" t="s">
        <v>150</v>
      </c>
      <c r="E153" s="40"/>
      <c r="F153" s="240" t="s">
        <v>187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90</v>
      </c>
    </row>
    <row r="154" s="13" customFormat="1">
      <c r="A154" s="13"/>
      <c r="B154" s="245"/>
      <c r="C154" s="246"/>
      <c r="D154" s="239" t="s">
        <v>154</v>
      </c>
      <c r="E154" s="247" t="s">
        <v>1</v>
      </c>
      <c r="F154" s="248" t="s">
        <v>188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154</v>
      </c>
      <c r="AU154" s="254" t="s">
        <v>90</v>
      </c>
      <c r="AV154" s="13" t="s">
        <v>88</v>
      </c>
      <c r="AW154" s="13" t="s">
        <v>36</v>
      </c>
      <c r="AX154" s="13" t="s">
        <v>80</v>
      </c>
      <c r="AY154" s="254" t="s">
        <v>141</v>
      </c>
    </row>
    <row r="155" s="14" customFormat="1">
      <c r="A155" s="14"/>
      <c r="B155" s="255"/>
      <c r="C155" s="256"/>
      <c r="D155" s="239" t="s">
        <v>154</v>
      </c>
      <c r="E155" s="257" t="s">
        <v>1</v>
      </c>
      <c r="F155" s="258" t="s">
        <v>189</v>
      </c>
      <c r="G155" s="256"/>
      <c r="H155" s="259">
        <v>1440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154</v>
      </c>
      <c r="AU155" s="265" t="s">
        <v>90</v>
      </c>
      <c r="AV155" s="14" t="s">
        <v>90</v>
      </c>
      <c r="AW155" s="14" t="s">
        <v>36</v>
      </c>
      <c r="AX155" s="14" t="s">
        <v>88</v>
      </c>
      <c r="AY155" s="265" t="s">
        <v>141</v>
      </c>
    </row>
    <row r="156" s="2" customFormat="1" ht="24.15" customHeight="1">
      <c r="A156" s="38"/>
      <c r="B156" s="39"/>
      <c r="C156" s="226" t="s">
        <v>171</v>
      </c>
      <c r="D156" s="226" t="s">
        <v>143</v>
      </c>
      <c r="E156" s="227" t="s">
        <v>190</v>
      </c>
      <c r="F156" s="228" t="s">
        <v>191</v>
      </c>
      <c r="G156" s="229" t="s">
        <v>192</v>
      </c>
      <c r="H156" s="230">
        <v>60</v>
      </c>
      <c r="I156" s="231"/>
      <c r="J156" s="232">
        <f>ROUND(I156*H156,2)</f>
        <v>0</v>
      </c>
      <c r="K156" s="228" t="s">
        <v>147</v>
      </c>
      <c r="L156" s="44"/>
      <c r="M156" s="233" t="s">
        <v>1</v>
      </c>
      <c r="N156" s="234" t="s">
        <v>45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148</v>
      </c>
      <c r="AT156" s="237" t="s">
        <v>143</v>
      </c>
      <c r="AU156" s="237" t="s">
        <v>90</v>
      </c>
      <c r="AY156" s="17" t="s">
        <v>141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88</v>
      </c>
      <c r="BK156" s="238">
        <f>ROUND(I156*H156,2)</f>
        <v>0</v>
      </c>
      <c r="BL156" s="17" t="s">
        <v>148</v>
      </c>
      <c r="BM156" s="237" t="s">
        <v>193</v>
      </c>
    </row>
    <row r="157" s="2" customFormat="1">
      <c r="A157" s="38"/>
      <c r="B157" s="39"/>
      <c r="C157" s="40"/>
      <c r="D157" s="239" t="s">
        <v>150</v>
      </c>
      <c r="E157" s="40"/>
      <c r="F157" s="240" t="s">
        <v>194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90</v>
      </c>
    </row>
    <row r="158" s="13" customFormat="1">
      <c r="A158" s="13"/>
      <c r="B158" s="245"/>
      <c r="C158" s="246"/>
      <c r="D158" s="239" t="s">
        <v>154</v>
      </c>
      <c r="E158" s="247" t="s">
        <v>1</v>
      </c>
      <c r="F158" s="248" t="s">
        <v>188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154</v>
      </c>
      <c r="AU158" s="254" t="s">
        <v>90</v>
      </c>
      <c r="AV158" s="13" t="s">
        <v>88</v>
      </c>
      <c r="AW158" s="13" t="s">
        <v>36</v>
      </c>
      <c r="AX158" s="13" t="s">
        <v>80</v>
      </c>
      <c r="AY158" s="254" t="s">
        <v>141</v>
      </c>
    </row>
    <row r="159" s="14" customFormat="1">
      <c r="A159" s="14"/>
      <c r="B159" s="255"/>
      <c r="C159" s="256"/>
      <c r="D159" s="239" t="s">
        <v>154</v>
      </c>
      <c r="E159" s="257" t="s">
        <v>1</v>
      </c>
      <c r="F159" s="258" t="s">
        <v>195</v>
      </c>
      <c r="G159" s="256"/>
      <c r="H159" s="259">
        <v>60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154</v>
      </c>
      <c r="AU159" s="265" t="s">
        <v>90</v>
      </c>
      <c r="AV159" s="14" t="s">
        <v>90</v>
      </c>
      <c r="AW159" s="14" t="s">
        <v>36</v>
      </c>
      <c r="AX159" s="14" t="s">
        <v>88</v>
      </c>
      <c r="AY159" s="265" t="s">
        <v>141</v>
      </c>
    </row>
    <row r="160" s="2" customFormat="1" ht="24.15" customHeight="1">
      <c r="A160" s="38"/>
      <c r="B160" s="39"/>
      <c r="C160" s="226" t="s">
        <v>196</v>
      </c>
      <c r="D160" s="226" t="s">
        <v>143</v>
      </c>
      <c r="E160" s="227" t="s">
        <v>197</v>
      </c>
      <c r="F160" s="228" t="s">
        <v>198</v>
      </c>
      <c r="G160" s="229" t="s">
        <v>199</v>
      </c>
      <c r="H160" s="230">
        <v>545.66700000000003</v>
      </c>
      <c r="I160" s="231"/>
      <c r="J160" s="232">
        <f>ROUND(I160*H160,2)</f>
        <v>0</v>
      </c>
      <c r="K160" s="228" t="s">
        <v>147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148</v>
      </c>
      <c r="AT160" s="237" t="s">
        <v>143</v>
      </c>
      <c r="AU160" s="237" t="s">
        <v>90</v>
      </c>
      <c r="AY160" s="17" t="s">
        <v>141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148</v>
      </c>
      <c r="BM160" s="237" t="s">
        <v>200</v>
      </c>
    </row>
    <row r="161" s="2" customFormat="1">
      <c r="A161" s="38"/>
      <c r="B161" s="39"/>
      <c r="C161" s="40"/>
      <c r="D161" s="239" t="s">
        <v>150</v>
      </c>
      <c r="E161" s="40"/>
      <c r="F161" s="240" t="s">
        <v>201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90</v>
      </c>
    </row>
    <row r="162" s="13" customFormat="1">
      <c r="A162" s="13"/>
      <c r="B162" s="245"/>
      <c r="C162" s="246"/>
      <c r="D162" s="239" t="s">
        <v>154</v>
      </c>
      <c r="E162" s="247" t="s">
        <v>1</v>
      </c>
      <c r="F162" s="248" t="s">
        <v>202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154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141</v>
      </c>
    </row>
    <row r="163" s="13" customFormat="1">
      <c r="A163" s="13"/>
      <c r="B163" s="245"/>
      <c r="C163" s="246"/>
      <c r="D163" s="239" t="s">
        <v>154</v>
      </c>
      <c r="E163" s="247" t="s">
        <v>1</v>
      </c>
      <c r="F163" s="248" t="s">
        <v>203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154</v>
      </c>
      <c r="AU163" s="254" t="s">
        <v>90</v>
      </c>
      <c r="AV163" s="13" t="s">
        <v>88</v>
      </c>
      <c r="AW163" s="13" t="s">
        <v>36</v>
      </c>
      <c r="AX163" s="13" t="s">
        <v>80</v>
      </c>
      <c r="AY163" s="254" t="s">
        <v>141</v>
      </c>
    </row>
    <row r="164" s="14" customFormat="1">
      <c r="A164" s="14"/>
      <c r="B164" s="255"/>
      <c r="C164" s="256"/>
      <c r="D164" s="239" t="s">
        <v>154</v>
      </c>
      <c r="E164" s="257" t="s">
        <v>1</v>
      </c>
      <c r="F164" s="258" t="s">
        <v>204</v>
      </c>
      <c r="G164" s="256"/>
      <c r="H164" s="259">
        <v>545.66700000000003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154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141</v>
      </c>
    </row>
    <row r="165" s="2" customFormat="1" ht="33" customHeight="1">
      <c r="A165" s="38"/>
      <c r="B165" s="39"/>
      <c r="C165" s="226" t="s">
        <v>205</v>
      </c>
      <c r="D165" s="226" t="s">
        <v>143</v>
      </c>
      <c r="E165" s="227" t="s">
        <v>206</v>
      </c>
      <c r="F165" s="228" t="s">
        <v>207</v>
      </c>
      <c r="G165" s="229" t="s">
        <v>160</v>
      </c>
      <c r="H165" s="230">
        <v>1176.8</v>
      </c>
      <c r="I165" s="231"/>
      <c r="J165" s="232">
        <f>ROUND(I165*H165,2)</f>
        <v>0</v>
      </c>
      <c r="K165" s="228" t="s">
        <v>147</v>
      </c>
      <c r="L165" s="44"/>
      <c r="M165" s="233" t="s">
        <v>1</v>
      </c>
      <c r="N165" s="234" t="s">
        <v>45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148</v>
      </c>
      <c r="AT165" s="237" t="s">
        <v>143</v>
      </c>
      <c r="AU165" s="237" t="s">
        <v>90</v>
      </c>
      <c r="AY165" s="17" t="s">
        <v>141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88</v>
      </c>
      <c r="BK165" s="238">
        <f>ROUND(I165*H165,2)</f>
        <v>0</v>
      </c>
      <c r="BL165" s="17" t="s">
        <v>148</v>
      </c>
      <c r="BM165" s="237" t="s">
        <v>208</v>
      </c>
    </row>
    <row r="166" s="2" customFormat="1">
      <c r="A166" s="38"/>
      <c r="B166" s="39"/>
      <c r="C166" s="40"/>
      <c r="D166" s="239" t="s">
        <v>150</v>
      </c>
      <c r="E166" s="40"/>
      <c r="F166" s="240" t="s">
        <v>209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90</v>
      </c>
    </row>
    <row r="167" s="13" customFormat="1">
      <c r="A167" s="13"/>
      <c r="B167" s="245"/>
      <c r="C167" s="246"/>
      <c r="D167" s="239" t="s">
        <v>154</v>
      </c>
      <c r="E167" s="247" t="s">
        <v>1</v>
      </c>
      <c r="F167" s="248" t="s">
        <v>210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154</v>
      </c>
      <c r="AU167" s="254" t="s">
        <v>90</v>
      </c>
      <c r="AV167" s="13" t="s">
        <v>88</v>
      </c>
      <c r="AW167" s="13" t="s">
        <v>36</v>
      </c>
      <c r="AX167" s="13" t="s">
        <v>80</v>
      </c>
      <c r="AY167" s="254" t="s">
        <v>141</v>
      </c>
    </row>
    <row r="168" s="14" customFormat="1">
      <c r="A168" s="14"/>
      <c r="B168" s="255"/>
      <c r="C168" s="256"/>
      <c r="D168" s="239" t="s">
        <v>154</v>
      </c>
      <c r="E168" s="257" t="s">
        <v>1</v>
      </c>
      <c r="F168" s="258" t="s">
        <v>211</v>
      </c>
      <c r="G168" s="256"/>
      <c r="H168" s="259">
        <v>1166.8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154</v>
      </c>
      <c r="AU168" s="265" t="s">
        <v>90</v>
      </c>
      <c r="AV168" s="14" t="s">
        <v>90</v>
      </c>
      <c r="AW168" s="14" t="s">
        <v>36</v>
      </c>
      <c r="AX168" s="14" t="s">
        <v>80</v>
      </c>
      <c r="AY168" s="265" t="s">
        <v>141</v>
      </c>
    </row>
    <row r="169" s="13" customFormat="1">
      <c r="A169" s="13"/>
      <c r="B169" s="245"/>
      <c r="C169" s="246"/>
      <c r="D169" s="239" t="s">
        <v>154</v>
      </c>
      <c r="E169" s="247" t="s">
        <v>1</v>
      </c>
      <c r="F169" s="248" t="s">
        <v>212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154</v>
      </c>
      <c r="AU169" s="254" t="s">
        <v>90</v>
      </c>
      <c r="AV169" s="13" t="s">
        <v>88</v>
      </c>
      <c r="AW169" s="13" t="s">
        <v>36</v>
      </c>
      <c r="AX169" s="13" t="s">
        <v>80</v>
      </c>
      <c r="AY169" s="254" t="s">
        <v>141</v>
      </c>
    </row>
    <row r="170" s="14" customFormat="1">
      <c r="A170" s="14"/>
      <c r="B170" s="255"/>
      <c r="C170" s="256"/>
      <c r="D170" s="239" t="s">
        <v>154</v>
      </c>
      <c r="E170" s="257" t="s">
        <v>1</v>
      </c>
      <c r="F170" s="258" t="s">
        <v>213</v>
      </c>
      <c r="G170" s="256"/>
      <c r="H170" s="259">
        <v>10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154</v>
      </c>
      <c r="AU170" s="265" t="s">
        <v>90</v>
      </c>
      <c r="AV170" s="14" t="s">
        <v>90</v>
      </c>
      <c r="AW170" s="14" t="s">
        <v>36</v>
      </c>
      <c r="AX170" s="14" t="s">
        <v>80</v>
      </c>
      <c r="AY170" s="265" t="s">
        <v>141</v>
      </c>
    </row>
    <row r="171" s="15" customFormat="1">
      <c r="A171" s="15"/>
      <c r="B171" s="266"/>
      <c r="C171" s="267"/>
      <c r="D171" s="239" t="s">
        <v>154</v>
      </c>
      <c r="E171" s="268" t="s">
        <v>1</v>
      </c>
      <c r="F171" s="269" t="s">
        <v>173</v>
      </c>
      <c r="G171" s="267"/>
      <c r="H171" s="270">
        <v>1176.8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154</v>
      </c>
      <c r="AU171" s="276" t="s">
        <v>90</v>
      </c>
      <c r="AV171" s="15" t="s">
        <v>148</v>
      </c>
      <c r="AW171" s="15" t="s">
        <v>36</v>
      </c>
      <c r="AX171" s="15" t="s">
        <v>88</v>
      </c>
      <c r="AY171" s="276" t="s">
        <v>141</v>
      </c>
    </row>
    <row r="172" s="2" customFormat="1" ht="33" customHeight="1">
      <c r="A172" s="38"/>
      <c r="B172" s="39"/>
      <c r="C172" s="226" t="s">
        <v>214</v>
      </c>
      <c r="D172" s="226" t="s">
        <v>143</v>
      </c>
      <c r="E172" s="227" t="s">
        <v>215</v>
      </c>
      <c r="F172" s="228" t="s">
        <v>216</v>
      </c>
      <c r="G172" s="229" t="s">
        <v>160</v>
      </c>
      <c r="H172" s="230">
        <v>253.09999999999999</v>
      </c>
      <c r="I172" s="231"/>
      <c r="J172" s="232">
        <f>ROUND(I172*H172,2)</f>
        <v>0</v>
      </c>
      <c r="K172" s="228" t="s">
        <v>147</v>
      </c>
      <c r="L172" s="44"/>
      <c r="M172" s="233" t="s">
        <v>1</v>
      </c>
      <c r="N172" s="234" t="s">
        <v>45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148</v>
      </c>
      <c r="AT172" s="237" t="s">
        <v>143</v>
      </c>
      <c r="AU172" s="237" t="s">
        <v>90</v>
      </c>
      <c r="AY172" s="17" t="s">
        <v>141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88</v>
      </c>
      <c r="BK172" s="238">
        <f>ROUND(I172*H172,2)</f>
        <v>0</v>
      </c>
      <c r="BL172" s="17" t="s">
        <v>148</v>
      </c>
      <c r="BM172" s="237" t="s">
        <v>217</v>
      </c>
    </row>
    <row r="173" s="2" customFormat="1">
      <c r="A173" s="38"/>
      <c r="B173" s="39"/>
      <c r="C173" s="40"/>
      <c r="D173" s="239" t="s">
        <v>150</v>
      </c>
      <c r="E173" s="40"/>
      <c r="F173" s="240" t="s">
        <v>218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90</v>
      </c>
    </row>
    <row r="174" s="13" customFormat="1">
      <c r="A174" s="13"/>
      <c r="B174" s="245"/>
      <c r="C174" s="246"/>
      <c r="D174" s="239" t="s">
        <v>154</v>
      </c>
      <c r="E174" s="247" t="s">
        <v>1</v>
      </c>
      <c r="F174" s="248" t="s">
        <v>202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154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141</v>
      </c>
    </row>
    <row r="175" s="14" customFormat="1">
      <c r="A175" s="14"/>
      <c r="B175" s="255"/>
      <c r="C175" s="256"/>
      <c r="D175" s="239" t="s">
        <v>154</v>
      </c>
      <c r="E175" s="257" t="s">
        <v>1</v>
      </c>
      <c r="F175" s="258" t="s">
        <v>219</v>
      </c>
      <c r="G175" s="256"/>
      <c r="H175" s="259">
        <v>253.09999999999999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154</v>
      </c>
      <c r="AU175" s="265" t="s">
        <v>90</v>
      </c>
      <c r="AV175" s="14" t="s">
        <v>90</v>
      </c>
      <c r="AW175" s="14" t="s">
        <v>36</v>
      </c>
      <c r="AX175" s="14" t="s">
        <v>88</v>
      </c>
      <c r="AY175" s="265" t="s">
        <v>141</v>
      </c>
    </row>
    <row r="176" s="2" customFormat="1" ht="37.8" customHeight="1">
      <c r="A176" s="38"/>
      <c r="B176" s="39"/>
      <c r="C176" s="226" t="s">
        <v>220</v>
      </c>
      <c r="D176" s="226" t="s">
        <v>143</v>
      </c>
      <c r="E176" s="227" t="s">
        <v>221</v>
      </c>
      <c r="F176" s="228" t="s">
        <v>222</v>
      </c>
      <c r="G176" s="229" t="s">
        <v>160</v>
      </c>
      <c r="H176" s="230">
        <v>2576.8800000000001</v>
      </c>
      <c r="I176" s="231"/>
      <c r="J176" s="232">
        <f>ROUND(I176*H176,2)</f>
        <v>0</v>
      </c>
      <c r="K176" s="228" t="s">
        <v>147</v>
      </c>
      <c r="L176" s="44"/>
      <c r="M176" s="233" t="s">
        <v>1</v>
      </c>
      <c r="N176" s="234" t="s">
        <v>45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148</v>
      </c>
      <c r="AT176" s="237" t="s">
        <v>143</v>
      </c>
      <c r="AU176" s="237" t="s">
        <v>90</v>
      </c>
      <c r="AY176" s="17" t="s">
        <v>141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88</v>
      </c>
      <c r="BK176" s="238">
        <f>ROUND(I176*H176,2)</f>
        <v>0</v>
      </c>
      <c r="BL176" s="17" t="s">
        <v>148</v>
      </c>
      <c r="BM176" s="237" t="s">
        <v>223</v>
      </c>
    </row>
    <row r="177" s="2" customFormat="1">
      <c r="A177" s="38"/>
      <c r="B177" s="39"/>
      <c r="C177" s="40"/>
      <c r="D177" s="239" t="s">
        <v>150</v>
      </c>
      <c r="E177" s="40"/>
      <c r="F177" s="240" t="s">
        <v>224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90</v>
      </c>
    </row>
    <row r="178" s="13" customFormat="1">
      <c r="A178" s="13"/>
      <c r="B178" s="245"/>
      <c r="C178" s="246"/>
      <c r="D178" s="239" t="s">
        <v>154</v>
      </c>
      <c r="E178" s="247" t="s">
        <v>1</v>
      </c>
      <c r="F178" s="248" t="s">
        <v>225</v>
      </c>
      <c r="G178" s="246"/>
      <c r="H178" s="247" t="s">
        <v>1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154</v>
      </c>
      <c r="AU178" s="254" t="s">
        <v>90</v>
      </c>
      <c r="AV178" s="13" t="s">
        <v>88</v>
      </c>
      <c r="AW178" s="13" t="s">
        <v>36</v>
      </c>
      <c r="AX178" s="13" t="s">
        <v>80</v>
      </c>
      <c r="AY178" s="254" t="s">
        <v>141</v>
      </c>
    </row>
    <row r="179" s="13" customFormat="1">
      <c r="A179" s="13"/>
      <c r="B179" s="245"/>
      <c r="C179" s="246"/>
      <c r="D179" s="239" t="s">
        <v>154</v>
      </c>
      <c r="E179" s="247" t="s">
        <v>1</v>
      </c>
      <c r="F179" s="248" t="s">
        <v>226</v>
      </c>
      <c r="G179" s="246"/>
      <c r="H179" s="247" t="s">
        <v>1</v>
      </c>
      <c r="I179" s="249"/>
      <c r="J179" s="246"/>
      <c r="K179" s="246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154</v>
      </c>
      <c r="AU179" s="254" t="s">
        <v>90</v>
      </c>
      <c r="AV179" s="13" t="s">
        <v>88</v>
      </c>
      <c r="AW179" s="13" t="s">
        <v>36</v>
      </c>
      <c r="AX179" s="13" t="s">
        <v>80</v>
      </c>
      <c r="AY179" s="254" t="s">
        <v>141</v>
      </c>
    </row>
    <row r="180" s="14" customFormat="1">
      <c r="A180" s="14"/>
      <c r="B180" s="255"/>
      <c r="C180" s="256"/>
      <c r="D180" s="239" t="s">
        <v>154</v>
      </c>
      <c r="E180" s="257" t="s">
        <v>1</v>
      </c>
      <c r="F180" s="258" t="s">
        <v>227</v>
      </c>
      <c r="G180" s="256"/>
      <c r="H180" s="259">
        <v>1054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154</v>
      </c>
      <c r="AU180" s="265" t="s">
        <v>90</v>
      </c>
      <c r="AV180" s="14" t="s">
        <v>90</v>
      </c>
      <c r="AW180" s="14" t="s">
        <v>36</v>
      </c>
      <c r="AX180" s="14" t="s">
        <v>80</v>
      </c>
      <c r="AY180" s="265" t="s">
        <v>141</v>
      </c>
    </row>
    <row r="181" s="13" customFormat="1">
      <c r="A181" s="13"/>
      <c r="B181" s="245"/>
      <c r="C181" s="246"/>
      <c r="D181" s="239" t="s">
        <v>154</v>
      </c>
      <c r="E181" s="247" t="s">
        <v>1</v>
      </c>
      <c r="F181" s="248" t="s">
        <v>228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154</v>
      </c>
      <c r="AU181" s="254" t="s">
        <v>90</v>
      </c>
      <c r="AV181" s="13" t="s">
        <v>88</v>
      </c>
      <c r="AW181" s="13" t="s">
        <v>36</v>
      </c>
      <c r="AX181" s="13" t="s">
        <v>80</v>
      </c>
      <c r="AY181" s="254" t="s">
        <v>141</v>
      </c>
    </row>
    <row r="182" s="13" customFormat="1">
      <c r="A182" s="13"/>
      <c r="B182" s="245"/>
      <c r="C182" s="246"/>
      <c r="D182" s="239" t="s">
        <v>154</v>
      </c>
      <c r="E182" s="247" t="s">
        <v>1</v>
      </c>
      <c r="F182" s="248" t="s">
        <v>226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154</v>
      </c>
      <c r="AU182" s="254" t="s">
        <v>90</v>
      </c>
      <c r="AV182" s="13" t="s">
        <v>88</v>
      </c>
      <c r="AW182" s="13" t="s">
        <v>36</v>
      </c>
      <c r="AX182" s="13" t="s">
        <v>80</v>
      </c>
      <c r="AY182" s="254" t="s">
        <v>141</v>
      </c>
    </row>
    <row r="183" s="14" customFormat="1">
      <c r="A183" s="14"/>
      <c r="B183" s="255"/>
      <c r="C183" s="256"/>
      <c r="D183" s="239" t="s">
        <v>154</v>
      </c>
      <c r="E183" s="257" t="s">
        <v>1</v>
      </c>
      <c r="F183" s="258" t="s">
        <v>229</v>
      </c>
      <c r="G183" s="256"/>
      <c r="H183" s="259">
        <v>1166.8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154</v>
      </c>
      <c r="AU183" s="265" t="s">
        <v>90</v>
      </c>
      <c r="AV183" s="14" t="s">
        <v>90</v>
      </c>
      <c r="AW183" s="14" t="s">
        <v>36</v>
      </c>
      <c r="AX183" s="14" t="s">
        <v>80</v>
      </c>
      <c r="AY183" s="265" t="s">
        <v>141</v>
      </c>
    </row>
    <row r="184" s="13" customFormat="1">
      <c r="A184" s="13"/>
      <c r="B184" s="245"/>
      <c r="C184" s="246"/>
      <c r="D184" s="239" t="s">
        <v>154</v>
      </c>
      <c r="E184" s="247" t="s">
        <v>1</v>
      </c>
      <c r="F184" s="248" t="s">
        <v>230</v>
      </c>
      <c r="G184" s="246"/>
      <c r="H184" s="247" t="s">
        <v>1</v>
      </c>
      <c r="I184" s="249"/>
      <c r="J184" s="246"/>
      <c r="K184" s="246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154</v>
      </c>
      <c r="AU184" s="254" t="s">
        <v>90</v>
      </c>
      <c r="AV184" s="13" t="s">
        <v>88</v>
      </c>
      <c r="AW184" s="13" t="s">
        <v>36</v>
      </c>
      <c r="AX184" s="13" t="s">
        <v>80</v>
      </c>
      <c r="AY184" s="254" t="s">
        <v>141</v>
      </c>
    </row>
    <row r="185" s="14" customFormat="1">
      <c r="A185" s="14"/>
      <c r="B185" s="255"/>
      <c r="C185" s="256"/>
      <c r="D185" s="239" t="s">
        <v>154</v>
      </c>
      <c r="E185" s="257" t="s">
        <v>1</v>
      </c>
      <c r="F185" s="258" t="s">
        <v>231</v>
      </c>
      <c r="G185" s="256"/>
      <c r="H185" s="259">
        <v>163.69999999999999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154</v>
      </c>
      <c r="AU185" s="265" t="s">
        <v>90</v>
      </c>
      <c r="AV185" s="14" t="s">
        <v>90</v>
      </c>
      <c r="AW185" s="14" t="s">
        <v>36</v>
      </c>
      <c r="AX185" s="14" t="s">
        <v>80</v>
      </c>
      <c r="AY185" s="265" t="s">
        <v>141</v>
      </c>
    </row>
    <row r="186" s="13" customFormat="1">
      <c r="A186" s="13"/>
      <c r="B186" s="245"/>
      <c r="C186" s="246"/>
      <c r="D186" s="239" t="s">
        <v>154</v>
      </c>
      <c r="E186" s="247" t="s">
        <v>1</v>
      </c>
      <c r="F186" s="248" t="s">
        <v>232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154</v>
      </c>
      <c r="AU186" s="254" t="s">
        <v>90</v>
      </c>
      <c r="AV186" s="13" t="s">
        <v>88</v>
      </c>
      <c r="AW186" s="13" t="s">
        <v>36</v>
      </c>
      <c r="AX186" s="13" t="s">
        <v>80</v>
      </c>
      <c r="AY186" s="254" t="s">
        <v>141</v>
      </c>
    </row>
    <row r="187" s="14" customFormat="1">
      <c r="A187" s="14"/>
      <c r="B187" s="255"/>
      <c r="C187" s="256"/>
      <c r="D187" s="239" t="s">
        <v>154</v>
      </c>
      <c r="E187" s="257" t="s">
        <v>1</v>
      </c>
      <c r="F187" s="258" t="s">
        <v>233</v>
      </c>
      <c r="G187" s="256"/>
      <c r="H187" s="259">
        <v>192.38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154</v>
      </c>
      <c r="AU187" s="265" t="s">
        <v>90</v>
      </c>
      <c r="AV187" s="14" t="s">
        <v>90</v>
      </c>
      <c r="AW187" s="14" t="s">
        <v>36</v>
      </c>
      <c r="AX187" s="14" t="s">
        <v>80</v>
      </c>
      <c r="AY187" s="265" t="s">
        <v>141</v>
      </c>
    </row>
    <row r="188" s="15" customFormat="1">
      <c r="A188" s="15"/>
      <c r="B188" s="266"/>
      <c r="C188" s="267"/>
      <c r="D188" s="239" t="s">
        <v>154</v>
      </c>
      <c r="E188" s="268" t="s">
        <v>1</v>
      </c>
      <c r="F188" s="269" t="s">
        <v>173</v>
      </c>
      <c r="G188" s="267"/>
      <c r="H188" s="270">
        <v>2576.8800000000001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154</v>
      </c>
      <c r="AU188" s="276" t="s">
        <v>90</v>
      </c>
      <c r="AV188" s="15" t="s">
        <v>148</v>
      </c>
      <c r="AW188" s="15" t="s">
        <v>36</v>
      </c>
      <c r="AX188" s="15" t="s">
        <v>88</v>
      </c>
      <c r="AY188" s="276" t="s">
        <v>141</v>
      </c>
    </row>
    <row r="189" s="2" customFormat="1" ht="37.8" customHeight="1">
      <c r="A189" s="38"/>
      <c r="B189" s="39"/>
      <c r="C189" s="226" t="s">
        <v>213</v>
      </c>
      <c r="D189" s="226" t="s">
        <v>143</v>
      </c>
      <c r="E189" s="227" t="s">
        <v>234</v>
      </c>
      <c r="F189" s="228" t="s">
        <v>235</v>
      </c>
      <c r="G189" s="229" t="s">
        <v>160</v>
      </c>
      <c r="H189" s="230">
        <v>1054</v>
      </c>
      <c r="I189" s="231"/>
      <c r="J189" s="232">
        <f>ROUND(I189*H189,2)</f>
        <v>0</v>
      </c>
      <c r="K189" s="228" t="s">
        <v>147</v>
      </c>
      <c r="L189" s="44"/>
      <c r="M189" s="233" t="s">
        <v>1</v>
      </c>
      <c r="N189" s="234" t="s">
        <v>45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148</v>
      </c>
      <c r="AT189" s="237" t="s">
        <v>143</v>
      </c>
      <c r="AU189" s="237" t="s">
        <v>90</v>
      </c>
      <c r="AY189" s="17" t="s">
        <v>141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88</v>
      </c>
      <c r="BK189" s="238">
        <f>ROUND(I189*H189,2)</f>
        <v>0</v>
      </c>
      <c r="BL189" s="17" t="s">
        <v>148</v>
      </c>
      <c r="BM189" s="237" t="s">
        <v>236</v>
      </c>
    </row>
    <row r="190" s="2" customFormat="1">
      <c r="A190" s="38"/>
      <c r="B190" s="39"/>
      <c r="C190" s="40"/>
      <c r="D190" s="239" t="s">
        <v>150</v>
      </c>
      <c r="E190" s="40"/>
      <c r="F190" s="240" t="s">
        <v>237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150</v>
      </c>
      <c r="AU190" s="17" t="s">
        <v>90</v>
      </c>
    </row>
    <row r="191" s="13" customFormat="1">
      <c r="A191" s="13"/>
      <c r="B191" s="245"/>
      <c r="C191" s="246"/>
      <c r="D191" s="239" t="s">
        <v>154</v>
      </c>
      <c r="E191" s="247" t="s">
        <v>1</v>
      </c>
      <c r="F191" s="248" t="s">
        <v>202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154</v>
      </c>
      <c r="AU191" s="254" t="s">
        <v>90</v>
      </c>
      <c r="AV191" s="13" t="s">
        <v>88</v>
      </c>
      <c r="AW191" s="13" t="s">
        <v>36</v>
      </c>
      <c r="AX191" s="13" t="s">
        <v>80</v>
      </c>
      <c r="AY191" s="254" t="s">
        <v>141</v>
      </c>
    </row>
    <row r="192" s="14" customFormat="1">
      <c r="A192" s="14"/>
      <c r="B192" s="255"/>
      <c r="C192" s="256"/>
      <c r="D192" s="239" t="s">
        <v>154</v>
      </c>
      <c r="E192" s="257" t="s">
        <v>1</v>
      </c>
      <c r="F192" s="258" t="s">
        <v>227</v>
      </c>
      <c r="G192" s="256"/>
      <c r="H192" s="259">
        <v>1054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154</v>
      </c>
      <c r="AU192" s="265" t="s">
        <v>90</v>
      </c>
      <c r="AV192" s="14" t="s">
        <v>90</v>
      </c>
      <c r="AW192" s="14" t="s">
        <v>36</v>
      </c>
      <c r="AX192" s="14" t="s">
        <v>88</v>
      </c>
      <c r="AY192" s="265" t="s">
        <v>141</v>
      </c>
    </row>
    <row r="193" s="2" customFormat="1" ht="24.15" customHeight="1">
      <c r="A193" s="38"/>
      <c r="B193" s="39"/>
      <c r="C193" s="226" t="s">
        <v>238</v>
      </c>
      <c r="D193" s="226" t="s">
        <v>143</v>
      </c>
      <c r="E193" s="227" t="s">
        <v>239</v>
      </c>
      <c r="F193" s="228" t="s">
        <v>240</v>
      </c>
      <c r="G193" s="229" t="s">
        <v>199</v>
      </c>
      <c r="H193" s="230">
        <v>2279.5</v>
      </c>
      <c r="I193" s="231"/>
      <c r="J193" s="232">
        <f>ROUND(I193*H193,2)</f>
        <v>0</v>
      </c>
      <c r="K193" s="228" t="s">
        <v>147</v>
      </c>
      <c r="L193" s="44"/>
      <c r="M193" s="233" t="s">
        <v>1</v>
      </c>
      <c r="N193" s="234" t="s">
        <v>45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148</v>
      </c>
      <c r="AT193" s="237" t="s">
        <v>143</v>
      </c>
      <c r="AU193" s="237" t="s">
        <v>90</v>
      </c>
      <c r="AY193" s="17" t="s">
        <v>141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88</v>
      </c>
      <c r="BK193" s="238">
        <f>ROUND(I193*H193,2)</f>
        <v>0</v>
      </c>
      <c r="BL193" s="17" t="s">
        <v>148</v>
      </c>
      <c r="BM193" s="237" t="s">
        <v>241</v>
      </c>
    </row>
    <row r="194" s="2" customFormat="1">
      <c r="A194" s="38"/>
      <c r="B194" s="39"/>
      <c r="C194" s="40"/>
      <c r="D194" s="239" t="s">
        <v>150</v>
      </c>
      <c r="E194" s="40"/>
      <c r="F194" s="240" t="s">
        <v>242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150</v>
      </c>
      <c r="AU194" s="17" t="s">
        <v>90</v>
      </c>
    </row>
    <row r="195" s="13" customFormat="1">
      <c r="A195" s="13"/>
      <c r="B195" s="245"/>
      <c r="C195" s="246"/>
      <c r="D195" s="239" t="s">
        <v>154</v>
      </c>
      <c r="E195" s="247" t="s">
        <v>1</v>
      </c>
      <c r="F195" s="248" t="s">
        <v>202</v>
      </c>
      <c r="G195" s="246"/>
      <c r="H195" s="247" t="s">
        <v>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154</v>
      </c>
      <c r="AU195" s="254" t="s">
        <v>90</v>
      </c>
      <c r="AV195" s="13" t="s">
        <v>88</v>
      </c>
      <c r="AW195" s="13" t="s">
        <v>36</v>
      </c>
      <c r="AX195" s="13" t="s">
        <v>80</v>
      </c>
      <c r="AY195" s="254" t="s">
        <v>141</v>
      </c>
    </row>
    <row r="196" s="13" customFormat="1">
      <c r="A196" s="13"/>
      <c r="B196" s="245"/>
      <c r="C196" s="246"/>
      <c r="D196" s="239" t="s">
        <v>154</v>
      </c>
      <c r="E196" s="247" t="s">
        <v>1</v>
      </c>
      <c r="F196" s="248" t="s">
        <v>243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154</v>
      </c>
      <c r="AU196" s="254" t="s">
        <v>90</v>
      </c>
      <c r="AV196" s="13" t="s">
        <v>88</v>
      </c>
      <c r="AW196" s="13" t="s">
        <v>36</v>
      </c>
      <c r="AX196" s="13" t="s">
        <v>80</v>
      </c>
      <c r="AY196" s="254" t="s">
        <v>141</v>
      </c>
    </row>
    <row r="197" s="14" customFormat="1">
      <c r="A197" s="14"/>
      <c r="B197" s="255"/>
      <c r="C197" s="256"/>
      <c r="D197" s="239" t="s">
        <v>154</v>
      </c>
      <c r="E197" s="257" t="s">
        <v>1</v>
      </c>
      <c r="F197" s="258" t="s">
        <v>244</v>
      </c>
      <c r="G197" s="256"/>
      <c r="H197" s="259">
        <v>534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154</v>
      </c>
      <c r="AU197" s="265" t="s">
        <v>90</v>
      </c>
      <c r="AV197" s="14" t="s">
        <v>90</v>
      </c>
      <c r="AW197" s="14" t="s">
        <v>36</v>
      </c>
      <c r="AX197" s="14" t="s">
        <v>80</v>
      </c>
      <c r="AY197" s="265" t="s">
        <v>141</v>
      </c>
    </row>
    <row r="198" s="13" customFormat="1">
      <c r="A198" s="13"/>
      <c r="B198" s="245"/>
      <c r="C198" s="246"/>
      <c r="D198" s="239" t="s">
        <v>154</v>
      </c>
      <c r="E198" s="247" t="s">
        <v>1</v>
      </c>
      <c r="F198" s="248" t="s">
        <v>245</v>
      </c>
      <c r="G198" s="246"/>
      <c r="H198" s="247" t="s">
        <v>1</v>
      </c>
      <c r="I198" s="249"/>
      <c r="J198" s="246"/>
      <c r="K198" s="246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154</v>
      </c>
      <c r="AU198" s="254" t="s">
        <v>90</v>
      </c>
      <c r="AV198" s="13" t="s">
        <v>88</v>
      </c>
      <c r="AW198" s="13" t="s">
        <v>36</v>
      </c>
      <c r="AX198" s="13" t="s">
        <v>80</v>
      </c>
      <c r="AY198" s="254" t="s">
        <v>141</v>
      </c>
    </row>
    <row r="199" s="14" customFormat="1">
      <c r="A199" s="14"/>
      <c r="B199" s="255"/>
      <c r="C199" s="256"/>
      <c r="D199" s="239" t="s">
        <v>154</v>
      </c>
      <c r="E199" s="257" t="s">
        <v>1</v>
      </c>
      <c r="F199" s="258" t="s">
        <v>246</v>
      </c>
      <c r="G199" s="256"/>
      <c r="H199" s="259">
        <v>1745.5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154</v>
      </c>
      <c r="AU199" s="265" t="s">
        <v>90</v>
      </c>
      <c r="AV199" s="14" t="s">
        <v>90</v>
      </c>
      <c r="AW199" s="14" t="s">
        <v>36</v>
      </c>
      <c r="AX199" s="14" t="s">
        <v>80</v>
      </c>
      <c r="AY199" s="265" t="s">
        <v>141</v>
      </c>
    </row>
    <row r="200" s="15" customFormat="1">
      <c r="A200" s="15"/>
      <c r="B200" s="266"/>
      <c r="C200" s="267"/>
      <c r="D200" s="239" t="s">
        <v>154</v>
      </c>
      <c r="E200" s="268" t="s">
        <v>1</v>
      </c>
      <c r="F200" s="269" t="s">
        <v>173</v>
      </c>
      <c r="G200" s="267"/>
      <c r="H200" s="270">
        <v>2279.5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154</v>
      </c>
      <c r="AU200" s="276" t="s">
        <v>90</v>
      </c>
      <c r="AV200" s="15" t="s">
        <v>148</v>
      </c>
      <c r="AW200" s="15" t="s">
        <v>36</v>
      </c>
      <c r="AX200" s="15" t="s">
        <v>88</v>
      </c>
      <c r="AY200" s="276" t="s">
        <v>141</v>
      </c>
    </row>
    <row r="201" s="2" customFormat="1" ht="24.15" customHeight="1">
      <c r="A201" s="38"/>
      <c r="B201" s="39"/>
      <c r="C201" s="226" t="s">
        <v>247</v>
      </c>
      <c r="D201" s="226" t="s">
        <v>143</v>
      </c>
      <c r="E201" s="227" t="s">
        <v>248</v>
      </c>
      <c r="F201" s="228" t="s">
        <v>249</v>
      </c>
      <c r="G201" s="229" t="s">
        <v>199</v>
      </c>
      <c r="H201" s="230">
        <v>1693.2000000000001</v>
      </c>
      <c r="I201" s="231"/>
      <c r="J201" s="232">
        <f>ROUND(I201*H201,2)</f>
        <v>0</v>
      </c>
      <c r="K201" s="228" t="s">
        <v>147</v>
      </c>
      <c r="L201" s="44"/>
      <c r="M201" s="233" t="s">
        <v>1</v>
      </c>
      <c r="N201" s="234" t="s">
        <v>45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148</v>
      </c>
      <c r="AT201" s="237" t="s">
        <v>143</v>
      </c>
      <c r="AU201" s="237" t="s">
        <v>90</v>
      </c>
      <c r="AY201" s="17" t="s">
        <v>141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88</v>
      </c>
      <c r="BK201" s="238">
        <f>ROUND(I201*H201,2)</f>
        <v>0</v>
      </c>
      <c r="BL201" s="17" t="s">
        <v>148</v>
      </c>
      <c r="BM201" s="237" t="s">
        <v>250</v>
      </c>
    </row>
    <row r="202" s="2" customFormat="1">
      <c r="A202" s="38"/>
      <c r="B202" s="39"/>
      <c r="C202" s="40"/>
      <c r="D202" s="239" t="s">
        <v>150</v>
      </c>
      <c r="E202" s="40"/>
      <c r="F202" s="240" t="s">
        <v>251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150</v>
      </c>
      <c r="AU202" s="17" t="s">
        <v>90</v>
      </c>
    </row>
    <row r="203" s="13" customFormat="1">
      <c r="A203" s="13"/>
      <c r="B203" s="245"/>
      <c r="C203" s="246"/>
      <c r="D203" s="239" t="s">
        <v>154</v>
      </c>
      <c r="E203" s="247" t="s">
        <v>1</v>
      </c>
      <c r="F203" s="248" t="s">
        <v>202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154</v>
      </c>
      <c r="AU203" s="254" t="s">
        <v>90</v>
      </c>
      <c r="AV203" s="13" t="s">
        <v>88</v>
      </c>
      <c r="AW203" s="13" t="s">
        <v>36</v>
      </c>
      <c r="AX203" s="13" t="s">
        <v>80</v>
      </c>
      <c r="AY203" s="254" t="s">
        <v>141</v>
      </c>
    </row>
    <row r="204" s="14" customFormat="1">
      <c r="A204" s="14"/>
      <c r="B204" s="255"/>
      <c r="C204" s="256"/>
      <c r="D204" s="239" t="s">
        <v>154</v>
      </c>
      <c r="E204" s="257" t="s">
        <v>1</v>
      </c>
      <c r="F204" s="258" t="s">
        <v>252</v>
      </c>
      <c r="G204" s="256"/>
      <c r="H204" s="259">
        <v>1693.2000000000001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154</v>
      </c>
      <c r="AU204" s="265" t="s">
        <v>90</v>
      </c>
      <c r="AV204" s="14" t="s">
        <v>90</v>
      </c>
      <c r="AW204" s="14" t="s">
        <v>36</v>
      </c>
      <c r="AX204" s="14" t="s">
        <v>88</v>
      </c>
      <c r="AY204" s="265" t="s">
        <v>141</v>
      </c>
    </row>
    <row r="205" s="2" customFormat="1" ht="16.5" customHeight="1">
      <c r="A205" s="38"/>
      <c r="B205" s="39"/>
      <c r="C205" s="226" t="s">
        <v>253</v>
      </c>
      <c r="D205" s="226" t="s">
        <v>143</v>
      </c>
      <c r="E205" s="227" t="s">
        <v>254</v>
      </c>
      <c r="F205" s="228" t="s">
        <v>255</v>
      </c>
      <c r="G205" s="229" t="s">
        <v>199</v>
      </c>
      <c r="H205" s="230">
        <v>1158.2000000000001</v>
      </c>
      <c r="I205" s="231"/>
      <c r="J205" s="232">
        <f>ROUND(I205*H205,2)</f>
        <v>0</v>
      </c>
      <c r="K205" s="228" t="s">
        <v>147</v>
      </c>
      <c r="L205" s="44"/>
      <c r="M205" s="233" t="s">
        <v>1</v>
      </c>
      <c r="N205" s="234" t="s">
        <v>45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148</v>
      </c>
      <c r="AT205" s="237" t="s">
        <v>143</v>
      </c>
      <c r="AU205" s="237" t="s">
        <v>90</v>
      </c>
      <c r="AY205" s="17" t="s">
        <v>141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88</v>
      </c>
      <c r="BK205" s="238">
        <f>ROUND(I205*H205,2)</f>
        <v>0</v>
      </c>
      <c r="BL205" s="17" t="s">
        <v>148</v>
      </c>
      <c r="BM205" s="237" t="s">
        <v>256</v>
      </c>
    </row>
    <row r="206" s="2" customFormat="1">
      <c r="A206" s="38"/>
      <c r="B206" s="39"/>
      <c r="C206" s="40"/>
      <c r="D206" s="239" t="s">
        <v>150</v>
      </c>
      <c r="E206" s="40"/>
      <c r="F206" s="240" t="s">
        <v>257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150</v>
      </c>
      <c r="AU206" s="17" t="s">
        <v>90</v>
      </c>
    </row>
    <row r="207" s="13" customFormat="1">
      <c r="A207" s="13"/>
      <c r="B207" s="245"/>
      <c r="C207" s="246"/>
      <c r="D207" s="239" t="s">
        <v>154</v>
      </c>
      <c r="E207" s="247" t="s">
        <v>1</v>
      </c>
      <c r="F207" s="248" t="s">
        <v>202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154</v>
      </c>
      <c r="AU207" s="254" t="s">
        <v>90</v>
      </c>
      <c r="AV207" s="13" t="s">
        <v>88</v>
      </c>
      <c r="AW207" s="13" t="s">
        <v>36</v>
      </c>
      <c r="AX207" s="13" t="s">
        <v>80</v>
      </c>
      <c r="AY207" s="254" t="s">
        <v>141</v>
      </c>
    </row>
    <row r="208" s="14" customFormat="1">
      <c r="A208" s="14"/>
      <c r="B208" s="255"/>
      <c r="C208" s="256"/>
      <c r="D208" s="239" t="s">
        <v>154</v>
      </c>
      <c r="E208" s="257" t="s">
        <v>1</v>
      </c>
      <c r="F208" s="258" t="s">
        <v>258</v>
      </c>
      <c r="G208" s="256"/>
      <c r="H208" s="259">
        <v>1158.2000000000001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154</v>
      </c>
      <c r="AU208" s="265" t="s">
        <v>90</v>
      </c>
      <c r="AV208" s="14" t="s">
        <v>90</v>
      </c>
      <c r="AW208" s="14" t="s">
        <v>36</v>
      </c>
      <c r="AX208" s="14" t="s">
        <v>88</v>
      </c>
      <c r="AY208" s="265" t="s">
        <v>141</v>
      </c>
    </row>
    <row r="209" s="2" customFormat="1" ht="24.15" customHeight="1">
      <c r="A209" s="38"/>
      <c r="B209" s="39"/>
      <c r="C209" s="226" t="s">
        <v>259</v>
      </c>
      <c r="D209" s="226" t="s">
        <v>143</v>
      </c>
      <c r="E209" s="227" t="s">
        <v>260</v>
      </c>
      <c r="F209" s="228" t="s">
        <v>261</v>
      </c>
      <c r="G209" s="229" t="s">
        <v>199</v>
      </c>
      <c r="H209" s="230">
        <v>474.16000000000002</v>
      </c>
      <c r="I209" s="231"/>
      <c r="J209" s="232">
        <f>ROUND(I209*H209,2)</f>
        <v>0</v>
      </c>
      <c r="K209" s="228" t="s">
        <v>147</v>
      </c>
      <c r="L209" s="44"/>
      <c r="M209" s="233" t="s">
        <v>1</v>
      </c>
      <c r="N209" s="234" t="s">
        <v>45</v>
      </c>
      <c r="O209" s="91"/>
      <c r="P209" s="235">
        <f>O209*H209</f>
        <v>0</v>
      </c>
      <c r="Q209" s="235">
        <v>0.00013999999999999999</v>
      </c>
      <c r="R209" s="235">
        <f>Q209*H209</f>
        <v>0.066382399999999994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148</v>
      </c>
      <c r="AT209" s="237" t="s">
        <v>143</v>
      </c>
      <c r="AU209" s="237" t="s">
        <v>90</v>
      </c>
      <c r="AY209" s="17" t="s">
        <v>141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88</v>
      </c>
      <c r="BK209" s="238">
        <f>ROUND(I209*H209,2)</f>
        <v>0</v>
      </c>
      <c r="BL209" s="17" t="s">
        <v>148</v>
      </c>
      <c r="BM209" s="237" t="s">
        <v>262</v>
      </c>
    </row>
    <row r="210" s="2" customFormat="1">
      <c r="A210" s="38"/>
      <c r="B210" s="39"/>
      <c r="C210" s="40"/>
      <c r="D210" s="239" t="s">
        <v>150</v>
      </c>
      <c r="E210" s="40"/>
      <c r="F210" s="240" t="s">
        <v>263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150</v>
      </c>
      <c r="AU210" s="17" t="s">
        <v>90</v>
      </c>
    </row>
    <row r="211" s="13" customFormat="1">
      <c r="A211" s="13"/>
      <c r="B211" s="245"/>
      <c r="C211" s="246"/>
      <c r="D211" s="239" t="s">
        <v>154</v>
      </c>
      <c r="E211" s="247" t="s">
        <v>1</v>
      </c>
      <c r="F211" s="248" t="s">
        <v>202</v>
      </c>
      <c r="G211" s="246"/>
      <c r="H211" s="247" t="s">
        <v>1</v>
      </c>
      <c r="I211" s="249"/>
      <c r="J211" s="246"/>
      <c r="K211" s="246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154</v>
      </c>
      <c r="AU211" s="254" t="s">
        <v>90</v>
      </c>
      <c r="AV211" s="13" t="s">
        <v>88</v>
      </c>
      <c r="AW211" s="13" t="s">
        <v>36</v>
      </c>
      <c r="AX211" s="13" t="s">
        <v>80</v>
      </c>
      <c r="AY211" s="254" t="s">
        <v>141</v>
      </c>
    </row>
    <row r="212" s="14" customFormat="1">
      <c r="A212" s="14"/>
      <c r="B212" s="255"/>
      <c r="C212" s="256"/>
      <c r="D212" s="239" t="s">
        <v>154</v>
      </c>
      <c r="E212" s="257" t="s">
        <v>1</v>
      </c>
      <c r="F212" s="258" t="s">
        <v>264</v>
      </c>
      <c r="G212" s="256"/>
      <c r="H212" s="259">
        <v>474.16000000000002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154</v>
      </c>
      <c r="AU212" s="265" t="s">
        <v>90</v>
      </c>
      <c r="AV212" s="14" t="s">
        <v>90</v>
      </c>
      <c r="AW212" s="14" t="s">
        <v>36</v>
      </c>
      <c r="AX212" s="14" t="s">
        <v>88</v>
      </c>
      <c r="AY212" s="265" t="s">
        <v>141</v>
      </c>
    </row>
    <row r="213" s="2" customFormat="1" ht="16.5" customHeight="1">
      <c r="A213" s="38"/>
      <c r="B213" s="39"/>
      <c r="C213" s="277" t="s">
        <v>8</v>
      </c>
      <c r="D213" s="277" t="s">
        <v>265</v>
      </c>
      <c r="E213" s="278" t="s">
        <v>266</v>
      </c>
      <c r="F213" s="279" t="s">
        <v>267</v>
      </c>
      <c r="G213" s="280" t="s">
        <v>199</v>
      </c>
      <c r="H213" s="281">
        <v>561.64300000000003</v>
      </c>
      <c r="I213" s="282"/>
      <c r="J213" s="283">
        <f>ROUND(I213*H213,2)</f>
        <v>0</v>
      </c>
      <c r="K213" s="279" t="s">
        <v>147</v>
      </c>
      <c r="L213" s="284"/>
      <c r="M213" s="285" t="s">
        <v>1</v>
      </c>
      <c r="N213" s="286" t="s">
        <v>45</v>
      </c>
      <c r="O213" s="91"/>
      <c r="P213" s="235">
        <f>O213*H213</f>
        <v>0</v>
      </c>
      <c r="Q213" s="235">
        <v>0.00032000000000000003</v>
      </c>
      <c r="R213" s="235">
        <f>Q213*H213</f>
        <v>0.17972576000000001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214</v>
      </c>
      <c r="AT213" s="237" t="s">
        <v>265</v>
      </c>
      <c r="AU213" s="237" t="s">
        <v>90</v>
      </c>
      <c r="AY213" s="17" t="s">
        <v>141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88</v>
      </c>
      <c r="BK213" s="238">
        <f>ROUND(I213*H213,2)</f>
        <v>0</v>
      </c>
      <c r="BL213" s="17" t="s">
        <v>148</v>
      </c>
      <c r="BM213" s="237" t="s">
        <v>268</v>
      </c>
    </row>
    <row r="214" s="2" customFormat="1">
      <c r="A214" s="38"/>
      <c r="B214" s="39"/>
      <c r="C214" s="40"/>
      <c r="D214" s="239" t="s">
        <v>150</v>
      </c>
      <c r="E214" s="40"/>
      <c r="F214" s="240" t="s">
        <v>267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150</v>
      </c>
      <c r="AU214" s="17" t="s">
        <v>90</v>
      </c>
    </row>
    <row r="215" s="2" customFormat="1">
      <c r="A215" s="38"/>
      <c r="B215" s="39"/>
      <c r="C215" s="40"/>
      <c r="D215" s="239" t="s">
        <v>152</v>
      </c>
      <c r="E215" s="40"/>
      <c r="F215" s="244" t="s">
        <v>269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152</v>
      </c>
      <c r="AU215" s="17" t="s">
        <v>90</v>
      </c>
    </row>
    <row r="216" s="14" customFormat="1">
      <c r="A216" s="14"/>
      <c r="B216" s="255"/>
      <c r="C216" s="256"/>
      <c r="D216" s="239" t="s">
        <v>154</v>
      </c>
      <c r="E216" s="256"/>
      <c r="F216" s="258" t="s">
        <v>270</v>
      </c>
      <c r="G216" s="256"/>
      <c r="H216" s="259">
        <v>561.64300000000003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154</v>
      </c>
      <c r="AU216" s="265" t="s">
        <v>90</v>
      </c>
      <c r="AV216" s="14" t="s">
        <v>90</v>
      </c>
      <c r="AW216" s="14" t="s">
        <v>4</v>
      </c>
      <c r="AX216" s="14" t="s">
        <v>88</v>
      </c>
      <c r="AY216" s="265" t="s">
        <v>141</v>
      </c>
    </row>
    <row r="217" s="2" customFormat="1" ht="24.15" customHeight="1">
      <c r="A217" s="38"/>
      <c r="B217" s="39"/>
      <c r="C217" s="226" t="s">
        <v>271</v>
      </c>
      <c r="D217" s="226" t="s">
        <v>143</v>
      </c>
      <c r="E217" s="227" t="s">
        <v>272</v>
      </c>
      <c r="F217" s="228" t="s">
        <v>273</v>
      </c>
      <c r="G217" s="229" t="s">
        <v>160</v>
      </c>
      <c r="H217" s="230">
        <v>192.38</v>
      </c>
      <c r="I217" s="231"/>
      <c r="J217" s="232">
        <f>ROUND(I217*H217,2)</f>
        <v>0</v>
      </c>
      <c r="K217" s="228" t="s">
        <v>147</v>
      </c>
      <c r="L217" s="44"/>
      <c r="M217" s="233" t="s">
        <v>1</v>
      </c>
      <c r="N217" s="234" t="s">
        <v>45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148</v>
      </c>
      <c r="AT217" s="237" t="s">
        <v>143</v>
      </c>
      <c r="AU217" s="237" t="s">
        <v>90</v>
      </c>
      <c r="AY217" s="17" t="s">
        <v>141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88</v>
      </c>
      <c r="BK217" s="238">
        <f>ROUND(I217*H217,2)</f>
        <v>0</v>
      </c>
      <c r="BL217" s="17" t="s">
        <v>148</v>
      </c>
      <c r="BM217" s="237" t="s">
        <v>274</v>
      </c>
    </row>
    <row r="218" s="2" customFormat="1">
      <c r="A218" s="38"/>
      <c r="B218" s="39"/>
      <c r="C218" s="40"/>
      <c r="D218" s="239" t="s">
        <v>150</v>
      </c>
      <c r="E218" s="40"/>
      <c r="F218" s="240" t="s">
        <v>275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150</v>
      </c>
      <c r="AU218" s="17" t="s">
        <v>90</v>
      </c>
    </row>
    <row r="219" s="13" customFormat="1">
      <c r="A219" s="13"/>
      <c r="B219" s="245"/>
      <c r="C219" s="246"/>
      <c r="D219" s="239" t="s">
        <v>154</v>
      </c>
      <c r="E219" s="247" t="s">
        <v>1</v>
      </c>
      <c r="F219" s="248" t="s">
        <v>276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154</v>
      </c>
      <c r="AU219" s="254" t="s">
        <v>90</v>
      </c>
      <c r="AV219" s="13" t="s">
        <v>88</v>
      </c>
      <c r="AW219" s="13" t="s">
        <v>36</v>
      </c>
      <c r="AX219" s="13" t="s">
        <v>80</v>
      </c>
      <c r="AY219" s="254" t="s">
        <v>141</v>
      </c>
    </row>
    <row r="220" s="14" customFormat="1">
      <c r="A220" s="14"/>
      <c r="B220" s="255"/>
      <c r="C220" s="256"/>
      <c r="D220" s="239" t="s">
        <v>154</v>
      </c>
      <c r="E220" s="257" t="s">
        <v>1</v>
      </c>
      <c r="F220" s="258" t="s">
        <v>277</v>
      </c>
      <c r="G220" s="256"/>
      <c r="H220" s="259">
        <v>192.38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154</v>
      </c>
      <c r="AU220" s="265" t="s">
        <v>90</v>
      </c>
      <c r="AV220" s="14" t="s">
        <v>90</v>
      </c>
      <c r="AW220" s="14" t="s">
        <v>36</v>
      </c>
      <c r="AX220" s="14" t="s">
        <v>88</v>
      </c>
      <c r="AY220" s="265" t="s">
        <v>141</v>
      </c>
    </row>
    <row r="221" s="2" customFormat="1" ht="33" customHeight="1">
      <c r="A221" s="38"/>
      <c r="B221" s="39"/>
      <c r="C221" s="226" t="s">
        <v>278</v>
      </c>
      <c r="D221" s="226" t="s">
        <v>143</v>
      </c>
      <c r="E221" s="227" t="s">
        <v>279</v>
      </c>
      <c r="F221" s="228" t="s">
        <v>280</v>
      </c>
      <c r="G221" s="229" t="s">
        <v>199</v>
      </c>
      <c r="H221" s="230">
        <v>206.80000000000001</v>
      </c>
      <c r="I221" s="231"/>
      <c r="J221" s="232">
        <f>ROUND(I221*H221,2)</f>
        <v>0</v>
      </c>
      <c r="K221" s="228" t="s">
        <v>147</v>
      </c>
      <c r="L221" s="44"/>
      <c r="M221" s="233" t="s">
        <v>1</v>
      </c>
      <c r="N221" s="234" t="s">
        <v>45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148</v>
      </c>
      <c r="AT221" s="237" t="s">
        <v>143</v>
      </c>
      <c r="AU221" s="237" t="s">
        <v>90</v>
      </c>
      <c r="AY221" s="17" t="s">
        <v>141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88</v>
      </c>
      <c r="BK221" s="238">
        <f>ROUND(I221*H221,2)</f>
        <v>0</v>
      </c>
      <c r="BL221" s="17" t="s">
        <v>148</v>
      </c>
      <c r="BM221" s="237" t="s">
        <v>281</v>
      </c>
    </row>
    <row r="222" s="2" customFormat="1">
      <c r="A222" s="38"/>
      <c r="B222" s="39"/>
      <c r="C222" s="40"/>
      <c r="D222" s="239" t="s">
        <v>150</v>
      </c>
      <c r="E222" s="40"/>
      <c r="F222" s="240" t="s">
        <v>282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150</v>
      </c>
      <c r="AU222" s="17" t="s">
        <v>90</v>
      </c>
    </row>
    <row r="223" s="13" customFormat="1">
      <c r="A223" s="13"/>
      <c r="B223" s="245"/>
      <c r="C223" s="246"/>
      <c r="D223" s="239" t="s">
        <v>154</v>
      </c>
      <c r="E223" s="247" t="s">
        <v>1</v>
      </c>
      <c r="F223" s="248" t="s">
        <v>202</v>
      </c>
      <c r="G223" s="246"/>
      <c r="H223" s="247" t="s">
        <v>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154</v>
      </c>
      <c r="AU223" s="254" t="s">
        <v>90</v>
      </c>
      <c r="AV223" s="13" t="s">
        <v>88</v>
      </c>
      <c r="AW223" s="13" t="s">
        <v>36</v>
      </c>
      <c r="AX223" s="13" t="s">
        <v>80</v>
      </c>
      <c r="AY223" s="254" t="s">
        <v>141</v>
      </c>
    </row>
    <row r="224" s="14" customFormat="1">
      <c r="A224" s="14"/>
      <c r="B224" s="255"/>
      <c r="C224" s="256"/>
      <c r="D224" s="239" t="s">
        <v>154</v>
      </c>
      <c r="E224" s="257" t="s">
        <v>1</v>
      </c>
      <c r="F224" s="258" t="s">
        <v>283</v>
      </c>
      <c r="G224" s="256"/>
      <c r="H224" s="259">
        <v>206.80000000000001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154</v>
      </c>
      <c r="AU224" s="265" t="s">
        <v>90</v>
      </c>
      <c r="AV224" s="14" t="s">
        <v>90</v>
      </c>
      <c r="AW224" s="14" t="s">
        <v>36</v>
      </c>
      <c r="AX224" s="14" t="s">
        <v>88</v>
      </c>
      <c r="AY224" s="265" t="s">
        <v>141</v>
      </c>
    </row>
    <row r="225" s="2" customFormat="1" ht="24.15" customHeight="1">
      <c r="A225" s="38"/>
      <c r="B225" s="39"/>
      <c r="C225" s="226" t="s">
        <v>284</v>
      </c>
      <c r="D225" s="226" t="s">
        <v>143</v>
      </c>
      <c r="E225" s="227" t="s">
        <v>285</v>
      </c>
      <c r="F225" s="228" t="s">
        <v>286</v>
      </c>
      <c r="G225" s="229" t="s">
        <v>199</v>
      </c>
      <c r="H225" s="230">
        <v>206.80000000000001</v>
      </c>
      <c r="I225" s="231"/>
      <c r="J225" s="232">
        <f>ROUND(I225*H225,2)</f>
        <v>0</v>
      </c>
      <c r="K225" s="228" t="s">
        <v>147</v>
      </c>
      <c r="L225" s="44"/>
      <c r="M225" s="233" t="s">
        <v>1</v>
      </c>
      <c r="N225" s="234" t="s">
        <v>45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148</v>
      </c>
      <c r="AT225" s="237" t="s">
        <v>143</v>
      </c>
      <c r="AU225" s="237" t="s">
        <v>90</v>
      </c>
      <c r="AY225" s="17" t="s">
        <v>141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88</v>
      </c>
      <c r="BK225" s="238">
        <f>ROUND(I225*H225,2)</f>
        <v>0</v>
      </c>
      <c r="BL225" s="17" t="s">
        <v>148</v>
      </c>
      <c r="BM225" s="237" t="s">
        <v>287</v>
      </c>
    </row>
    <row r="226" s="2" customFormat="1">
      <c r="A226" s="38"/>
      <c r="B226" s="39"/>
      <c r="C226" s="40"/>
      <c r="D226" s="239" t="s">
        <v>150</v>
      </c>
      <c r="E226" s="40"/>
      <c r="F226" s="240" t="s">
        <v>288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150</v>
      </c>
      <c r="AU226" s="17" t="s">
        <v>90</v>
      </c>
    </row>
    <row r="227" s="13" customFormat="1">
      <c r="A227" s="13"/>
      <c r="B227" s="245"/>
      <c r="C227" s="246"/>
      <c r="D227" s="239" t="s">
        <v>154</v>
      </c>
      <c r="E227" s="247" t="s">
        <v>1</v>
      </c>
      <c r="F227" s="248" t="s">
        <v>202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154</v>
      </c>
      <c r="AU227" s="254" t="s">
        <v>90</v>
      </c>
      <c r="AV227" s="13" t="s">
        <v>88</v>
      </c>
      <c r="AW227" s="13" t="s">
        <v>36</v>
      </c>
      <c r="AX227" s="13" t="s">
        <v>80</v>
      </c>
      <c r="AY227" s="254" t="s">
        <v>141</v>
      </c>
    </row>
    <row r="228" s="14" customFormat="1">
      <c r="A228" s="14"/>
      <c r="B228" s="255"/>
      <c r="C228" s="256"/>
      <c r="D228" s="239" t="s">
        <v>154</v>
      </c>
      <c r="E228" s="257" t="s">
        <v>1</v>
      </c>
      <c r="F228" s="258" t="s">
        <v>283</v>
      </c>
      <c r="G228" s="256"/>
      <c r="H228" s="259">
        <v>206.80000000000001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154</v>
      </c>
      <c r="AU228" s="265" t="s">
        <v>90</v>
      </c>
      <c r="AV228" s="14" t="s">
        <v>90</v>
      </c>
      <c r="AW228" s="14" t="s">
        <v>36</v>
      </c>
      <c r="AX228" s="14" t="s">
        <v>88</v>
      </c>
      <c r="AY228" s="265" t="s">
        <v>141</v>
      </c>
    </row>
    <row r="229" s="2" customFormat="1" ht="16.5" customHeight="1">
      <c r="A229" s="38"/>
      <c r="B229" s="39"/>
      <c r="C229" s="277" t="s">
        <v>289</v>
      </c>
      <c r="D229" s="277" t="s">
        <v>265</v>
      </c>
      <c r="E229" s="278" t="s">
        <v>290</v>
      </c>
      <c r="F229" s="279" t="s">
        <v>291</v>
      </c>
      <c r="G229" s="280" t="s">
        <v>292</v>
      </c>
      <c r="H229" s="281">
        <v>5.1699999999999999</v>
      </c>
      <c r="I229" s="282"/>
      <c r="J229" s="283">
        <f>ROUND(I229*H229,2)</f>
        <v>0</v>
      </c>
      <c r="K229" s="279" t="s">
        <v>147</v>
      </c>
      <c r="L229" s="284"/>
      <c r="M229" s="285" t="s">
        <v>1</v>
      </c>
      <c r="N229" s="286" t="s">
        <v>45</v>
      </c>
      <c r="O229" s="91"/>
      <c r="P229" s="235">
        <f>O229*H229</f>
        <v>0</v>
      </c>
      <c r="Q229" s="235">
        <v>0.001</v>
      </c>
      <c r="R229" s="235">
        <f>Q229*H229</f>
        <v>0.0051700000000000001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214</v>
      </c>
      <c r="AT229" s="237" t="s">
        <v>265</v>
      </c>
      <c r="AU229" s="237" t="s">
        <v>90</v>
      </c>
      <c r="AY229" s="17" t="s">
        <v>141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88</v>
      </c>
      <c r="BK229" s="238">
        <f>ROUND(I229*H229,2)</f>
        <v>0</v>
      </c>
      <c r="BL229" s="17" t="s">
        <v>148</v>
      </c>
      <c r="BM229" s="237" t="s">
        <v>293</v>
      </c>
    </row>
    <row r="230" s="2" customFormat="1">
      <c r="A230" s="38"/>
      <c r="B230" s="39"/>
      <c r="C230" s="40"/>
      <c r="D230" s="239" t="s">
        <v>150</v>
      </c>
      <c r="E230" s="40"/>
      <c r="F230" s="240" t="s">
        <v>291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150</v>
      </c>
      <c r="AU230" s="17" t="s">
        <v>90</v>
      </c>
    </row>
    <row r="231" s="14" customFormat="1">
      <c r="A231" s="14"/>
      <c r="B231" s="255"/>
      <c r="C231" s="256"/>
      <c r="D231" s="239" t="s">
        <v>154</v>
      </c>
      <c r="E231" s="256"/>
      <c r="F231" s="258" t="s">
        <v>294</v>
      </c>
      <c r="G231" s="256"/>
      <c r="H231" s="259">
        <v>5.1699999999999999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154</v>
      </c>
      <c r="AU231" s="265" t="s">
        <v>90</v>
      </c>
      <c r="AV231" s="14" t="s">
        <v>90</v>
      </c>
      <c r="AW231" s="14" t="s">
        <v>4</v>
      </c>
      <c r="AX231" s="14" t="s">
        <v>88</v>
      </c>
      <c r="AY231" s="265" t="s">
        <v>141</v>
      </c>
    </row>
    <row r="232" s="2" customFormat="1" ht="24.15" customHeight="1">
      <c r="A232" s="38"/>
      <c r="B232" s="39"/>
      <c r="C232" s="226" t="s">
        <v>295</v>
      </c>
      <c r="D232" s="226" t="s">
        <v>143</v>
      </c>
      <c r="E232" s="227" t="s">
        <v>296</v>
      </c>
      <c r="F232" s="228" t="s">
        <v>297</v>
      </c>
      <c r="G232" s="229" t="s">
        <v>199</v>
      </c>
      <c r="H232" s="230">
        <v>1717</v>
      </c>
      <c r="I232" s="231"/>
      <c r="J232" s="232">
        <f>ROUND(I232*H232,2)</f>
        <v>0</v>
      </c>
      <c r="K232" s="228" t="s">
        <v>147</v>
      </c>
      <c r="L232" s="44"/>
      <c r="M232" s="233" t="s">
        <v>1</v>
      </c>
      <c r="N232" s="234" t="s">
        <v>45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148</v>
      </c>
      <c r="AT232" s="237" t="s">
        <v>143</v>
      </c>
      <c r="AU232" s="237" t="s">
        <v>90</v>
      </c>
      <c r="AY232" s="17" t="s">
        <v>141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88</v>
      </c>
      <c r="BK232" s="238">
        <f>ROUND(I232*H232,2)</f>
        <v>0</v>
      </c>
      <c r="BL232" s="17" t="s">
        <v>148</v>
      </c>
      <c r="BM232" s="237" t="s">
        <v>298</v>
      </c>
    </row>
    <row r="233" s="2" customFormat="1">
      <c r="A233" s="38"/>
      <c r="B233" s="39"/>
      <c r="C233" s="40"/>
      <c r="D233" s="239" t="s">
        <v>150</v>
      </c>
      <c r="E233" s="40"/>
      <c r="F233" s="240" t="s">
        <v>299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90</v>
      </c>
    </row>
    <row r="234" s="13" customFormat="1">
      <c r="A234" s="13"/>
      <c r="B234" s="245"/>
      <c r="C234" s="246"/>
      <c r="D234" s="239" t="s">
        <v>154</v>
      </c>
      <c r="E234" s="247" t="s">
        <v>1</v>
      </c>
      <c r="F234" s="248" t="s">
        <v>202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154</v>
      </c>
      <c r="AU234" s="254" t="s">
        <v>90</v>
      </c>
      <c r="AV234" s="13" t="s">
        <v>88</v>
      </c>
      <c r="AW234" s="13" t="s">
        <v>36</v>
      </c>
      <c r="AX234" s="13" t="s">
        <v>80</v>
      </c>
      <c r="AY234" s="254" t="s">
        <v>141</v>
      </c>
    </row>
    <row r="235" s="14" customFormat="1">
      <c r="A235" s="14"/>
      <c r="B235" s="255"/>
      <c r="C235" s="256"/>
      <c r="D235" s="239" t="s">
        <v>154</v>
      </c>
      <c r="E235" s="257" t="s">
        <v>1</v>
      </c>
      <c r="F235" s="258" t="s">
        <v>300</v>
      </c>
      <c r="G235" s="256"/>
      <c r="H235" s="259">
        <v>1717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154</v>
      </c>
      <c r="AU235" s="265" t="s">
        <v>90</v>
      </c>
      <c r="AV235" s="14" t="s">
        <v>90</v>
      </c>
      <c r="AW235" s="14" t="s">
        <v>36</v>
      </c>
      <c r="AX235" s="14" t="s">
        <v>88</v>
      </c>
      <c r="AY235" s="265" t="s">
        <v>141</v>
      </c>
    </row>
    <row r="236" s="2" customFormat="1" ht="24.15" customHeight="1">
      <c r="A236" s="38"/>
      <c r="B236" s="39"/>
      <c r="C236" s="226" t="s">
        <v>7</v>
      </c>
      <c r="D236" s="226" t="s">
        <v>143</v>
      </c>
      <c r="E236" s="227" t="s">
        <v>301</v>
      </c>
      <c r="F236" s="228" t="s">
        <v>302</v>
      </c>
      <c r="G236" s="229" t="s">
        <v>199</v>
      </c>
      <c r="H236" s="230">
        <v>1717</v>
      </c>
      <c r="I236" s="231"/>
      <c r="J236" s="232">
        <f>ROUND(I236*H236,2)</f>
        <v>0</v>
      </c>
      <c r="K236" s="228" t="s">
        <v>147</v>
      </c>
      <c r="L236" s="44"/>
      <c r="M236" s="233" t="s">
        <v>1</v>
      </c>
      <c r="N236" s="234" t="s">
        <v>45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148</v>
      </c>
      <c r="AT236" s="237" t="s">
        <v>143</v>
      </c>
      <c r="AU236" s="237" t="s">
        <v>90</v>
      </c>
      <c r="AY236" s="17" t="s">
        <v>141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88</v>
      </c>
      <c r="BK236" s="238">
        <f>ROUND(I236*H236,2)</f>
        <v>0</v>
      </c>
      <c r="BL236" s="17" t="s">
        <v>148</v>
      </c>
      <c r="BM236" s="237" t="s">
        <v>303</v>
      </c>
    </row>
    <row r="237" s="2" customFormat="1">
      <c r="A237" s="38"/>
      <c r="B237" s="39"/>
      <c r="C237" s="40"/>
      <c r="D237" s="239" t="s">
        <v>150</v>
      </c>
      <c r="E237" s="40"/>
      <c r="F237" s="240" t="s">
        <v>304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90</v>
      </c>
    </row>
    <row r="238" s="13" customFormat="1">
      <c r="A238" s="13"/>
      <c r="B238" s="245"/>
      <c r="C238" s="246"/>
      <c r="D238" s="239" t="s">
        <v>154</v>
      </c>
      <c r="E238" s="247" t="s">
        <v>1</v>
      </c>
      <c r="F238" s="248" t="s">
        <v>202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154</v>
      </c>
      <c r="AU238" s="254" t="s">
        <v>90</v>
      </c>
      <c r="AV238" s="13" t="s">
        <v>88</v>
      </c>
      <c r="AW238" s="13" t="s">
        <v>36</v>
      </c>
      <c r="AX238" s="13" t="s">
        <v>80</v>
      </c>
      <c r="AY238" s="254" t="s">
        <v>141</v>
      </c>
    </row>
    <row r="239" s="14" customFormat="1">
      <c r="A239" s="14"/>
      <c r="B239" s="255"/>
      <c r="C239" s="256"/>
      <c r="D239" s="239" t="s">
        <v>154</v>
      </c>
      <c r="E239" s="257" t="s">
        <v>1</v>
      </c>
      <c r="F239" s="258" t="s">
        <v>300</v>
      </c>
      <c r="G239" s="256"/>
      <c r="H239" s="259">
        <v>1717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154</v>
      </c>
      <c r="AU239" s="265" t="s">
        <v>90</v>
      </c>
      <c r="AV239" s="14" t="s">
        <v>90</v>
      </c>
      <c r="AW239" s="14" t="s">
        <v>36</v>
      </c>
      <c r="AX239" s="14" t="s">
        <v>88</v>
      </c>
      <c r="AY239" s="265" t="s">
        <v>141</v>
      </c>
    </row>
    <row r="240" s="2" customFormat="1" ht="16.5" customHeight="1">
      <c r="A240" s="38"/>
      <c r="B240" s="39"/>
      <c r="C240" s="277" t="s">
        <v>305</v>
      </c>
      <c r="D240" s="277" t="s">
        <v>265</v>
      </c>
      <c r="E240" s="278" t="s">
        <v>306</v>
      </c>
      <c r="F240" s="279" t="s">
        <v>307</v>
      </c>
      <c r="G240" s="280" t="s">
        <v>292</v>
      </c>
      <c r="H240" s="281">
        <v>42.924999999999997</v>
      </c>
      <c r="I240" s="282"/>
      <c r="J240" s="283">
        <f>ROUND(I240*H240,2)</f>
        <v>0</v>
      </c>
      <c r="K240" s="279" t="s">
        <v>147</v>
      </c>
      <c r="L240" s="284"/>
      <c r="M240" s="285" t="s">
        <v>1</v>
      </c>
      <c r="N240" s="286" t="s">
        <v>45</v>
      </c>
      <c r="O240" s="91"/>
      <c r="P240" s="235">
        <f>O240*H240</f>
        <v>0</v>
      </c>
      <c r="Q240" s="235">
        <v>0.001</v>
      </c>
      <c r="R240" s="235">
        <f>Q240*H240</f>
        <v>0.042924999999999998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214</v>
      </c>
      <c r="AT240" s="237" t="s">
        <v>265</v>
      </c>
      <c r="AU240" s="237" t="s">
        <v>90</v>
      </c>
      <c r="AY240" s="17" t="s">
        <v>141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88</v>
      </c>
      <c r="BK240" s="238">
        <f>ROUND(I240*H240,2)</f>
        <v>0</v>
      </c>
      <c r="BL240" s="17" t="s">
        <v>148</v>
      </c>
      <c r="BM240" s="237" t="s">
        <v>308</v>
      </c>
    </row>
    <row r="241" s="2" customFormat="1">
      <c r="A241" s="38"/>
      <c r="B241" s="39"/>
      <c r="C241" s="40"/>
      <c r="D241" s="239" t="s">
        <v>150</v>
      </c>
      <c r="E241" s="40"/>
      <c r="F241" s="240" t="s">
        <v>307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90</v>
      </c>
    </row>
    <row r="242" s="14" customFormat="1">
      <c r="A242" s="14"/>
      <c r="B242" s="255"/>
      <c r="C242" s="256"/>
      <c r="D242" s="239" t="s">
        <v>154</v>
      </c>
      <c r="E242" s="256"/>
      <c r="F242" s="258" t="s">
        <v>309</v>
      </c>
      <c r="G242" s="256"/>
      <c r="H242" s="259">
        <v>42.924999999999997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154</v>
      </c>
      <c r="AU242" s="265" t="s">
        <v>90</v>
      </c>
      <c r="AV242" s="14" t="s">
        <v>90</v>
      </c>
      <c r="AW242" s="14" t="s">
        <v>4</v>
      </c>
      <c r="AX242" s="14" t="s">
        <v>88</v>
      </c>
      <c r="AY242" s="265" t="s">
        <v>141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90</v>
      </c>
      <c r="F243" s="224" t="s">
        <v>310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SUM(P244:P247)</f>
        <v>0</v>
      </c>
      <c r="Q243" s="218"/>
      <c r="R243" s="219">
        <f>SUM(R244:R247)</f>
        <v>7.7045849999999997E-05</v>
      </c>
      <c r="S243" s="218"/>
      <c r="T243" s="220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141</v>
      </c>
      <c r="BK243" s="223">
        <f>SUM(BK244:BK247)</f>
        <v>0</v>
      </c>
    </row>
    <row r="244" s="2" customFormat="1" ht="24.15" customHeight="1">
      <c r="A244" s="38"/>
      <c r="B244" s="39"/>
      <c r="C244" s="226" t="s">
        <v>311</v>
      </c>
      <c r="D244" s="226" t="s">
        <v>143</v>
      </c>
      <c r="E244" s="227" t="s">
        <v>312</v>
      </c>
      <c r="F244" s="228" t="s">
        <v>313</v>
      </c>
      <c r="G244" s="229" t="s">
        <v>146</v>
      </c>
      <c r="H244" s="230">
        <v>0.83699999999999997</v>
      </c>
      <c r="I244" s="231"/>
      <c r="J244" s="232">
        <f>ROUND(I244*H244,2)</f>
        <v>0</v>
      </c>
      <c r="K244" s="228" t="s">
        <v>147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9.2050000000000001E-05</v>
      </c>
      <c r="R244" s="235">
        <f>Q244*H244</f>
        <v>7.7045849999999997E-05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148</v>
      </c>
      <c r="AT244" s="237" t="s">
        <v>143</v>
      </c>
      <c r="AU244" s="237" t="s">
        <v>90</v>
      </c>
      <c r="AY244" s="17" t="s">
        <v>141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148</v>
      </c>
      <c r="BM244" s="237" t="s">
        <v>314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315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90</v>
      </c>
    </row>
    <row r="246" s="13" customFormat="1">
      <c r="A246" s="13"/>
      <c r="B246" s="245"/>
      <c r="C246" s="246"/>
      <c r="D246" s="239" t="s">
        <v>154</v>
      </c>
      <c r="E246" s="247" t="s">
        <v>1</v>
      </c>
      <c r="F246" s="248" t="s">
        <v>316</v>
      </c>
      <c r="G246" s="246"/>
      <c r="H246" s="247" t="s">
        <v>1</v>
      </c>
      <c r="I246" s="249"/>
      <c r="J246" s="246"/>
      <c r="K246" s="246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154</v>
      </c>
      <c r="AU246" s="254" t="s">
        <v>90</v>
      </c>
      <c r="AV246" s="13" t="s">
        <v>88</v>
      </c>
      <c r="AW246" s="13" t="s">
        <v>36</v>
      </c>
      <c r="AX246" s="13" t="s">
        <v>80</v>
      </c>
      <c r="AY246" s="254" t="s">
        <v>141</v>
      </c>
    </row>
    <row r="247" s="14" customFormat="1">
      <c r="A247" s="14"/>
      <c r="B247" s="255"/>
      <c r="C247" s="256"/>
      <c r="D247" s="239" t="s">
        <v>154</v>
      </c>
      <c r="E247" s="257" t="s">
        <v>1</v>
      </c>
      <c r="F247" s="258" t="s">
        <v>317</v>
      </c>
      <c r="G247" s="256"/>
      <c r="H247" s="259">
        <v>0.83699999999999997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154</v>
      </c>
      <c r="AU247" s="265" t="s">
        <v>90</v>
      </c>
      <c r="AV247" s="14" t="s">
        <v>90</v>
      </c>
      <c r="AW247" s="14" t="s">
        <v>36</v>
      </c>
      <c r="AX247" s="14" t="s">
        <v>88</v>
      </c>
      <c r="AY247" s="265" t="s">
        <v>141</v>
      </c>
    </row>
    <row r="248" s="12" customFormat="1" ht="22.8" customHeight="1">
      <c r="A248" s="12"/>
      <c r="B248" s="210"/>
      <c r="C248" s="211"/>
      <c r="D248" s="212" t="s">
        <v>79</v>
      </c>
      <c r="E248" s="224" t="s">
        <v>174</v>
      </c>
      <c r="F248" s="224" t="s">
        <v>318</v>
      </c>
      <c r="G248" s="211"/>
      <c r="H248" s="211"/>
      <c r="I248" s="214"/>
      <c r="J248" s="225">
        <f>BK248</f>
        <v>0</v>
      </c>
      <c r="K248" s="211"/>
      <c r="L248" s="216"/>
      <c r="M248" s="217"/>
      <c r="N248" s="218"/>
      <c r="O248" s="218"/>
      <c r="P248" s="219">
        <f>SUM(P249:P252)</f>
        <v>0</v>
      </c>
      <c r="Q248" s="218"/>
      <c r="R248" s="219">
        <f>SUM(R249:R252)</f>
        <v>0</v>
      </c>
      <c r="S248" s="218"/>
      <c r="T248" s="220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1" t="s">
        <v>88</v>
      </c>
      <c r="AT248" s="222" t="s">
        <v>79</v>
      </c>
      <c r="AU248" s="222" t="s">
        <v>88</v>
      </c>
      <c r="AY248" s="221" t="s">
        <v>141</v>
      </c>
      <c r="BK248" s="223">
        <f>SUM(BK249:BK252)</f>
        <v>0</v>
      </c>
    </row>
    <row r="249" s="2" customFormat="1" ht="24.15" customHeight="1">
      <c r="A249" s="38"/>
      <c r="B249" s="39"/>
      <c r="C249" s="226" t="s">
        <v>319</v>
      </c>
      <c r="D249" s="226" t="s">
        <v>143</v>
      </c>
      <c r="E249" s="227" t="s">
        <v>320</v>
      </c>
      <c r="F249" s="228" t="s">
        <v>321</v>
      </c>
      <c r="G249" s="229" t="s">
        <v>160</v>
      </c>
      <c r="H249" s="230">
        <v>0.314</v>
      </c>
      <c r="I249" s="231"/>
      <c r="J249" s="232">
        <f>ROUND(I249*H249,2)</f>
        <v>0</v>
      </c>
      <c r="K249" s="228" t="s">
        <v>147</v>
      </c>
      <c r="L249" s="44"/>
      <c r="M249" s="233" t="s">
        <v>1</v>
      </c>
      <c r="N249" s="234" t="s">
        <v>45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148</v>
      </c>
      <c r="AT249" s="237" t="s">
        <v>143</v>
      </c>
      <c r="AU249" s="237" t="s">
        <v>90</v>
      </c>
      <c r="AY249" s="17" t="s">
        <v>141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88</v>
      </c>
      <c r="BK249" s="238">
        <f>ROUND(I249*H249,2)</f>
        <v>0</v>
      </c>
      <c r="BL249" s="17" t="s">
        <v>148</v>
      </c>
      <c r="BM249" s="237" t="s">
        <v>322</v>
      </c>
    </row>
    <row r="250" s="2" customFormat="1">
      <c r="A250" s="38"/>
      <c r="B250" s="39"/>
      <c r="C250" s="40"/>
      <c r="D250" s="239" t="s">
        <v>150</v>
      </c>
      <c r="E250" s="40"/>
      <c r="F250" s="240" t="s">
        <v>323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150</v>
      </c>
      <c r="AU250" s="17" t="s">
        <v>90</v>
      </c>
    </row>
    <row r="251" s="13" customFormat="1">
      <c r="A251" s="13"/>
      <c r="B251" s="245"/>
      <c r="C251" s="246"/>
      <c r="D251" s="239" t="s">
        <v>154</v>
      </c>
      <c r="E251" s="247" t="s">
        <v>1</v>
      </c>
      <c r="F251" s="248" t="s">
        <v>324</v>
      </c>
      <c r="G251" s="246"/>
      <c r="H251" s="247" t="s">
        <v>1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154</v>
      </c>
      <c r="AU251" s="254" t="s">
        <v>90</v>
      </c>
      <c r="AV251" s="13" t="s">
        <v>88</v>
      </c>
      <c r="AW251" s="13" t="s">
        <v>36</v>
      </c>
      <c r="AX251" s="13" t="s">
        <v>80</v>
      </c>
      <c r="AY251" s="254" t="s">
        <v>141</v>
      </c>
    </row>
    <row r="252" s="14" customFormat="1">
      <c r="A252" s="14"/>
      <c r="B252" s="255"/>
      <c r="C252" s="256"/>
      <c r="D252" s="239" t="s">
        <v>154</v>
      </c>
      <c r="E252" s="257" t="s">
        <v>1</v>
      </c>
      <c r="F252" s="258" t="s">
        <v>325</v>
      </c>
      <c r="G252" s="256"/>
      <c r="H252" s="259">
        <v>0.314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154</v>
      </c>
      <c r="AU252" s="265" t="s">
        <v>90</v>
      </c>
      <c r="AV252" s="14" t="s">
        <v>90</v>
      </c>
      <c r="AW252" s="14" t="s">
        <v>36</v>
      </c>
      <c r="AX252" s="14" t="s">
        <v>88</v>
      </c>
      <c r="AY252" s="265" t="s">
        <v>141</v>
      </c>
    </row>
    <row r="253" s="12" customFormat="1" ht="22.8" customHeight="1">
      <c r="A253" s="12"/>
      <c r="B253" s="210"/>
      <c r="C253" s="211"/>
      <c r="D253" s="212" t="s">
        <v>79</v>
      </c>
      <c r="E253" s="224" t="s">
        <v>148</v>
      </c>
      <c r="F253" s="224" t="s">
        <v>326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SUM(P254:P291)</f>
        <v>0</v>
      </c>
      <c r="Q253" s="218"/>
      <c r="R253" s="219">
        <f>SUM(R254:R291)</f>
        <v>1038.53257267</v>
      </c>
      <c r="S253" s="218"/>
      <c r="T253" s="220">
        <f>SUM(T254:T291)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88</v>
      </c>
      <c r="AT253" s="222" t="s">
        <v>79</v>
      </c>
      <c r="AU253" s="222" t="s">
        <v>88</v>
      </c>
      <c r="AY253" s="221" t="s">
        <v>141</v>
      </c>
      <c r="BK253" s="223">
        <f>SUM(BK254:BK291)</f>
        <v>0</v>
      </c>
    </row>
    <row r="254" s="2" customFormat="1" ht="24.15" customHeight="1">
      <c r="A254" s="38"/>
      <c r="B254" s="39"/>
      <c r="C254" s="226" t="s">
        <v>327</v>
      </c>
      <c r="D254" s="226" t="s">
        <v>143</v>
      </c>
      <c r="E254" s="227" t="s">
        <v>328</v>
      </c>
      <c r="F254" s="228" t="s">
        <v>329</v>
      </c>
      <c r="G254" s="229" t="s">
        <v>199</v>
      </c>
      <c r="H254" s="230">
        <v>842.81899999999996</v>
      </c>
      <c r="I254" s="231"/>
      <c r="J254" s="232">
        <f>ROUND(I254*H254,2)</f>
        <v>0</v>
      </c>
      <c r="K254" s="228" t="s">
        <v>147</v>
      </c>
      <c r="L254" s="44"/>
      <c r="M254" s="233" t="s">
        <v>1</v>
      </c>
      <c r="N254" s="234" t="s">
        <v>45</v>
      </c>
      <c r="O254" s="91"/>
      <c r="P254" s="235">
        <f>O254*H254</f>
        <v>0</v>
      </c>
      <c r="Q254" s="235">
        <v>0.21251999999999999</v>
      </c>
      <c r="R254" s="235">
        <f>Q254*H254</f>
        <v>179.11589387999999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148</v>
      </c>
      <c r="AT254" s="237" t="s">
        <v>143</v>
      </c>
      <c r="AU254" s="237" t="s">
        <v>90</v>
      </c>
      <c r="AY254" s="17" t="s">
        <v>141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88</v>
      </c>
      <c r="BK254" s="238">
        <f>ROUND(I254*H254,2)</f>
        <v>0</v>
      </c>
      <c r="BL254" s="17" t="s">
        <v>148</v>
      </c>
      <c r="BM254" s="237" t="s">
        <v>330</v>
      </c>
    </row>
    <row r="255" s="2" customFormat="1">
      <c r="A255" s="38"/>
      <c r="B255" s="39"/>
      <c r="C255" s="40"/>
      <c r="D255" s="239" t="s">
        <v>150</v>
      </c>
      <c r="E255" s="40"/>
      <c r="F255" s="240" t="s">
        <v>331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150</v>
      </c>
      <c r="AU255" s="17" t="s">
        <v>90</v>
      </c>
    </row>
    <row r="256" s="2" customFormat="1">
      <c r="A256" s="38"/>
      <c r="B256" s="39"/>
      <c r="C256" s="40"/>
      <c r="D256" s="239" t="s">
        <v>152</v>
      </c>
      <c r="E256" s="40"/>
      <c r="F256" s="244" t="s">
        <v>332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90</v>
      </c>
    </row>
    <row r="257" s="13" customFormat="1">
      <c r="A257" s="13"/>
      <c r="B257" s="245"/>
      <c r="C257" s="246"/>
      <c r="D257" s="239" t="s">
        <v>154</v>
      </c>
      <c r="E257" s="247" t="s">
        <v>1</v>
      </c>
      <c r="F257" s="248" t="s">
        <v>333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154</v>
      </c>
      <c r="AU257" s="254" t="s">
        <v>90</v>
      </c>
      <c r="AV257" s="13" t="s">
        <v>88</v>
      </c>
      <c r="AW257" s="13" t="s">
        <v>36</v>
      </c>
      <c r="AX257" s="13" t="s">
        <v>80</v>
      </c>
      <c r="AY257" s="254" t="s">
        <v>141</v>
      </c>
    </row>
    <row r="258" s="13" customFormat="1">
      <c r="A258" s="13"/>
      <c r="B258" s="245"/>
      <c r="C258" s="246"/>
      <c r="D258" s="239" t="s">
        <v>154</v>
      </c>
      <c r="E258" s="247" t="s">
        <v>1</v>
      </c>
      <c r="F258" s="248" t="s">
        <v>334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154</v>
      </c>
      <c r="AU258" s="254" t="s">
        <v>90</v>
      </c>
      <c r="AV258" s="13" t="s">
        <v>88</v>
      </c>
      <c r="AW258" s="13" t="s">
        <v>36</v>
      </c>
      <c r="AX258" s="13" t="s">
        <v>80</v>
      </c>
      <c r="AY258" s="254" t="s">
        <v>141</v>
      </c>
    </row>
    <row r="259" s="13" customFormat="1">
      <c r="A259" s="13"/>
      <c r="B259" s="245"/>
      <c r="C259" s="246"/>
      <c r="D259" s="239" t="s">
        <v>154</v>
      </c>
      <c r="E259" s="247" t="s">
        <v>1</v>
      </c>
      <c r="F259" s="248" t="s">
        <v>335</v>
      </c>
      <c r="G259" s="246"/>
      <c r="H259" s="247" t="s">
        <v>1</v>
      </c>
      <c r="I259" s="249"/>
      <c r="J259" s="246"/>
      <c r="K259" s="246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154</v>
      </c>
      <c r="AU259" s="254" t="s">
        <v>90</v>
      </c>
      <c r="AV259" s="13" t="s">
        <v>88</v>
      </c>
      <c r="AW259" s="13" t="s">
        <v>36</v>
      </c>
      <c r="AX259" s="13" t="s">
        <v>80</v>
      </c>
      <c r="AY259" s="254" t="s">
        <v>141</v>
      </c>
    </row>
    <row r="260" s="14" customFormat="1">
      <c r="A260" s="14"/>
      <c r="B260" s="255"/>
      <c r="C260" s="256"/>
      <c r="D260" s="239" t="s">
        <v>154</v>
      </c>
      <c r="E260" s="257" t="s">
        <v>1</v>
      </c>
      <c r="F260" s="258" t="s">
        <v>336</v>
      </c>
      <c r="G260" s="256"/>
      <c r="H260" s="259">
        <v>166.22999999999999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154</v>
      </c>
      <c r="AU260" s="265" t="s">
        <v>90</v>
      </c>
      <c r="AV260" s="14" t="s">
        <v>90</v>
      </c>
      <c r="AW260" s="14" t="s">
        <v>36</v>
      </c>
      <c r="AX260" s="14" t="s">
        <v>80</v>
      </c>
      <c r="AY260" s="265" t="s">
        <v>141</v>
      </c>
    </row>
    <row r="261" s="13" customFormat="1">
      <c r="A261" s="13"/>
      <c r="B261" s="245"/>
      <c r="C261" s="246"/>
      <c r="D261" s="239" t="s">
        <v>154</v>
      </c>
      <c r="E261" s="247" t="s">
        <v>1</v>
      </c>
      <c r="F261" s="248" t="s">
        <v>337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154</v>
      </c>
      <c r="AU261" s="254" t="s">
        <v>90</v>
      </c>
      <c r="AV261" s="13" t="s">
        <v>88</v>
      </c>
      <c r="AW261" s="13" t="s">
        <v>36</v>
      </c>
      <c r="AX261" s="13" t="s">
        <v>80</v>
      </c>
      <c r="AY261" s="254" t="s">
        <v>141</v>
      </c>
    </row>
    <row r="262" s="14" customFormat="1">
      <c r="A262" s="14"/>
      <c r="B262" s="255"/>
      <c r="C262" s="256"/>
      <c r="D262" s="239" t="s">
        <v>154</v>
      </c>
      <c r="E262" s="257" t="s">
        <v>1</v>
      </c>
      <c r="F262" s="258" t="s">
        <v>338</v>
      </c>
      <c r="G262" s="256"/>
      <c r="H262" s="259">
        <v>181.24500000000001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154</v>
      </c>
      <c r="AU262" s="265" t="s">
        <v>90</v>
      </c>
      <c r="AV262" s="14" t="s">
        <v>90</v>
      </c>
      <c r="AW262" s="14" t="s">
        <v>36</v>
      </c>
      <c r="AX262" s="14" t="s">
        <v>80</v>
      </c>
      <c r="AY262" s="265" t="s">
        <v>141</v>
      </c>
    </row>
    <row r="263" s="13" customFormat="1">
      <c r="A263" s="13"/>
      <c r="B263" s="245"/>
      <c r="C263" s="246"/>
      <c r="D263" s="239" t="s">
        <v>154</v>
      </c>
      <c r="E263" s="247" t="s">
        <v>1</v>
      </c>
      <c r="F263" s="248" t="s">
        <v>339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154</v>
      </c>
      <c r="AU263" s="254" t="s">
        <v>90</v>
      </c>
      <c r="AV263" s="13" t="s">
        <v>88</v>
      </c>
      <c r="AW263" s="13" t="s">
        <v>36</v>
      </c>
      <c r="AX263" s="13" t="s">
        <v>80</v>
      </c>
      <c r="AY263" s="254" t="s">
        <v>141</v>
      </c>
    </row>
    <row r="264" s="14" customFormat="1">
      <c r="A264" s="14"/>
      <c r="B264" s="255"/>
      <c r="C264" s="256"/>
      <c r="D264" s="239" t="s">
        <v>154</v>
      </c>
      <c r="E264" s="257" t="s">
        <v>1</v>
      </c>
      <c r="F264" s="258" t="s">
        <v>340</v>
      </c>
      <c r="G264" s="256"/>
      <c r="H264" s="259">
        <v>141.93299999999999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154</v>
      </c>
      <c r="AU264" s="265" t="s">
        <v>90</v>
      </c>
      <c r="AV264" s="14" t="s">
        <v>90</v>
      </c>
      <c r="AW264" s="14" t="s">
        <v>36</v>
      </c>
      <c r="AX264" s="14" t="s">
        <v>80</v>
      </c>
      <c r="AY264" s="265" t="s">
        <v>141</v>
      </c>
    </row>
    <row r="265" s="13" customFormat="1">
      <c r="A265" s="13"/>
      <c r="B265" s="245"/>
      <c r="C265" s="246"/>
      <c r="D265" s="239" t="s">
        <v>154</v>
      </c>
      <c r="E265" s="247" t="s">
        <v>1</v>
      </c>
      <c r="F265" s="248" t="s">
        <v>341</v>
      </c>
      <c r="G265" s="246"/>
      <c r="H265" s="247" t="s">
        <v>1</v>
      </c>
      <c r="I265" s="249"/>
      <c r="J265" s="246"/>
      <c r="K265" s="246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154</v>
      </c>
      <c r="AU265" s="254" t="s">
        <v>90</v>
      </c>
      <c r="AV265" s="13" t="s">
        <v>88</v>
      </c>
      <c r="AW265" s="13" t="s">
        <v>36</v>
      </c>
      <c r="AX265" s="13" t="s">
        <v>80</v>
      </c>
      <c r="AY265" s="254" t="s">
        <v>141</v>
      </c>
    </row>
    <row r="266" s="14" customFormat="1">
      <c r="A266" s="14"/>
      <c r="B266" s="255"/>
      <c r="C266" s="256"/>
      <c r="D266" s="239" t="s">
        <v>154</v>
      </c>
      <c r="E266" s="257" t="s">
        <v>1</v>
      </c>
      <c r="F266" s="258" t="s">
        <v>342</v>
      </c>
      <c r="G266" s="256"/>
      <c r="H266" s="259">
        <v>353.411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154</v>
      </c>
      <c r="AU266" s="265" t="s">
        <v>90</v>
      </c>
      <c r="AV266" s="14" t="s">
        <v>90</v>
      </c>
      <c r="AW266" s="14" t="s">
        <v>36</v>
      </c>
      <c r="AX266" s="14" t="s">
        <v>80</v>
      </c>
      <c r="AY266" s="265" t="s">
        <v>141</v>
      </c>
    </row>
    <row r="267" s="15" customFormat="1">
      <c r="A267" s="15"/>
      <c r="B267" s="266"/>
      <c r="C267" s="267"/>
      <c r="D267" s="239" t="s">
        <v>154</v>
      </c>
      <c r="E267" s="268" t="s">
        <v>1</v>
      </c>
      <c r="F267" s="269" t="s">
        <v>173</v>
      </c>
      <c r="G267" s="267"/>
      <c r="H267" s="270">
        <v>842.81899999999996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154</v>
      </c>
      <c r="AU267" s="276" t="s">
        <v>90</v>
      </c>
      <c r="AV267" s="15" t="s">
        <v>148</v>
      </c>
      <c r="AW267" s="15" t="s">
        <v>36</v>
      </c>
      <c r="AX267" s="15" t="s">
        <v>88</v>
      </c>
      <c r="AY267" s="276" t="s">
        <v>141</v>
      </c>
    </row>
    <row r="268" s="2" customFormat="1" ht="24.15" customHeight="1">
      <c r="A268" s="38"/>
      <c r="B268" s="39"/>
      <c r="C268" s="226" t="s">
        <v>343</v>
      </c>
      <c r="D268" s="226" t="s">
        <v>143</v>
      </c>
      <c r="E268" s="227" t="s">
        <v>344</v>
      </c>
      <c r="F268" s="228" t="s">
        <v>345</v>
      </c>
      <c r="G268" s="229" t="s">
        <v>199</v>
      </c>
      <c r="H268" s="230">
        <v>179.041</v>
      </c>
      <c r="I268" s="231"/>
      <c r="J268" s="232">
        <f>ROUND(I268*H268,2)</f>
        <v>0</v>
      </c>
      <c r="K268" s="228" t="s">
        <v>147</v>
      </c>
      <c r="L268" s="44"/>
      <c r="M268" s="233" t="s">
        <v>1</v>
      </c>
      <c r="N268" s="234" t="s">
        <v>45</v>
      </c>
      <c r="O268" s="91"/>
      <c r="P268" s="235">
        <f>O268*H268</f>
        <v>0</v>
      </c>
      <c r="Q268" s="235">
        <v>0.31879000000000002</v>
      </c>
      <c r="R268" s="235">
        <f>Q268*H268</f>
        <v>57.07648039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148</v>
      </c>
      <c r="AT268" s="237" t="s">
        <v>143</v>
      </c>
      <c r="AU268" s="237" t="s">
        <v>90</v>
      </c>
      <c r="AY268" s="17" t="s">
        <v>141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88</v>
      </c>
      <c r="BK268" s="238">
        <f>ROUND(I268*H268,2)</f>
        <v>0</v>
      </c>
      <c r="BL268" s="17" t="s">
        <v>148</v>
      </c>
      <c r="BM268" s="237" t="s">
        <v>346</v>
      </c>
    </row>
    <row r="269" s="2" customFormat="1">
      <c r="A269" s="38"/>
      <c r="B269" s="39"/>
      <c r="C269" s="40"/>
      <c r="D269" s="239" t="s">
        <v>150</v>
      </c>
      <c r="E269" s="40"/>
      <c r="F269" s="240" t="s">
        <v>347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150</v>
      </c>
      <c r="AU269" s="17" t="s">
        <v>90</v>
      </c>
    </row>
    <row r="270" s="2" customFormat="1">
      <c r="A270" s="38"/>
      <c r="B270" s="39"/>
      <c r="C270" s="40"/>
      <c r="D270" s="239" t="s">
        <v>152</v>
      </c>
      <c r="E270" s="40"/>
      <c r="F270" s="244" t="s">
        <v>348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152</v>
      </c>
      <c r="AU270" s="17" t="s">
        <v>90</v>
      </c>
    </row>
    <row r="271" s="13" customFormat="1">
      <c r="A271" s="13"/>
      <c r="B271" s="245"/>
      <c r="C271" s="246"/>
      <c r="D271" s="239" t="s">
        <v>154</v>
      </c>
      <c r="E271" s="247" t="s">
        <v>1</v>
      </c>
      <c r="F271" s="248" t="s">
        <v>333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154</v>
      </c>
      <c r="AU271" s="254" t="s">
        <v>90</v>
      </c>
      <c r="AV271" s="13" t="s">
        <v>88</v>
      </c>
      <c r="AW271" s="13" t="s">
        <v>36</v>
      </c>
      <c r="AX271" s="13" t="s">
        <v>80</v>
      </c>
      <c r="AY271" s="254" t="s">
        <v>141</v>
      </c>
    </row>
    <row r="272" s="13" customFormat="1">
      <c r="A272" s="13"/>
      <c r="B272" s="245"/>
      <c r="C272" s="246"/>
      <c r="D272" s="239" t="s">
        <v>154</v>
      </c>
      <c r="E272" s="247" t="s">
        <v>1</v>
      </c>
      <c r="F272" s="248" t="s">
        <v>349</v>
      </c>
      <c r="G272" s="246"/>
      <c r="H272" s="247" t="s">
        <v>1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154</v>
      </c>
      <c r="AU272" s="254" t="s">
        <v>90</v>
      </c>
      <c r="AV272" s="13" t="s">
        <v>88</v>
      </c>
      <c r="AW272" s="13" t="s">
        <v>36</v>
      </c>
      <c r="AX272" s="13" t="s">
        <v>80</v>
      </c>
      <c r="AY272" s="254" t="s">
        <v>141</v>
      </c>
    </row>
    <row r="273" s="14" customFormat="1">
      <c r="A273" s="14"/>
      <c r="B273" s="255"/>
      <c r="C273" s="256"/>
      <c r="D273" s="239" t="s">
        <v>154</v>
      </c>
      <c r="E273" s="257" t="s">
        <v>1</v>
      </c>
      <c r="F273" s="258" t="s">
        <v>350</v>
      </c>
      <c r="G273" s="256"/>
      <c r="H273" s="259">
        <v>179.041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154</v>
      </c>
      <c r="AU273" s="265" t="s">
        <v>90</v>
      </c>
      <c r="AV273" s="14" t="s">
        <v>90</v>
      </c>
      <c r="AW273" s="14" t="s">
        <v>36</v>
      </c>
      <c r="AX273" s="14" t="s">
        <v>88</v>
      </c>
      <c r="AY273" s="265" t="s">
        <v>141</v>
      </c>
    </row>
    <row r="274" s="2" customFormat="1" ht="24.15" customHeight="1">
      <c r="A274" s="38"/>
      <c r="B274" s="39"/>
      <c r="C274" s="226" t="s">
        <v>351</v>
      </c>
      <c r="D274" s="226" t="s">
        <v>143</v>
      </c>
      <c r="E274" s="227" t="s">
        <v>352</v>
      </c>
      <c r="F274" s="228" t="s">
        <v>353</v>
      </c>
      <c r="G274" s="229" t="s">
        <v>160</v>
      </c>
      <c r="H274" s="230">
        <v>401.81299999999999</v>
      </c>
      <c r="I274" s="231"/>
      <c r="J274" s="232">
        <f>ROUND(I274*H274,2)</f>
        <v>0</v>
      </c>
      <c r="K274" s="228" t="s">
        <v>147</v>
      </c>
      <c r="L274" s="44"/>
      <c r="M274" s="233" t="s">
        <v>1</v>
      </c>
      <c r="N274" s="234" t="s">
        <v>45</v>
      </c>
      <c r="O274" s="91"/>
      <c r="P274" s="235">
        <f>O274*H274</f>
        <v>0</v>
      </c>
      <c r="Q274" s="235">
        <v>1.9967999999999999</v>
      </c>
      <c r="R274" s="235">
        <f>Q274*H274</f>
        <v>802.34019839999996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148</v>
      </c>
      <c r="AT274" s="237" t="s">
        <v>143</v>
      </c>
      <c r="AU274" s="237" t="s">
        <v>90</v>
      </c>
      <c r="AY274" s="17" t="s">
        <v>141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88</v>
      </c>
      <c r="BK274" s="238">
        <f>ROUND(I274*H274,2)</f>
        <v>0</v>
      </c>
      <c r="BL274" s="17" t="s">
        <v>148</v>
      </c>
      <c r="BM274" s="237" t="s">
        <v>354</v>
      </c>
    </row>
    <row r="275" s="2" customFormat="1">
      <c r="A275" s="38"/>
      <c r="B275" s="39"/>
      <c r="C275" s="40"/>
      <c r="D275" s="239" t="s">
        <v>150</v>
      </c>
      <c r="E275" s="40"/>
      <c r="F275" s="240" t="s">
        <v>355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150</v>
      </c>
      <c r="AU275" s="17" t="s">
        <v>90</v>
      </c>
    </row>
    <row r="276" s="13" customFormat="1">
      <c r="A276" s="13"/>
      <c r="B276" s="245"/>
      <c r="C276" s="246"/>
      <c r="D276" s="239" t="s">
        <v>154</v>
      </c>
      <c r="E276" s="247" t="s">
        <v>1</v>
      </c>
      <c r="F276" s="248" t="s">
        <v>333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154</v>
      </c>
      <c r="AU276" s="254" t="s">
        <v>90</v>
      </c>
      <c r="AV276" s="13" t="s">
        <v>88</v>
      </c>
      <c r="AW276" s="13" t="s">
        <v>36</v>
      </c>
      <c r="AX276" s="13" t="s">
        <v>80</v>
      </c>
      <c r="AY276" s="254" t="s">
        <v>141</v>
      </c>
    </row>
    <row r="277" s="13" customFormat="1">
      <c r="A277" s="13"/>
      <c r="B277" s="245"/>
      <c r="C277" s="246"/>
      <c r="D277" s="239" t="s">
        <v>154</v>
      </c>
      <c r="E277" s="247" t="s">
        <v>1</v>
      </c>
      <c r="F277" s="248" t="s">
        <v>356</v>
      </c>
      <c r="G277" s="246"/>
      <c r="H277" s="247" t="s">
        <v>1</v>
      </c>
      <c r="I277" s="249"/>
      <c r="J277" s="246"/>
      <c r="K277" s="246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154</v>
      </c>
      <c r="AU277" s="254" t="s">
        <v>90</v>
      </c>
      <c r="AV277" s="13" t="s">
        <v>88</v>
      </c>
      <c r="AW277" s="13" t="s">
        <v>36</v>
      </c>
      <c r="AX277" s="13" t="s">
        <v>80</v>
      </c>
      <c r="AY277" s="254" t="s">
        <v>141</v>
      </c>
    </row>
    <row r="278" s="14" customFormat="1">
      <c r="A278" s="14"/>
      <c r="B278" s="255"/>
      <c r="C278" s="256"/>
      <c r="D278" s="239" t="s">
        <v>154</v>
      </c>
      <c r="E278" s="257" t="s">
        <v>1</v>
      </c>
      <c r="F278" s="258" t="s">
        <v>357</v>
      </c>
      <c r="G278" s="256"/>
      <c r="H278" s="259">
        <v>148.96700000000001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154</v>
      </c>
      <c r="AU278" s="265" t="s">
        <v>90</v>
      </c>
      <c r="AV278" s="14" t="s">
        <v>90</v>
      </c>
      <c r="AW278" s="14" t="s">
        <v>36</v>
      </c>
      <c r="AX278" s="14" t="s">
        <v>80</v>
      </c>
      <c r="AY278" s="265" t="s">
        <v>141</v>
      </c>
    </row>
    <row r="279" s="13" customFormat="1">
      <c r="A279" s="13"/>
      <c r="B279" s="245"/>
      <c r="C279" s="246"/>
      <c r="D279" s="239" t="s">
        <v>154</v>
      </c>
      <c r="E279" s="247" t="s">
        <v>1</v>
      </c>
      <c r="F279" s="248" t="s">
        <v>358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154</v>
      </c>
      <c r="AU279" s="254" t="s">
        <v>90</v>
      </c>
      <c r="AV279" s="13" t="s">
        <v>88</v>
      </c>
      <c r="AW279" s="13" t="s">
        <v>36</v>
      </c>
      <c r="AX279" s="13" t="s">
        <v>80</v>
      </c>
      <c r="AY279" s="254" t="s">
        <v>141</v>
      </c>
    </row>
    <row r="280" s="13" customFormat="1">
      <c r="A280" s="13"/>
      <c r="B280" s="245"/>
      <c r="C280" s="246"/>
      <c r="D280" s="239" t="s">
        <v>154</v>
      </c>
      <c r="E280" s="247" t="s">
        <v>1</v>
      </c>
      <c r="F280" s="248" t="s">
        <v>335</v>
      </c>
      <c r="G280" s="246"/>
      <c r="H280" s="247" t="s">
        <v>1</v>
      </c>
      <c r="I280" s="249"/>
      <c r="J280" s="246"/>
      <c r="K280" s="246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154</v>
      </c>
      <c r="AU280" s="254" t="s">
        <v>90</v>
      </c>
      <c r="AV280" s="13" t="s">
        <v>88</v>
      </c>
      <c r="AW280" s="13" t="s">
        <v>36</v>
      </c>
      <c r="AX280" s="13" t="s">
        <v>80</v>
      </c>
      <c r="AY280" s="254" t="s">
        <v>141</v>
      </c>
    </row>
    <row r="281" s="14" customFormat="1">
      <c r="A281" s="14"/>
      <c r="B281" s="255"/>
      <c r="C281" s="256"/>
      <c r="D281" s="239" t="s">
        <v>154</v>
      </c>
      <c r="E281" s="257" t="s">
        <v>1</v>
      </c>
      <c r="F281" s="258" t="s">
        <v>359</v>
      </c>
      <c r="G281" s="256"/>
      <c r="H281" s="259">
        <v>49.869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154</v>
      </c>
      <c r="AU281" s="265" t="s">
        <v>90</v>
      </c>
      <c r="AV281" s="14" t="s">
        <v>90</v>
      </c>
      <c r="AW281" s="14" t="s">
        <v>36</v>
      </c>
      <c r="AX281" s="14" t="s">
        <v>80</v>
      </c>
      <c r="AY281" s="265" t="s">
        <v>141</v>
      </c>
    </row>
    <row r="282" s="13" customFormat="1">
      <c r="A282" s="13"/>
      <c r="B282" s="245"/>
      <c r="C282" s="246"/>
      <c r="D282" s="239" t="s">
        <v>154</v>
      </c>
      <c r="E282" s="247" t="s">
        <v>1</v>
      </c>
      <c r="F282" s="248" t="s">
        <v>337</v>
      </c>
      <c r="G282" s="246"/>
      <c r="H282" s="247" t="s">
        <v>1</v>
      </c>
      <c r="I282" s="249"/>
      <c r="J282" s="246"/>
      <c r="K282" s="246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154</v>
      </c>
      <c r="AU282" s="254" t="s">
        <v>90</v>
      </c>
      <c r="AV282" s="13" t="s">
        <v>88</v>
      </c>
      <c r="AW282" s="13" t="s">
        <v>36</v>
      </c>
      <c r="AX282" s="13" t="s">
        <v>80</v>
      </c>
      <c r="AY282" s="254" t="s">
        <v>141</v>
      </c>
    </row>
    <row r="283" s="14" customFormat="1">
      <c r="A283" s="14"/>
      <c r="B283" s="255"/>
      <c r="C283" s="256"/>
      <c r="D283" s="239" t="s">
        <v>154</v>
      </c>
      <c r="E283" s="257" t="s">
        <v>1</v>
      </c>
      <c r="F283" s="258" t="s">
        <v>360</v>
      </c>
      <c r="G283" s="256"/>
      <c r="H283" s="259">
        <v>54.374000000000002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154</v>
      </c>
      <c r="AU283" s="265" t="s">
        <v>90</v>
      </c>
      <c r="AV283" s="14" t="s">
        <v>90</v>
      </c>
      <c r="AW283" s="14" t="s">
        <v>36</v>
      </c>
      <c r="AX283" s="14" t="s">
        <v>80</v>
      </c>
      <c r="AY283" s="265" t="s">
        <v>141</v>
      </c>
    </row>
    <row r="284" s="13" customFormat="1">
      <c r="A284" s="13"/>
      <c r="B284" s="245"/>
      <c r="C284" s="246"/>
      <c r="D284" s="239" t="s">
        <v>154</v>
      </c>
      <c r="E284" s="247" t="s">
        <v>1</v>
      </c>
      <c r="F284" s="248" t="s">
        <v>339</v>
      </c>
      <c r="G284" s="246"/>
      <c r="H284" s="247" t="s">
        <v>1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154</v>
      </c>
      <c r="AU284" s="254" t="s">
        <v>90</v>
      </c>
      <c r="AV284" s="13" t="s">
        <v>88</v>
      </c>
      <c r="AW284" s="13" t="s">
        <v>36</v>
      </c>
      <c r="AX284" s="13" t="s">
        <v>80</v>
      </c>
      <c r="AY284" s="254" t="s">
        <v>141</v>
      </c>
    </row>
    <row r="285" s="14" customFormat="1">
      <c r="A285" s="14"/>
      <c r="B285" s="255"/>
      <c r="C285" s="256"/>
      <c r="D285" s="239" t="s">
        <v>154</v>
      </c>
      <c r="E285" s="257" t="s">
        <v>1</v>
      </c>
      <c r="F285" s="258" t="s">
        <v>361</v>
      </c>
      <c r="G285" s="256"/>
      <c r="H285" s="259">
        <v>42.579999999999998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154</v>
      </c>
      <c r="AU285" s="265" t="s">
        <v>90</v>
      </c>
      <c r="AV285" s="14" t="s">
        <v>90</v>
      </c>
      <c r="AW285" s="14" t="s">
        <v>36</v>
      </c>
      <c r="AX285" s="14" t="s">
        <v>80</v>
      </c>
      <c r="AY285" s="265" t="s">
        <v>141</v>
      </c>
    </row>
    <row r="286" s="13" customFormat="1">
      <c r="A286" s="13"/>
      <c r="B286" s="245"/>
      <c r="C286" s="246"/>
      <c r="D286" s="239" t="s">
        <v>154</v>
      </c>
      <c r="E286" s="247" t="s">
        <v>1</v>
      </c>
      <c r="F286" s="248" t="s">
        <v>341</v>
      </c>
      <c r="G286" s="246"/>
      <c r="H286" s="247" t="s">
        <v>1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154</v>
      </c>
      <c r="AU286" s="254" t="s">
        <v>90</v>
      </c>
      <c r="AV286" s="13" t="s">
        <v>88</v>
      </c>
      <c r="AW286" s="13" t="s">
        <v>36</v>
      </c>
      <c r="AX286" s="13" t="s">
        <v>80</v>
      </c>
      <c r="AY286" s="254" t="s">
        <v>141</v>
      </c>
    </row>
    <row r="287" s="14" customFormat="1">
      <c r="A287" s="14"/>
      <c r="B287" s="255"/>
      <c r="C287" s="256"/>
      <c r="D287" s="239" t="s">
        <v>154</v>
      </c>
      <c r="E287" s="257" t="s">
        <v>1</v>
      </c>
      <c r="F287" s="258" t="s">
        <v>362</v>
      </c>
      <c r="G287" s="256"/>
      <c r="H287" s="259">
        <v>106.023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154</v>
      </c>
      <c r="AU287" s="265" t="s">
        <v>90</v>
      </c>
      <c r="AV287" s="14" t="s">
        <v>90</v>
      </c>
      <c r="AW287" s="14" t="s">
        <v>36</v>
      </c>
      <c r="AX287" s="14" t="s">
        <v>80</v>
      </c>
      <c r="AY287" s="265" t="s">
        <v>141</v>
      </c>
    </row>
    <row r="288" s="15" customFormat="1">
      <c r="A288" s="15"/>
      <c r="B288" s="266"/>
      <c r="C288" s="267"/>
      <c r="D288" s="239" t="s">
        <v>154</v>
      </c>
      <c r="E288" s="268" t="s">
        <v>1</v>
      </c>
      <c r="F288" s="269" t="s">
        <v>173</v>
      </c>
      <c r="G288" s="267"/>
      <c r="H288" s="270">
        <v>401.81299999999999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154</v>
      </c>
      <c r="AU288" s="276" t="s">
        <v>90</v>
      </c>
      <c r="AV288" s="15" t="s">
        <v>148</v>
      </c>
      <c r="AW288" s="15" t="s">
        <v>36</v>
      </c>
      <c r="AX288" s="15" t="s">
        <v>88</v>
      </c>
      <c r="AY288" s="276" t="s">
        <v>141</v>
      </c>
    </row>
    <row r="289" s="2" customFormat="1" ht="16.5" customHeight="1">
      <c r="A289" s="38"/>
      <c r="B289" s="39"/>
      <c r="C289" s="226" t="s">
        <v>363</v>
      </c>
      <c r="D289" s="226" t="s">
        <v>143</v>
      </c>
      <c r="E289" s="227" t="s">
        <v>364</v>
      </c>
      <c r="F289" s="228" t="s">
        <v>365</v>
      </c>
      <c r="G289" s="229" t="s">
        <v>199</v>
      </c>
      <c r="H289" s="230">
        <v>600.45100000000002</v>
      </c>
      <c r="I289" s="231"/>
      <c r="J289" s="232">
        <f>ROUND(I289*H289,2)</f>
        <v>0</v>
      </c>
      <c r="K289" s="228" t="s">
        <v>147</v>
      </c>
      <c r="L289" s="44"/>
      <c r="M289" s="233" t="s">
        <v>1</v>
      </c>
      <c r="N289" s="234" t="s">
        <v>45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148</v>
      </c>
      <c r="AT289" s="237" t="s">
        <v>143</v>
      </c>
      <c r="AU289" s="237" t="s">
        <v>90</v>
      </c>
      <c r="AY289" s="17" t="s">
        <v>141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88</v>
      </c>
      <c r="BK289" s="238">
        <f>ROUND(I289*H289,2)</f>
        <v>0</v>
      </c>
      <c r="BL289" s="17" t="s">
        <v>148</v>
      </c>
      <c r="BM289" s="237" t="s">
        <v>366</v>
      </c>
    </row>
    <row r="290" s="2" customFormat="1">
      <c r="A290" s="38"/>
      <c r="B290" s="39"/>
      <c r="C290" s="40"/>
      <c r="D290" s="239" t="s">
        <v>150</v>
      </c>
      <c r="E290" s="40"/>
      <c r="F290" s="240" t="s">
        <v>367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150</v>
      </c>
      <c r="AU290" s="17" t="s">
        <v>90</v>
      </c>
    </row>
    <row r="291" s="14" customFormat="1">
      <c r="A291" s="14"/>
      <c r="B291" s="255"/>
      <c r="C291" s="256"/>
      <c r="D291" s="239" t="s">
        <v>154</v>
      </c>
      <c r="E291" s="257" t="s">
        <v>1</v>
      </c>
      <c r="F291" s="258" t="s">
        <v>368</v>
      </c>
      <c r="G291" s="256"/>
      <c r="H291" s="259">
        <v>600.45100000000002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154</v>
      </c>
      <c r="AU291" s="265" t="s">
        <v>90</v>
      </c>
      <c r="AV291" s="14" t="s">
        <v>90</v>
      </c>
      <c r="AW291" s="14" t="s">
        <v>36</v>
      </c>
      <c r="AX291" s="14" t="s">
        <v>88</v>
      </c>
      <c r="AY291" s="265" t="s">
        <v>141</v>
      </c>
    </row>
    <row r="292" s="12" customFormat="1" ht="22.8" customHeight="1">
      <c r="A292" s="12"/>
      <c r="B292" s="210"/>
      <c r="C292" s="211"/>
      <c r="D292" s="212" t="s">
        <v>79</v>
      </c>
      <c r="E292" s="224" t="s">
        <v>171</v>
      </c>
      <c r="F292" s="224" t="s">
        <v>369</v>
      </c>
      <c r="G292" s="211"/>
      <c r="H292" s="211"/>
      <c r="I292" s="214"/>
      <c r="J292" s="225">
        <f>BK292</f>
        <v>0</v>
      </c>
      <c r="K292" s="211"/>
      <c r="L292" s="216"/>
      <c r="M292" s="217"/>
      <c r="N292" s="218"/>
      <c r="O292" s="218"/>
      <c r="P292" s="219">
        <f>SUM(P293:P297)</f>
        <v>0</v>
      </c>
      <c r="Q292" s="218"/>
      <c r="R292" s="219">
        <f>SUM(R293:R297)</f>
        <v>0</v>
      </c>
      <c r="S292" s="218"/>
      <c r="T292" s="220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1" t="s">
        <v>88</v>
      </c>
      <c r="AT292" s="222" t="s">
        <v>79</v>
      </c>
      <c r="AU292" s="222" t="s">
        <v>88</v>
      </c>
      <c r="AY292" s="221" t="s">
        <v>141</v>
      </c>
      <c r="BK292" s="223">
        <f>SUM(BK293:BK297)</f>
        <v>0</v>
      </c>
    </row>
    <row r="293" s="2" customFormat="1" ht="24.15" customHeight="1">
      <c r="A293" s="38"/>
      <c r="B293" s="39"/>
      <c r="C293" s="226" t="s">
        <v>370</v>
      </c>
      <c r="D293" s="226" t="s">
        <v>143</v>
      </c>
      <c r="E293" s="227" t="s">
        <v>371</v>
      </c>
      <c r="F293" s="228" t="s">
        <v>372</v>
      </c>
      <c r="G293" s="229" t="s">
        <v>199</v>
      </c>
      <c r="H293" s="230">
        <v>572.58000000000004</v>
      </c>
      <c r="I293" s="231"/>
      <c r="J293" s="232">
        <f>ROUND(I293*H293,2)</f>
        <v>0</v>
      </c>
      <c r="K293" s="228" t="s">
        <v>147</v>
      </c>
      <c r="L293" s="44"/>
      <c r="M293" s="233" t="s">
        <v>1</v>
      </c>
      <c r="N293" s="234" t="s">
        <v>45</v>
      </c>
      <c r="O293" s="91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148</v>
      </c>
      <c r="AT293" s="237" t="s">
        <v>143</v>
      </c>
      <c r="AU293" s="237" t="s">
        <v>90</v>
      </c>
      <c r="AY293" s="17" t="s">
        <v>141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88</v>
      </c>
      <c r="BK293" s="238">
        <f>ROUND(I293*H293,2)</f>
        <v>0</v>
      </c>
      <c r="BL293" s="17" t="s">
        <v>148</v>
      </c>
      <c r="BM293" s="237" t="s">
        <v>373</v>
      </c>
    </row>
    <row r="294" s="2" customFormat="1">
      <c r="A294" s="38"/>
      <c r="B294" s="39"/>
      <c r="C294" s="40"/>
      <c r="D294" s="239" t="s">
        <v>150</v>
      </c>
      <c r="E294" s="40"/>
      <c r="F294" s="240" t="s">
        <v>374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150</v>
      </c>
      <c r="AU294" s="17" t="s">
        <v>90</v>
      </c>
    </row>
    <row r="295" s="2" customFormat="1">
      <c r="A295" s="38"/>
      <c r="B295" s="39"/>
      <c r="C295" s="40"/>
      <c r="D295" s="239" t="s">
        <v>152</v>
      </c>
      <c r="E295" s="40"/>
      <c r="F295" s="244" t="s">
        <v>375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152</v>
      </c>
      <c r="AU295" s="17" t="s">
        <v>90</v>
      </c>
    </row>
    <row r="296" s="13" customFormat="1">
      <c r="A296" s="13"/>
      <c r="B296" s="245"/>
      <c r="C296" s="246"/>
      <c r="D296" s="239" t="s">
        <v>154</v>
      </c>
      <c r="E296" s="247" t="s">
        <v>1</v>
      </c>
      <c r="F296" s="248" t="s">
        <v>376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154</v>
      </c>
      <c r="AU296" s="254" t="s">
        <v>90</v>
      </c>
      <c r="AV296" s="13" t="s">
        <v>88</v>
      </c>
      <c r="AW296" s="13" t="s">
        <v>36</v>
      </c>
      <c r="AX296" s="13" t="s">
        <v>80</v>
      </c>
      <c r="AY296" s="254" t="s">
        <v>141</v>
      </c>
    </row>
    <row r="297" s="14" customFormat="1">
      <c r="A297" s="14"/>
      <c r="B297" s="255"/>
      <c r="C297" s="256"/>
      <c r="D297" s="239" t="s">
        <v>154</v>
      </c>
      <c r="E297" s="257" t="s">
        <v>1</v>
      </c>
      <c r="F297" s="258" t="s">
        <v>377</v>
      </c>
      <c r="G297" s="256"/>
      <c r="H297" s="259">
        <v>572.58000000000004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154</v>
      </c>
      <c r="AU297" s="265" t="s">
        <v>90</v>
      </c>
      <c r="AV297" s="14" t="s">
        <v>90</v>
      </c>
      <c r="AW297" s="14" t="s">
        <v>36</v>
      </c>
      <c r="AX297" s="14" t="s">
        <v>88</v>
      </c>
      <c r="AY297" s="265" t="s">
        <v>141</v>
      </c>
    </row>
    <row r="298" s="12" customFormat="1" ht="22.8" customHeight="1">
      <c r="A298" s="12"/>
      <c r="B298" s="210"/>
      <c r="C298" s="211"/>
      <c r="D298" s="212" t="s">
        <v>79</v>
      </c>
      <c r="E298" s="224" t="s">
        <v>220</v>
      </c>
      <c r="F298" s="224" t="s">
        <v>378</v>
      </c>
      <c r="G298" s="211"/>
      <c r="H298" s="211"/>
      <c r="I298" s="214"/>
      <c r="J298" s="225">
        <f>BK298</f>
        <v>0</v>
      </c>
      <c r="K298" s="211"/>
      <c r="L298" s="216"/>
      <c r="M298" s="217"/>
      <c r="N298" s="218"/>
      <c r="O298" s="218"/>
      <c r="P298" s="219">
        <f>SUM(P299:P314)</f>
        <v>0</v>
      </c>
      <c r="Q298" s="218"/>
      <c r="R298" s="219">
        <f>SUM(R299:R314)</f>
        <v>0.39508019999999999</v>
      </c>
      <c r="S298" s="218"/>
      <c r="T298" s="220">
        <f>SUM(T299:T314)</f>
        <v>6.6000000000000005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1" t="s">
        <v>88</v>
      </c>
      <c r="AT298" s="222" t="s">
        <v>79</v>
      </c>
      <c r="AU298" s="222" t="s">
        <v>88</v>
      </c>
      <c r="AY298" s="221" t="s">
        <v>141</v>
      </c>
      <c r="BK298" s="223">
        <f>SUM(BK299:BK314)</f>
        <v>0</v>
      </c>
    </row>
    <row r="299" s="2" customFormat="1" ht="24.15" customHeight="1">
      <c r="A299" s="38"/>
      <c r="B299" s="39"/>
      <c r="C299" s="226" t="s">
        <v>379</v>
      </c>
      <c r="D299" s="226" t="s">
        <v>143</v>
      </c>
      <c r="E299" s="227" t="s">
        <v>380</v>
      </c>
      <c r="F299" s="228" t="s">
        <v>381</v>
      </c>
      <c r="G299" s="229" t="s">
        <v>199</v>
      </c>
      <c r="H299" s="230">
        <v>572.58000000000004</v>
      </c>
      <c r="I299" s="231"/>
      <c r="J299" s="232">
        <f>ROUND(I299*H299,2)</f>
        <v>0</v>
      </c>
      <c r="K299" s="228" t="s">
        <v>147</v>
      </c>
      <c r="L299" s="44"/>
      <c r="M299" s="233" t="s">
        <v>1</v>
      </c>
      <c r="N299" s="234" t="s">
        <v>45</v>
      </c>
      <c r="O299" s="91"/>
      <c r="P299" s="235">
        <f>O299*H299</f>
        <v>0</v>
      </c>
      <c r="Q299" s="235">
        <v>0.00068999999999999997</v>
      </c>
      <c r="R299" s="235">
        <f>Q299*H299</f>
        <v>0.39508019999999999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148</v>
      </c>
      <c r="AT299" s="237" t="s">
        <v>143</v>
      </c>
      <c r="AU299" s="237" t="s">
        <v>90</v>
      </c>
      <c r="AY299" s="17" t="s">
        <v>141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88</v>
      </c>
      <c r="BK299" s="238">
        <f>ROUND(I299*H299,2)</f>
        <v>0</v>
      </c>
      <c r="BL299" s="17" t="s">
        <v>148</v>
      </c>
      <c r="BM299" s="237" t="s">
        <v>382</v>
      </c>
    </row>
    <row r="300" s="2" customFormat="1">
      <c r="A300" s="38"/>
      <c r="B300" s="39"/>
      <c r="C300" s="40"/>
      <c r="D300" s="239" t="s">
        <v>150</v>
      </c>
      <c r="E300" s="40"/>
      <c r="F300" s="240" t="s">
        <v>383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150</v>
      </c>
      <c r="AU300" s="17" t="s">
        <v>90</v>
      </c>
    </row>
    <row r="301" s="13" customFormat="1">
      <c r="A301" s="13"/>
      <c r="B301" s="245"/>
      <c r="C301" s="246"/>
      <c r="D301" s="239" t="s">
        <v>154</v>
      </c>
      <c r="E301" s="247" t="s">
        <v>1</v>
      </c>
      <c r="F301" s="248" t="s">
        <v>384</v>
      </c>
      <c r="G301" s="246"/>
      <c r="H301" s="247" t="s">
        <v>1</v>
      </c>
      <c r="I301" s="249"/>
      <c r="J301" s="246"/>
      <c r="K301" s="246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154</v>
      </c>
      <c r="AU301" s="254" t="s">
        <v>90</v>
      </c>
      <c r="AV301" s="13" t="s">
        <v>88</v>
      </c>
      <c r="AW301" s="13" t="s">
        <v>36</v>
      </c>
      <c r="AX301" s="13" t="s">
        <v>80</v>
      </c>
      <c r="AY301" s="254" t="s">
        <v>141</v>
      </c>
    </row>
    <row r="302" s="14" customFormat="1">
      <c r="A302" s="14"/>
      <c r="B302" s="255"/>
      <c r="C302" s="256"/>
      <c r="D302" s="239" t="s">
        <v>154</v>
      </c>
      <c r="E302" s="257" t="s">
        <v>1</v>
      </c>
      <c r="F302" s="258" t="s">
        <v>377</v>
      </c>
      <c r="G302" s="256"/>
      <c r="H302" s="259">
        <v>572.58000000000004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154</v>
      </c>
      <c r="AU302" s="265" t="s">
        <v>90</v>
      </c>
      <c r="AV302" s="14" t="s">
        <v>90</v>
      </c>
      <c r="AW302" s="14" t="s">
        <v>36</v>
      </c>
      <c r="AX302" s="14" t="s">
        <v>88</v>
      </c>
      <c r="AY302" s="265" t="s">
        <v>141</v>
      </c>
    </row>
    <row r="303" s="2" customFormat="1" ht="24.15" customHeight="1">
      <c r="A303" s="38"/>
      <c r="B303" s="39"/>
      <c r="C303" s="226" t="s">
        <v>385</v>
      </c>
      <c r="D303" s="226" t="s">
        <v>143</v>
      </c>
      <c r="E303" s="227" t="s">
        <v>386</v>
      </c>
      <c r="F303" s="228" t="s">
        <v>387</v>
      </c>
      <c r="G303" s="229" t="s">
        <v>160</v>
      </c>
      <c r="H303" s="230">
        <v>3</v>
      </c>
      <c r="I303" s="231"/>
      <c r="J303" s="232">
        <f>ROUND(I303*H303,2)</f>
        <v>0</v>
      </c>
      <c r="K303" s="228" t="s">
        <v>147</v>
      </c>
      <c r="L303" s="44"/>
      <c r="M303" s="233" t="s">
        <v>1</v>
      </c>
      <c r="N303" s="234" t="s">
        <v>45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2.2000000000000002</v>
      </c>
      <c r="T303" s="236">
        <f>S303*H303</f>
        <v>6.6000000000000005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148</v>
      </c>
      <c r="AT303" s="237" t="s">
        <v>143</v>
      </c>
      <c r="AU303" s="237" t="s">
        <v>90</v>
      </c>
      <c r="AY303" s="17" t="s">
        <v>141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88</v>
      </c>
      <c r="BK303" s="238">
        <f>ROUND(I303*H303,2)</f>
        <v>0</v>
      </c>
      <c r="BL303" s="17" t="s">
        <v>148</v>
      </c>
      <c r="BM303" s="237" t="s">
        <v>388</v>
      </c>
    </row>
    <row r="304" s="2" customFormat="1">
      <c r="A304" s="38"/>
      <c r="B304" s="39"/>
      <c r="C304" s="40"/>
      <c r="D304" s="239" t="s">
        <v>150</v>
      </c>
      <c r="E304" s="40"/>
      <c r="F304" s="240" t="s">
        <v>389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150</v>
      </c>
      <c r="AU304" s="17" t="s">
        <v>90</v>
      </c>
    </row>
    <row r="305" s="13" customFormat="1">
      <c r="A305" s="13"/>
      <c r="B305" s="245"/>
      <c r="C305" s="246"/>
      <c r="D305" s="239" t="s">
        <v>154</v>
      </c>
      <c r="E305" s="247" t="s">
        <v>1</v>
      </c>
      <c r="F305" s="248" t="s">
        <v>390</v>
      </c>
      <c r="G305" s="246"/>
      <c r="H305" s="247" t="s">
        <v>1</v>
      </c>
      <c r="I305" s="249"/>
      <c r="J305" s="246"/>
      <c r="K305" s="246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154</v>
      </c>
      <c r="AU305" s="254" t="s">
        <v>90</v>
      </c>
      <c r="AV305" s="13" t="s">
        <v>88</v>
      </c>
      <c r="AW305" s="13" t="s">
        <v>36</v>
      </c>
      <c r="AX305" s="13" t="s">
        <v>80</v>
      </c>
      <c r="AY305" s="254" t="s">
        <v>141</v>
      </c>
    </row>
    <row r="306" s="14" customFormat="1">
      <c r="A306" s="14"/>
      <c r="B306" s="255"/>
      <c r="C306" s="256"/>
      <c r="D306" s="239" t="s">
        <v>154</v>
      </c>
      <c r="E306" s="257" t="s">
        <v>1</v>
      </c>
      <c r="F306" s="258" t="s">
        <v>391</v>
      </c>
      <c r="G306" s="256"/>
      <c r="H306" s="259">
        <v>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154</v>
      </c>
      <c r="AU306" s="265" t="s">
        <v>90</v>
      </c>
      <c r="AV306" s="14" t="s">
        <v>90</v>
      </c>
      <c r="AW306" s="14" t="s">
        <v>36</v>
      </c>
      <c r="AX306" s="14" t="s">
        <v>88</v>
      </c>
      <c r="AY306" s="265" t="s">
        <v>141</v>
      </c>
    </row>
    <row r="307" s="2" customFormat="1" ht="24.15" customHeight="1">
      <c r="A307" s="38"/>
      <c r="B307" s="39"/>
      <c r="C307" s="226" t="s">
        <v>392</v>
      </c>
      <c r="D307" s="226" t="s">
        <v>143</v>
      </c>
      <c r="E307" s="227" t="s">
        <v>393</v>
      </c>
      <c r="F307" s="228" t="s">
        <v>394</v>
      </c>
      <c r="G307" s="229" t="s">
        <v>395</v>
      </c>
      <c r="H307" s="230">
        <v>112.34999999999999</v>
      </c>
      <c r="I307" s="231"/>
      <c r="J307" s="232">
        <f>ROUND(I307*H307,2)</f>
        <v>0</v>
      </c>
      <c r="K307" s="228" t="s">
        <v>147</v>
      </c>
      <c r="L307" s="44"/>
      <c r="M307" s="233" t="s">
        <v>1</v>
      </c>
      <c r="N307" s="234" t="s">
        <v>45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148</v>
      </c>
      <c r="AT307" s="237" t="s">
        <v>143</v>
      </c>
      <c r="AU307" s="237" t="s">
        <v>90</v>
      </c>
      <c r="AY307" s="17" t="s">
        <v>141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88</v>
      </c>
      <c r="BK307" s="238">
        <f>ROUND(I307*H307,2)</f>
        <v>0</v>
      </c>
      <c r="BL307" s="17" t="s">
        <v>148</v>
      </c>
      <c r="BM307" s="237" t="s">
        <v>396</v>
      </c>
    </row>
    <row r="308" s="2" customFormat="1">
      <c r="A308" s="38"/>
      <c r="B308" s="39"/>
      <c r="C308" s="40"/>
      <c r="D308" s="239" t="s">
        <v>150</v>
      </c>
      <c r="E308" s="40"/>
      <c r="F308" s="240" t="s">
        <v>397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150</v>
      </c>
      <c r="AU308" s="17" t="s">
        <v>90</v>
      </c>
    </row>
    <row r="309" s="2" customFormat="1" ht="24.15" customHeight="1">
      <c r="A309" s="38"/>
      <c r="B309" s="39"/>
      <c r="C309" s="226" t="s">
        <v>398</v>
      </c>
      <c r="D309" s="226" t="s">
        <v>143</v>
      </c>
      <c r="E309" s="227" t="s">
        <v>399</v>
      </c>
      <c r="F309" s="228" t="s">
        <v>400</v>
      </c>
      <c r="G309" s="229" t="s">
        <v>395</v>
      </c>
      <c r="H309" s="230">
        <v>1011.15</v>
      </c>
      <c r="I309" s="231"/>
      <c r="J309" s="232">
        <f>ROUND(I309*H309,2)</f>
        <v>0</v>
      </c>
      <c r="K309" s="228" t="s">
        <v>147</v>
      </c>
      <c r="L309" s="44"/>
      <c r="M309" s="233" t="s">
        <v>1</v>
      </c>
      <c r="N309" s="234" t="s">
        <v>45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148</v>
      </c>
      <c r="AT309" s="237" t="s">
        <v>143</v>
      </c>
      <c r="AU309" s="237" t="s">
        <v>90</v>
      </c>
      <c r="AY309" s="17" t="s">
        <v>141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88</v>
      </c>
      <c r="BK309" s="238">
        <f>ROUND(I309*H309,2)</f>
        <v>0</v>
      </c>
      <c r="BL309" s="17" t="s">
        <v>148</v>
      </c>
      <c r="BM309" s="237" t="s">
        <v>401</v>
      </c>
    </row>
    <row r="310" s="2" customFormat="1">
      <c r="A310" s="38"/>
      <c r="B310" s="39"/>
      <c r="C310" s="40"/>
      <c r="D310" s="239" t="s">
        <v>150</v>
      </c>
      <c r="E310" s="40"/>
      <c r="F310" s="240" t="s">
        <v>402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150</v>
      </c>
      <c r="AU310" s="17" t="s">
        <v>90</v>
      </c>
    </row>
    <row r="311" s="2" customFormat="1">
      <c r="A311" s="38"/>
      <c r="B311" s="39"/>
      <c r="C311" s="40"/>
      <c r="D311" s="239" t="s">
        <v>152</v>
      </c>
      <c r="E311" s="40"/>
      <c r="F311" s="244" t="s">
        <v>403</v>
      </c>
      <c r="G311" s="40"/>
      <c r="H311" s="40"/>
      <c r="I311" s="241"/>
      <c r="J311" s="40"/>
      <c r="K311" s="40"/>
      <c r="L311" s="44"/>
      <c r="M311" s="242"/>
      <c r="N311" s="243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90</v>
      </c>
    </row>
    <row r="312" s="14" customFormat="1">
      <c r="A312" s="14"/>
      <c r="B312" s="255"/>
      <c r="C312" s="256"/>
      <c r="D312" s="239" t="s">
        <v>154</v>
      </c>
      <c r="E312" s="256"/>
      <c r="F312" s="258" t="s">
        <v>404</v>
      </c>
      <c r="G312" s="256"/>
      <c r="H312" s="259">
        <v>1011.15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154</v>
      </c>
      <c r="AU312" s="265" t="s">
        <v>90</v>
      </c>
      <c r="AV312" s="14" t="s">
        <v>90</v>
      </c>
      <c r="AW312" s="14" t="s">
        <v>4</v>
      </c>
      <c r="AX312" s="14" t="s">
        <v>88</v>
      </c>
      <c r="AY312" s="265" t="s">
        <v>141</v>
      </c>
    </row>
    <row r="313" s="2" customFormat="1" ht="24.15" customHeight="1">
      <c r="A313" s="38"/>
      <c r="B313" s="39"/>
      <c r="C313" s="226" t="s">
        <v>405</v>
      </c>
      <c r="D313" s="226" t="s">
        <v>143</v>
      </c>
      <c r="E313" s="227" t="s">
        <v>406</v>
      </c>
      <c r="F313" s="228" t="s">
        <v>407</v>
      </c>
      <c r="G313" s="229" t="s">
        <v>395</v>
      </c>
      <c r="H313" s="230">
        <v>112.34999999999999</v>
      </c>
      <c r="I313" s="231"/>
      <c r="J313" s="232">
        <f>ROUND(I313*H313,2)</f>
        <v>0</v>
      </c>
      <c r="K313" s="228" t="s">
        <v>1</v>
      </c>
      <c r="L313" s="44"/>
      <c r="M313" s="233" t="s">
        <v>1</v>
      </c>
      <c r="N313" s="234" t="s">
        <v>45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148</v>
      </c>
      <c r="AT313" s="237" t="s">
        <v>143</v>
      </c>
      <c r="AU313" s="237" t="s">
        <v>90</v>
      </c>
      <c r="AY313" s="17" t="s">
        <v>141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88</v>
      </c>
      <c r="BK313" s="238">
        <f>ROUND(I313*H313,2)</f>
        <v>0</v>
      </c>
      <c r="BL313" s="17" t="s">
        <v>148</v>
      </c>
      <c r="BM313" s="237" t="s">
        <v>408</v>
      </c>
    </row>
    <row r="314" s="2" customFormat="1">
      <c r="A314" s="38"/>
      <c r="B314" s="39"/>
      <c r="C314" s="40"/>
      <c r="D314" s="239" t="s">
        <v>150</v>
      </c>
      <c r="E314" s="40"/>
      <c r="F314" s="240" t="s">
        <v>409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150</v>
      </c>
      <c r="AU314" s="17" t="s">
        <v>90</v>
      </c>
    </row>
    <row r="315" s="12" customFormat="1" ht="22.8" customHeight="1">
      <c r="A315" s="12"/>
      <c r="B315" s="210"/>
      <c r="C315" s="211"/>
      <c r="D315" s="212" t="s">
        <v>79</v>
      </c>
      <c r="E315" s="224" t="s">
        <v>410</v>
      </c>
      <c r="F315" s="224" t="s">
        <v>411</v>
      </c>
      <c r="G315" s="211"/>
      <c r="H315" s="211"/>
      <c r="I315" s="214"/>
      <c r="J315" s="225">
        <f>BK315</f>
        <v>0</v>
      </c>
      <c r="K315" s="211"/>
      <c r="L315" s="216"/>
      <c r="M315" s="217"/>
      <c r="N315" s="218"/>
      <c r="O315" s="218"/>
      <c r="P315" s="219">
        <f>SUM(P316:P317)</f>
        <v>0</v>
      </c>
      <c r="Q315" s="218"/>
      <c r="R315" s="219">
        <f>SUM(R316:R317)</f>
        <v>0</v>
      </c>
      <c r="S315" s="218"/>
      <c r="T315" s="220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1" t="s">
        <v>88</v>
      </c>
      <c r="AT315" s="222" t="s">
        <v>79</v>
      </c>
      <c r="AU315" s="222" t="s">
        <v>88</v>
      </c>
      <c r="AY315" s="221" t="s">
        <v>141</v>
      </c>
      <c r="BK315" s="223">
        <f>SUM(BK316:BK317)</f>
        <v>0</v>
      </c>
    </row>
    <row r="316" s="2" customFormat="1" ht="21.75" customHeight="1">
      <c r="A316" s="38"/>
      <c r="B316" s="39"/>
      <c r="C316" s="226" t="s">
        <v>412</v>
      </c>
      <c r="D316" s="226" t="s">
        <v>143</v>
      </c>
      <c r="E316" s="227" t="s">
        <v>413</v>
      </c>
      <c r="F316" s="228" t="s">
        <v>414</v>
      </c>
      <c r="G316" s="229" t="s">
        <v>395</v>
      </c>
      <c r="H316" s="230">
        <v>112.34999999999999</v>
      </c>
      <c r="I316" s="231"/>
      <c r="J316" s="232">
        <f>ROUND(I316*H316,2)</f>
        <v>0</v>
      </c>
      <c r="K316" s="228" t="s">
        <v>147</v>
      </c>
      <c r="L316" s="44"/>
      <c r="M316" s="233" t="s">
        <v>1</v>
      </c>
      <c r="N316" s="234" t="s">
        <v>45</v>
      </c>
      <c r="O316" s="91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148</v>
      </c>
      <c r="AT316" s="237" t="s">
        <v>143</v>
      </c>
      <c r="AU316" s="237" t="s">
        <v>90</v>
      </c>
      <c r="AY316" s="17" t="s">
        <v>141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88</v>
      </c>
      <c r="BK316" s="238">
        <f>ROUND(I316*H316,2)</f>
        <v>0</v>
      </c>
      <c r="BL316" s="17" t="s">
        <v>148</v>
      </c>
      <c r="BM316" s="237" t="s">
        <v>415</v>
      </c>
    </row>
    <row r="317" s="2" customFormat="1">
      <c r="A317" s="38"/>
      <c r="B317" s="39"/>
      <c r="C317" s="40"/>
      <c r="D317" s="239" t="s">
        <v>150</v>
      </c>
      <c r="E317" s="40"/>
      <c r="F317" s="240" t="s">
        <v>416</v>
      </c>
      <c r="G317" s="40"/>
      <c r="H317" s="40"/>
      <c r="I317" s="241"/>
      <c r="J317" s="40"/>
      <c r="K317" s="40"/>
      <c r="L317" s="44"/>
      <c r="M317" s="242"/>
      <c r="N317" s="243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150</v>
      </c>
      <c r="AU317" s="17" t="s">
        <v>90</v>
      </c>
    </row>
    <row r="318" s="12" customFormat="1" ht="22.8" customHeight="1">
      <c r="A318" s="12"/>
      <c r="B318" s="210"/>
      <c r="C318" s="211"/>
      <c r="D318" s="212" t="s">
        <v>79</v>
      </c>
      <c r="E318" s="224" t="s">
        <v>417</v>
      </c>
      <c r="F318" s="224" t="s">
        <v>418</v>
      </c>
      <c r="G318" s="211"/>
      <c r="H318" s="211"/>
      <c r="I318" s="214"/>
      <c r="J318" s="225">
        <f>BK318</f>
        <v>0</v>
      </c>
      <c r="K318" s="211"/>
      <c r="L318" s="216"/>
      <c r="M318" s="217"/>
      <c r="N318" s="218"/>
      <c r="O318" s="218"/>
      <c r="P318" s="219">
        <f>SUM(P319:P320)</f>
        <v>0</v>
      </c>
      <c r="Q318" s="218"/>
      <c r="R318" s="219">
        <f>SUM(R319:R320)</f>
        <v>0</v>
      </c>
      <c r="S318" s="218"/>
      <c r="T318" s="220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1" t="s">
        <v>88</v>
      </c>
      <c r="AT318" s="222" t="s">
        <v>79</v>
      </c>
      <c r="AU318" s="222" t="s">
        <v>88</v>
      </c>
      <c r="AY318" s="221" t="s">
        <v>141</v>
      </c>
      <c r="BK318" s="223">
        <f>SUM(BK319:BK320)</f>
        <v>0</v>
      </c>
    </row>
    <row r="319" s="2" customFormat="1" ht="16.5" customHeight="1">
      <c r="A319" s="38"/>
      <c r="B319" s="39"/>
      <c r="C319" s="226" t="s">
        <v>419</v>
      </c>
      <c r="D319" s="226" t="s">
        <v>143</v>
      </c>
      <c r="E319" s="227" t="s">
        <v>420</v>
      </c>
      <c r="F319" s="228" t="s">
        <v>421</v>
      </c>
      <c r="G319" s="229" t="s">
        <v>395</v>
      </c>
      <c r="H319" s="230">
        <v>1040.3620000000001</v>
      </c>
      <c r="I319" s="231"/>
      <c r="J319" s="232">
        <f>ROUND(I319*H319,2)</f>
        <v>0</v>
      </c>
      <c r="K319" s="228" t="s">
        <v>147</v>
      </c>
      <c r="L319" s="44"/>
      <c r="M319" s="233" t="s">
        <v>1</v>
      </c>
      <c r="N319" s="234" t="s">
        <v>45</v>
      </c>
      <c r="O319" s="91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148</v>
      </c>
      <c r="AT319" s="237" t="s">
        <v>143</v>
      </c>
      <c r="AU319" s="237" t="s">
        <v>90</v>
      </c>
      <c r="AY319" s="17" t="s">
        <v>141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88</v>
      </c>
      <c r="BK319" s="238">
        <f>ROUND(I319*H319,2)</f>
        <v>0</v>
      </c>
      <c r="BL319" s="17" t="s">
        <v>148</v>
      </c>
      <c r="BM319" s="237" t="s">
        <v>422</v>
      </c>
    </row>
    <row r="320" s="2" customFormat="1">
      <c r="A320" s="38"/>
      <c r="B320" s="39"/>
      <c r="C320" s="40"/>
      <c r="D320" s="239" t="s">
        <v>150</v>
      </c>
      <c r="E320" s="40"/>
      <c r="F320" s="240" t="s">
        <v>423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150</v>
      </c>
      <c r="AU320" s="17" t="s">
        <v>90</v>
      </c>
    </row>
    <row r="321" s="12" customFormat="1" ht="25.92" customHeight="1">
      <c r="A321" s="12"/>
      <c r="B321" s="210"/>
      <c r="C321" s="211"/>
      <c r="D321" s="212" t="s">
        <v>79</v>
      </c>
      <c r="E321" s="213" t="s">
        <v>424</v>
      </c>
      <c r="F321" s="213" t="s">
        <v>425</v>
      </c>
      <c r="G321" s="211"/>
      <c r="H321" s="211"/>
      <c r="I321" s="214"/>
      <c r="J321" s="215">
        <f>BK321</f>
        <v>0</v>
      </c>
      <c r="K321" s="211"/>
      <c r="L321" s="216"/>
      <c r="M321" s="217"/>
      <c r="N321" s="218"/>
      <c r="O321" s="218"/>
      <c r="P321" s="219">
        <f>P322</f>
        <v>0</v>
      </c>
      <c r="Q321" s="218"/>
      <c r="R321" s="219">
        <f>R322</f>
        <v>0.006816</v>
      </c>
      <c r="S321" s="218"/>
      <c r="T321" s="220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1" t="s">
        <v>90</v>
      </c>
      <c r="AT321" s="222" t="s">
        <v>79</v>
      </c>
      <c r="AU321" s="222" t="s">
        <v>80</v>
      </c>
      <c r="AY321" s="221" t="s">
        <v>141</v>
      </c>
      <c r="BK321" s="223">
        <f>BK322</f>
        <v>0</v>
      </c>
    </row>
    <row r="322" s="12" customFormat="1" ht="22.8" customHeight="1">
      <c r="A322" s="12"/>
      <c r="B322" s="210"/>
      <c r="C322" s="211"/>
      <c r="D322" s="212" t="s">
        <v>79</v>
      </c>
      <c r="E322" s="224" t="s">
        <v>426</v>
      </c>
      <c r="F322" s="224" t="s">
        <v>427</v>
      </c>
      <c r="G322" s="211"/>
      <c r="H322" s="211"/>
      <c r="I322" s="214"/>
      <c r="J322" s="225">
        <f>BK322</f>
        <v>0</v>
      </c>
      <c r="K322" s="211"/>
      <c r="L322" s="216"/>
      <c r="M322" s="217"/>
      <c r="N322" s="218"/>
      <c r="O322" s="218"/>
      <c r="P322" s="219">
        <f>SUM(P323:P330)</f>
        <v>0</v>
      </c>
      <c r="Q322" s="218"/>
      <c r="R322" s="219">
        <f>SUM(R323:R330)</f>
        <v>0.006816</v>
      </c>
      <c r="S322" s="218"/>
      <c r="T322" s="220">
        <f>SUM(T323:T330)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1" t="s">
        <v>90</v>
      </c>
      <c r="AT322" s="222" t="s">
        <v>79</v>
      </c>
      <c r="AU322" s="222" t="s">
        <v>88</v>
      </c>
      <c r="AY322" s="221" t="s">
        <v>141</v>
      </c>
      <c r="BK322" s="223">
        <f>SUM(BK323:BK330)</f>
        <v>0</v>
      </c>
    </row>
    <row r="323" s="2" customFormat="1" ht="24.15" customHeight="1">
      <c r="A323" s="38"/>
      <c r="B323" s="39"/>
      <c r="C323" s="226" t="s">
        <v>428</v>
      </c>
      <c r="D323" s="226" t="s">
        <v>143</v>
      </c>
      <c r="E323" s="227" t="s">
        <v>429</v>
      </c>
      <c r="F323" s="228" t="s">
        <v>430</v>
      </c>
      <c r="G323" s="229" t="s">
        <v>292</v>
      </c>
      <c r="H323" s="230">
        <v>136.31999999999999</v>
      </c>
      <c r="I323" s="231"/>
      <c r="J323" s="232">
        <f>ROUND(I323*H323,2)</f>
        <v>0</v>
      </c>
      <c r="K323" s="228" t="s">
        <v>147</v>
      </c>
      <c r="L323" s="44"/>
      <c r="M323" s="233" t="s">
        <v>1</v>
      </c>
      <c r="N323" s="234" t="s">
        <v>45</v>
      </c>
      <c r="O323" s="91"/>
      <c r="P323" s="235">
        <f>O323*H323</f>
        <v>0</v>
      </c>
      <c r="Q323" s="235">
        <v>5.0000000000000002E-05</v>
      </c>
      <c r="R323" s="235">
        <f>Q323*H323</f>
        <v>0.006816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271</v>
      </c>
      <c r="AT323" s="237" t="s">
        <v>143</v>
      </c>
      <c r="AU323" s="237" t="s">
        <v>90</v>
      </c>
      <c r="AY323" s="17" t="s">
        <v>141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88</v>
      </c>
      <c r="BK323" s="238">
        <f>ROUND(I323*H323,2)</f>
        <v>0</v>
      </c>
      <c r="BL323" s="17" t="s">
        <v>271</v>
      </c>
      <c r="BM323" s="237" t="s">
        <v>431</v>
      </c>
    </row>
    <row r="324" s="2" customFormat="1">
      <c r="A324" s="38"/>
      <c r="B324" s="39"/>
      <c r="C324" s="40"/>
      <c r="D324" s="239" t="s">
        <v>150</v>
      </c>
      <c r="E324" s="40"/>
      <c r="F324" s="240" t="s">
        <v>430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150</v>
      </c>
      <c r="AU324" s="17" t="s">
        <v>90</v>
      </c>
    </row>
    <row r="325" s="2" customFormat="1">
      <c r="A325" s="38"/>
      <c r="B325" s="39"/>
      <c r="C325" s="40"/>
      <c r="D325" s="239" t="s">
        <v>152</v>
      </c>
      <c r="E325" s="40"/>
      <c r="F325" s="244" t="s">
        <v>432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152</v>
      </c>
      <c r="AU325" s="17" t="s">
        <v>90</v>
      </c>
    </row>
    <row r="326" s="13" customFormat="1">
      <c r="A326" s="13"/>
      <c r="B326" s="245"/>
      <c r="C326" s="246"/>
      <c r="D326" s="239" t="s">
        <v>154</v>
      </c>
      <c r="E326" s="247" t="s">
        <v>1</v>
      </c>
      <c r="F326" s="248" t="s">
        <v>433</v>
      </c>
      <c r="G326" s="246"/>
      <c r="H326" s="247" t="s">
        <v>1</v>
      </c>
      <c r="I326" s="249"/>
      <c r="J326" s="246"/>
      <c r="K326" s="246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154</v>
      </c>
      <c r="AU326" s="254" t="s">
        <v>90</v>
      </c>
      <c r="AV326" s="13" t="s">
        <v>88</v>
      </c>
      <c r="AW326" s="13" t="s">
        <v>36</v>
      </c>
      <c r="AX326" s="13" t="s">
        <v>80</v>
      </c>
      <c r="AY326" s="254" t="s">
        <v>141</v>
      </c>
    </row>
    <row r="327" s="14" customFormat="1">
      <c r="A327" s="14"/>
      <c r="B327" s="255"/>
      <c r="C327" s="256"/>
      <c r="D327" s="239" t="s">
        <v>154</v>
      </c>
      <c r="E327" s="257" t="s">
        <v>1</v>
      </c>
      <c r="F327" s="258" t="s">
        <v>434</v>
      </c>
      <c r="G327" s="256"/>
      <c r="H327" s="259">
        <v>136.31999999999999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154</v>
      </c>
      <c r="AU327" s="265" t="s">
        <v>90</v>
      </c>
      <c r="AV327" s="14" t="s">
        <v>90</v>
      </c>
      <c r="AW327" s="14" t="s">
        <v>36</v>
      </c>
      <c r="AX327" s="14" t="s">
        <v>88</v>
      </c>
      <c r="AY327" s="265" t="s">
        <v>141</v>
      </c>
    </row>
    <row r="328" s="2" customFormat="1" ht="16.5" customHeight="1">
      <c r="A328" s="38"/>
      <c r="B328" s="39"/>
      <c r="C328" s="277" t="s">
        <v>435</v>
      </c>
      <c r="D328" s="277" t="s">
        <v>265</v>
      </c>
      <c r="E328" s="278" t="s">
        <v>436</v>
      </c>
      <c r="F328" s="279" t="s">
        <v>437</v>
      </c>
      <c r="G328" s="280" t="s">
        <v>292</v>
      </c>
      <c r="H328" s="281">
        <v>136.31999999999999</v>
      </c>
      <c r="I328" s="282"/>
      <c r="J328" s="283">
        <f>ROUND(I328*H328,2)</f>
        <v>0</v>
      </c>
      <c r="K328" s="279" t="s">
        <v>178</v>
      </c>
      <c r="L328" s="284"/>
      <c r="M328" s="285" t="s">
        <v>1</v>
      </c>
      <c r="N328" s="286" t="s">
        <v>45</v>
      </c>
      <c r="O328" s="91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428</v>
      </c>
      <c r="AT328" s="237" t="s">
        <v>265</v>
      </c>
      <c r="AU328" s="237" t="s">
        <v>90</v>
      </c>
      <c r="AY328" s="17" t="s">
        <v>141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88</v>
      </c>
      <c r="BK328" s="238">
        <f>ROUND(I328*H328,2)</f>
        <v>0</v>
      </c>
      <c r="BL328" s="17" t="s">
        <v>271</v>
      </c>
      <c r="BM328" s="237" t="s">
        <v>438</v>
      </c>
    </row>
    <row r="329" s="2" customFormat="1">
      <c r="A329" s="38"/>
      <c r="B329" s="39"/>
      <c r="C329" s="40"/>
      <c r="D329" s="239" t="s">
        <v>150</v>
      </c>
      <c r="E329" s="40"/>
      <c r="F329" s="240" t="s">
        <v>437</v>
      </c>
      <c r="G329" s="40"/>
      <c r="H329" s="40"/>
      <c r="I329" s="241"/>
      <c r="J329" s="40"/>
      <c r="K329" s="40"/>
      <c r="L329" s="44"/>
      <c r="M329" s="242"/>
      <c r="N329" s="243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150</v>
      </c>
      <c r="AU329" s="17" t="s">
        <v>90</v>
      </c>
    </row>
    <row r="330" s="2" customFormat="1">
      <c r="A330" s="38"/>
      <c r="B330" s="39"/>
      <c r="C330" s="40"/>
      <c r="D330" s="239" t="s">
        <v>152</v>
      </c>
      <c r="E330" s="40"/>
      <c r="F330" s="244" t="s">
        <v>439</v>
      </c>
      <c r="G330" s="40"/>
      <c r="H330" s="40"/>
      <c r="I330" s="241"/>
      <c r="J330" s="40"/>
      <c r="K330" s="40"/>
      <c r="L330" s="44"/>
      <c r="M330" s="287"/>
      <c r="N330" s="288"/>
      <c r="O330" s="289"/>
      <c r="P330" s="289"/>
      <c r="Q330" s="289"/>
      <c r="R330" s="289"/>
      <c r="S330" s="289"/>
      <c r="T330" s="290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152</v>
      </c>
      <c r="AU330" s="17" t="s">
        <v>90</v>
      </c>
    </row>
    <row r="331" s="2" customFormat="1" ht="6.96" customHeight="1">
      <c r="A331" s="38"/>
      <c r="B331" s="66"/>
      <c r="C331" s="67"/>
      <c r="D331" s="67"/>
      <c r="E331" s="67"/>
      <c r="F331" s="67"/>
      <c r="G331" s="67"/>
      <c r="H331" s="67"/>
      <c r="I331" s="67"/>
      <c r="J331" s="67"/>
      <c r="K331" s="67"/>
      <c r="L331" s="44"/>
      <c r="M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</sheetData>
  <sheetProtection sheet="1" autoFilter="0" formatColumns="0" formatRows="0" objects="1" scenarios="1" spinCount="100000" saltValue="J8gwpBW2nFpbZ1pAwGAY2p4/p4A0gnzXKJ5qySho1lVVxC+KAgcJJ8jb9Bh/sLz52hBnwx8aj2+eyybLREZQAQ==" hashValue="20EglvuPFzdIbKQSH8WQxaIign2DqPGVeL5OMFfDvknekMqMPcS/sp5/HnCKkd0Msbv8qATN80lshusq0g3GRw==" algorithmName="SHA-512" password="CC35"/>
  <autoFilter ref="C126:K3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1" customFormat="1" ht="12" customHeight="1">
      <c r="B8" s="20"/>
      <c r="D8" s="150" t="s">
        <v>108</v>
      </c>
      <c r="L8" s="20"/>
    </row>
    <row r="9" s="2" customFormat="1" ht="16.5" customHeight="1">
      <c r="A9" s="38"/>
      <c r="B9" s="44"/>
      <c r="C9" s="38"/>
      <c r="D9" s="38"/>
      <c r="E9" s="151" t="s">
        <v>440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441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442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>70890021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Povodí Odry, státní podnik</v>
      </c>
      <c r="F17" s="38"/>
      <c r="G17" s="38"/>
      <c r="H17" s="38"/>
      <c r="I17" s="150" t="s">
        <v>28</v>
      </c>
      <c r="J17" s="141" t="str">
        <f>IF('Rekapitulace stavby'!AN11="","",'Rekapitulace stavby'!AN11)</f>
        <v>CZ70890021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ROUND((SUM(BE124:BE283)),  2)</f>
        <v>0</v>
      </c>
      <c r="G35" s="38"/>
      <c r="H35" s="38"/>
      <c r="I35" s="164">
        <v>0.20999999999999999</v>
      </c>
      <c r="J35" s="163">
        <f>ROUND(((SUM(BE124:BE283))*I35),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ROUND((SUM(BF124:BF283)),  2)</f>
        <v>0</v>
      </c>
      <c r="G36" s="38"/>
      <c r="H36" s="38"/>
      <c r="I36" s="164">
        <v>0.14999999999999999</v>
      </c>
      <c r="J36" s="163">
        <f>ROUND(((SUM(BF124:BF283))*I36),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ROUND((SUM(BG124:BG283)),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ROUND((SUM(BH124:BH283)),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ROUND((SUM(BI124:BI283)),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440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441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02.1 - Revitalizace Lutyňky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Dolní Lutyně</v>
      </c>
      <c r="G91" s="40"/>
      <c r="H91" s="40"/>
      <c r="I91" s="32" t="s">
        <v>22</v>
      </c>
      <c r="J91" s="79" t="str">
        <f>IF(J14="","",J14)</f>
        <v>2. 6. 2022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Povodí Odry, státní podnik</v>
      </c>
      <c r="G93" s="40"/>
      <c r="H93" s="40"/>
      <c r="I93" s="32" t="s">
        <v>32</v>
      </c>
      <c r="J93" s="36" t="str">
        <f>E23</f>
        <v>Lineplan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Marek Boháč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119</v>
      </c>
      <c r="E101" s="196"/>
      <c r="F101" s="196"/>
      <c r="G101" s="196"/>
      <c r="H101" s="196"/>
      <c r="I101" s="196"/>
      <c r="J101" s="197">
        <f>J243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123</v>
      </c>
      <c r="E102" s="196"/>
      <c r="F102" s="196"/>
      <c r="G102" s="196"/>
      <c r="H102" s="196"/>
      <c r="I102" s="196"/>
      <c r="J102" s="197">
        <f>J281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3" t="str">
        <f>E7</f>
        <v>Lutyňka, Bohumín - Nová Ves, řkm 3.071 – 5.717, ochrana obce proti velkým vodám (stavba č. 5725)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108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440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441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02.1 - Revitalizace Lutyňky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Dolní Lutyně</v>
      </c>
      <c r="G118" s="40"/>
      <c r="H118" s="40"/>
      <c r="I118" s="32" t="s">
        <v>22</v>
      </c>
      <c r="J118" s="79" t="str">
        <f>IF(J14="","",J14)</f>
        <v>2. 6. 2022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Povodí Odry, státní podnik</v>
      </c>
      <c r="G120" s="40"/>
      <c r="H120" s="40"/>
      <c r="I120" s="32" t="s">
        <v>32</v>
      </c>
      <c r="J120" s="36" t="str">
        <f>E23</f>
        <v>Lineplan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Ing. Marek Boháč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127</v>
      </c>
      <c r="D123" s="202" t="s">
        <v>65</v>
      </c>
      <c r="E123" s="202" t="s">
        <v>61</v>
      </c>
      <c r="F123" s="202" t="s">
        <v>62</v>
      </c>
      <c r="G123" s="202" t="s">
        <v>128</v>
      </c>
      <c r="H123" s="202" t="s">
        <v>129</v>
      </c>
      <c r="I123" s="202" t="s">
        <v>130</v>
      </c>
      <c r="J123" s="202" t="s">
        <v>112</v>
      </c>
      <c r="K123" s="203" t="s">
        <v>131</v>
      </c>
      <c r="L123" s="204"/>
      <c r="M123" s="100" t="s">
        <v>1</v>
      </c>
      <c r="N123" s="101" t="s">
        <v>44</v>
      </c>
      <c r="O123" s="101" t="s">
        <v>132</v>
      </c>
      <c r="P123" s="101" t="s">
        <v>133</v>
      </c>
      <c r="Q123" s="101" t="s">
        <v>134</v>
      </c>
      <c r="R123" s="101" t="s">
        <v>135</v>
      </c>
      <c r="S123" s="101" t="s">
        <v>136</v>
      </c>
      <c r="T123" s="102" t="s">
        <v>137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138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641.57429373999992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114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79</v>
      </c>
      <c r="E125" s="213" t="s">
        <v>139</v>
      </c>
      <c r="F125" s="213" t="s">
        <v>140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P126+P243+P281</f>
        <v>0</v>
      </c>
      <c r="Q125" s="218"/>
      <c r="R125" s="219">
        <f>R126+R243+R281</f>
        <v>641.57429373999992</v>
      </c>
      <c r="S125" s="218"/>
      <c r="T125" s="220">
        <f>T126+T243+T281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88</v>
      </c>
      <c r="AT125" s="222" t="s">
        <v>79</v>
      </c>
      <c r="AU125" s="222" t="s">
        <v>80</v>
      </c>
      <c r="AY125" s="221" t="s">
        <v>141</v>
      </c>
      <c r="BK125" s="223">
        <f>BK126+BK243+BK281</f>
        <v>0</v>
      </c>
    </row>
    <row r="126" s="12" customFormat="1" ht="22.8" customHeight="1">
      <c r="A126" s="12"/>
      <c r="B126" s="210"/>
      <c r="C126" s="211"/>
      <c r="D126" s="212" t="s">
        <v>79</v>
      </c>
      <c r="E126" s="224" t="s">
        <v>88</v>
      </c>
      <c r="F126" s="224" t="s">
        <v>142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SUM(P127:P242)</f>
        <v>0</v>
      </c>
      <c r="Q126" s="218"/>
      <c r="R126" s="219">
        <f>SUM(R127:R242)</f>
        <v>0.20377099999999998</v>
      </c>
      <c r="S126" s="218"/>
      <c r="T126" s="220">
        <f>SUM(T127:T242)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88</v>
      </c>
      <c r="AT126" s="222" t="s">
        <v>79</v>
      </c>
      <c r="AU126" s="222" t="s">
        <v>88</v>
      </c>
      <c r="AY126" s="221" t="s">
        <v>141</v>
      </c>
      <c r="BK126" s="223">
        <f>SUM(BK127:BK242)</f>
        <v>0</v>
      </c>
    </row>
    <row r="127" s="2" customFormat="1" ht="21.75" customHeight="1">
      <c r="A127" s="38"/>
      <c r="B127" s="39"/>
      <c r="C127" s="226" t="s">
        <v>88</v>
      </c>
      <c r="D127" s="226" t="s">
        <v>143</v>
      </c>
      <c r="E127" s="227" t="s">
        <v>443</v>
      </c>
      <c r="F127" s="228" t="s">
        <v>444</v>
      </c>
      <c r="G127" s="229" t="s">
        <v>445</v>
      </c>
      <c r="H127" s="230">
        <v>11</v>
      </c>
      <c r="I127" s="231"/>
      <c r="J127" s="232">
        <f>ROUND(I127*H127,2)</f>
        <v>0</v>
      </c>
      <c r="K127" s="228" t="s">
        <v>147</v>
      </c>
      <c r="L127" s="44"/>
      <c r="M127" s="233" t="s">
        <v>1</v>
      </c>
      <c r="N127" s="234" t="s">
        <v>45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148</v>
      </c>
      <c r="AT127" s="237" t="s">
        <v>143</v>
      </c>
      <c r="AU127" s="237" t="s">
        <v>90</v>
      </c>
      <c r="AY127" s="17" t="s">
        <v>141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88</v>
      </c>
      <c r="BK127" s="238">
        <f>ROUND(I127*H127,2)</f>
        <v>0</v>
      </c>
      <c r="BL127" s="17" t="s">
        <v>148</v>
      </c>
      <c r="BM127" s="237" t="s">
        <v>446</v>
      </c>
    </row>
    <row r="128" s="2" customFormat="1">
      <c r="A128" s="38"/>
      <c r="B128" s="39"/>
      <c r="C128" s="40"/>
      <c r="D128" s="239" t="s">
        <v>150</v>
      </c>
      <c r="E128" s="40"/>
      <c r="F128" s="240" t="s">
        <v>447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90</v>
      </c>
    </row>
    <row r="129" s="13" customFormat="1">
      <c r="A129" s="13"/>
      <c r="B129" s="245"/>
      <c r="C129" s="246"/>
      <c r="D129" s="239" t="s">
        <v>154</v>
      </c>
      <c r="E129" s="247" t="s">
        <v>1</v>
      </c>
      <c r="F129" s="248" t="s">
        <v>448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154</v>
      </c>
      <c r="AU129" s="254" t="s">
        <v>90</v>
      </c>
      <c r="AV129" s="13" t="s">
        <v>88</v>
      </c>
      <c r="AW129" s="13" t="s">
        <v>36</v>
      </c>
      <c r="AX129" s="13" t="s">
        <v>80</v>
      </c>
      <c r="AY129" s="254" t="s">
        <v>141</v>
      </c>
    </row>
    <row r="130" s="14" customFormat="1">
      <c r="A130" s="14"/>
      <c r="B130" s="255"/>
      <c r="C130" s="256"/>
      <c r="D130" s="239" t="s">
        <v>154</v>
      </c>
      <c r="E130" s="257" t="s">
        <v>1</v>
      </c>
      <c r="F130" s="258" t="s">
        <v>238</v>
      </c>
      <c r="G130" s="256"/>
      <c r="H130" s="259">
        <v>11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154</v>
      </c>
      <c r="AU130" s="265" t="s">
        <v>90</v>
      </c>
      <c r="AV130" s="14" t="s">
        <v>90</v>
      </c>
      <c r="AW130" s="14" t="s">
        <v>36</v>
      </c>
      <c r="AX130" s="14" t="s">
        <v>88</v>
      </c>
      <c r="AY130" s="265" t="s">
        <v>141</v>
      </c>
    </row>
    <row r="131" s="2" customFormat="1" ht="21.75" customHeight="1">
      <c r="A131" s="38"/>
      <c r="B131" s="39"/>
      <c r="C131" s="226" t="s">
        <v>90</v>
      </c>
      <c r="D131" s="226" t="s">
        <v>143</v>
      </c>
      <c r="E131" s="227" t="s">
        <v>449</v>
      </c>
      <c r="F131" s="228" t="s">
        <v>450</v>
      </c>
      <c r="G131" s="229" t="s">
        <v>445</v>
      </c>
      <c r="H131" s="230">
        <v>8</v>
      </c>
      <c r="I131" s="231"/>
      <c r="J131" s="232">
        <f>ROUND(I131*H131,2)</f>
        <v>0</v>
      </c>
      <c r="K131" s="228" t="s">
        <v>147</v>
      </c>
      <c r="L131" s="44"/>
      <c r="M131" s="233" t="s">
        <v>1</v>
      </c>
      <c r="N131" s="234" t="s">
        <v>45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148</v>
      </c>
      <c r="AT131" s="237" t="s">
        <v>143</v>
      </c>
      <c r="AU131" s="237" t="s">
        <v>90</v>
      </c>
      <c r="AY131" s="17" t="s">
        <v>141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88</v>
      </c>
      <c r="BK131" s="238">
        <f>ROUND(I131*H131,2)</f>
        <v>0</v>
      </c>
      <c r="BL131" s="17" t="s">
        <v>148</v>
      </c>
      <c r="BM131" s="237" t="s">
        <v>451</v>
      </c>
    </row>
    <row r="132" s="2" customFormat="1">
      <c r="A132" s="38"/>
      <c r="B132" s="39"/>
      <c r="C132" s="40"/>
      <c r="D132" s="239" t="s">
        <v>150</v>
      </c>
      <c r="E132" s="40"/>
      <c r="F132" s="240" t="s">
        <v>452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150</v>
      </c>
      <c r="AU132" s="17" t="s">
        <v>90</v>
      </c>
    </row>
    <row r="133" s="13" customFormat="1">
      <c r="A133" s="13"/>
      <c r="B133" s="245"/>
      <c r="C133" s="246"/>
      <c r="D133" s="239" t="s">
        <v>154</v>
      </c>
      <c r="E133" s="247" t="s">
        <v>1</v>
      </c>
      <c r="F133" s="248" t="s">
        <v>448</v>
      </c>
      <c r="G133" s="246"/>
      <c r="H133" s="247" t="s">
        <v>1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154</v>
      </c>
      <c r="AU133" s="254" t="s">
        <v>90</v>
      </c>
      <c r="AV133" s="13" t="s">
        <v>88</v>
      </c>
      <c r="AW133" s="13" t="s">
        <v>36</v>
      </c>
      <c r="AX133" s="13" t="s">
        <v>80</v>
      </c>
      <c r="AY133" s="254" t="s">
        <v>141</v>
      </c>
    </row>
    <row r="134" s="14" customFormat="1">
      <c r="A134" s="14"/>
      <c r="B134" s="255"/>
      <c r="C134" s="256"/>
      <c r="D134" s="239" t="s">
        <v>154</v>
      </c>
      <c r="E134" s="257" t="s">
        <v>1</v>
      </c>
      <c r="F134" s="258" t="s">
        <v>214</v>
      </c>
      <c r="G134" s="256"/>
      <c r="H134" s="259">
        <v>8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5" t="s">
        <v>154</v>
      </c>
      <c r="AU134" s="265" t="s">
        <v>90</v>
      </c>
      <c r="AV134" s="14" t="s">
        <v>90</v>
      </c>
      <c r="AW134" s="14" t="s">
        <v>36</v>
      </c>
      <c r="AX134" s="14" t="s">
        <v>88</v>
      </c>
      <c r="AY134" s="265" t="s">
        <v>141</v>
      </c>
    </row>
    <row r="135" s="2" customFormat="1" ht="21.75" customHeight="1">
      <c r="A135" s="38"/>
      <c r="B135" s="39"/>
      <c r="C135" s="226" t="s">
        <v>174</v>
      </c>
      <c r="D135" s="226" t="s">
        <v>143</v>
      </c>
      <c r="E135" s="227" t="s">
        <v>453</v>
      </c>
      <c r="F135" s="228" t="s">
        <v>454</v>
      </c>
      <c r="G135" s="229" t="s">
        <v>445</v>
      </c>
      <c r="H135" s="230">
        <v>4</v>
      </c>
      <c r="I135" s="231"/>
      <c r="J135" s="232">
        <f>ROUND(I135*H135,2)</f>
        <v>0</v>
      </c>
      <c r="K135" s="228" t="s">
        <v>147</v>
      </c>
      <c r="L135" s="44"/>
      <c r="M135" s="233" t="s">
        <v>1</v>
      </c>
      <c r="N135" s="234" t="s">
        <v>45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148</v>
      </c>
      <c r="AT135" s="237" t="s">
        <v>143</v>
      </c>
      <c r="AU135" s="237" t="s">
        <v>90</v>
      </c>
      <c r="AY135" s="17" t="s">
        <v>141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88</v>
      </c>
      <c r="BK135" s="238">
        <f>ROUND(I135*H135,2)</f>
        <v>0</v>
      </c>
      <c r="BL135" s="17" t="s">
        <v>148</v>
      </c>
      <c r="BM135" s="237" t="s">
        <v>455</v>
      </c>
    </row>
    <row r="136" s="2" customFormat="1">
      <c r="A136" s="38"/>
      <c r="B136" s="39"/>
      <c r="C136" s="40"/>
      <c r="D136" s="239" t="s">
        <v>150</v>
      </c>
      <c r="E136" s="40"/>
      <c r="F136" s="240" t="s">
        <v>456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150</v>
      </c>
      <c r="AU136" s="17" t="s">
        <v>90</v>
      </c>
    </row>
    <row r="137" s="13" customFormat="1">
      <c r="A137" s="13"/>
      <c r="B137" s="245"/>
      <c r="C137" s="246"/>
      <c r="D137" s="239" t="s">
        <v>154</v>
      </c>
      <c r="E137" s="247" t="s">
        <v>1</v>
      </c>
      <c r="F137" s="248" t="s">
        <v>448</v>
      </c>
      <c r="G137" s="246"/>
      <c r="H137" s="247" t="s">
        <v>1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154</v>
      </c>
      <c r="AU137" s="254" t="s">
        <v>90</v>
      </c>
      <c r="AV137" s="13" t="s">
        <v>88</v>
      </c>
      <c r="AW137" s="13" t="s">
        <v>36</v>
      </c>
      <c r="AX137" s="13" t="s">
        <v>80</v>
      </c>
      <c r="AY137" s="254" t="s">
        <v>141</v>
      </c>
    </row>
    <row r="138" s="14" customFormat="1">
      <c r="A138" s="14"/>
      <c r="B138" s="255"/>
      <c r="C138" s="256"/>
      <c r="D138" s="239" t="s">
        <v>154</v>
      </c>
      <c r="E138" s="257" t="s">
        <v>1</v>
      </c>
      <c r="F138" s="258" t="s">
        <v>148</v>
      </c>
      <c r="G138" s="256"/>
      <c r="H138" s="259">
        <v>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154</v>
      </c>
      <c r="AU138" s="265" t="s">
        <v>90</v>
      </c>
      <c r="AV138" s="14" t="s">
        <v>90</v>
      </c>
      <c r="AW138" s="14" t="s">
        <v>36</v>
      </c>
      <c r="AX138" s="14" t="s">
        <v>88</v>
      </c>
      <c r="AY138" s="265" t="s">
        <v>141</v>
      </c>
    </row>
    <row r="139" s="2" customFormat="1" ht="21.75" customHeight="1">
      <c r="A139" s="38"/>
      <c r="B139" s="39"/>
      <c r="C139" s="226" t="s">
        <v>148</v>
      </c>
      <c r="D139" s="226" t="s">
        <v>143</v>
      </c>
      <c r="E139" s="227" t="s">
        <v>457</v>
      </c>
      <c r="F139" s="228" t="s">
        <v>458</v>
      </c>
      <c r="G139" s="229" t="s">
        <v>445</v>
      </c>
      <c r="H139" s="230">
        <v>9</v>
      </c>
      <c r="I139" s="231"/>
      <c r="J139" s="232">
        <f>ROUND(I139*H139,2)</f>
        <v>0</v>
      </c>
      <c r="K139" s="228" t="s">
        <v>147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148</v>
      </c>
      <c r="AT139" s="237" t="s">
        <v>143</v>
      </c>
      <c r="AU139" s="237" t="s">
        <v>90</v>
      </c>
      <c r="AY139" s="17" t="s">
        <v>141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148</v>
      </c>
      <c r="BM139" s="237" t="s">
        <v>459</v>
      </c>
    </row>
    <row r="140" s="2" customFormat="1">
      <c r="A140" s="38"/>
      <c r="B140" s="39"/>
      <c r="C140" s="40"/>
      <c r="D140" s="239" t="s">
        <v>150</v>
      </c>
      <c r="E140" s="40"/>
      <c r="F140" s="240" t="s">
        <v>460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90</v>
      </c>
    </row>
    <row r="141" s="13" customFormat="1">
      <c r="A141" s="13"/>
      <c r="B141" s="245"/>
      <c r="C141" s="246"/>
      <c r="D141" s="239" t="s">
        <v>154</v>
      </c>
      <c r="E141" s="247" t="s">
        <v>1</v>
      </c>
      <c r="F141" s="248" t="s">
        <v>448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154</v>
      </c>
      <c r="AU141" s="254" t="s">
        <v>90</v>
      </c>
      <c r="AV141" s="13" t="s">
        <v>88</v>
      </c>
      <c r="AW141" s="13" t="s">
        <v>36</v>
      </c>
      <c r="AX141" s="13" t="s">
        <v>80</v>
      </c>
      <c r="AY141" s="254" t="s">
        <v>141</v>
      </c>
    </row>
    <row r="142" s="14" customFormat="1">
      <c r="A142" s="14"/>
      <c r="B142" s="255"/>
      <c r="C142" s="256"/>
      <c r="D142" s="239" t="s">
        <v>154</v>
      </c>
      <c r="E142" s="257" t="s">
        <v>1</v>
      </c>
      <c r="F142" s="258" t="s">
        <v>220</v>
      </c>
      <c r="G142" s="256"/>
      <c r="H142" s="259">
        <v>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154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141</v>
      </c>
    </row>
    <row r="143" s="2" customFormat="1" ht="21.75" customHeight="1">
      <c r="A143" s="38"/>
      <c r="B143" s="39"/>
      <c r="C143" s="226" t="s">
        <v>171</v>
      </c>
      <c r="D143" s="226" t="s">
        <v>143</v>
      </c>
      <c r="E143" s="227" t="s">
        <v>461</v>
      </c>
      <c r="F143" s="228" t="s">
        <v>462</v>
      </c>
      <c r="G143" s="229" t="s">
        <v>445</v>
      </c>
      <c r="H143" s="230">
        <v>3</v>
      </c>
      <c r="I143" s="231"/>
      <c r="J143" s="232">
        <f>ROUND(I143*H143,2)</f>
        <v>0</v>
      </c>
      <c r="K143" s="228" t="s">
        <v>147</v>
      </c>
      <c r="L143" s="44"/>
      <c r="M143" s="233" t="s">
        <v>1</v>
      </c>
      <c r="N143" s="234" t="s">
        <v>45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148</v>
      </c>
      <c r="AT143" s="237" t="s">
        <v>143</v>
      </c>
      <c r="AU143" s="237" t="s">
        <v>90</v>
      </c>
      <c r="AY143" s="17" t="s">
        <v>141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88</v>
      </c>
      <c r="BK143" s="238">
        <f>ROUND(I143*H143,2)</f>
        <v>0</v>
      </c>
      <c r="BL143" s="17" t="s">
        <v>148</v>
      </c>
      <c r="BM143" s="237" t="s">
        <v>463</v>
      </c>
    </row>
    <row r="144" s="2" customFormat="1">
      <c r="A144" s="38"/>
      <c r="B144" s="39"/>
      <c r="C144" s="40"/>
      <c r="D144" s="239" t="s">
        <v>150</v>
      </c>
      <c r="E144" s="40"/>
      <c r="F144" s="240" t="s">
        <v>464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90</v>
      </c>
    </row>
    <row r="145" s="13" customFormat="1">
      <c r="A145" s="13"/>
      <c r="B145" s="245"/>
      <c r="C145" s="246"/>
      <c r="D145" s="239" t="s">
        <v>154</v>
      </c>
      <c r="E145" s="247" t="s">
        <v>1</v>
      </c>
      <c r="F145" s="248" t="s">
        <v>448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154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141</v>
      </c>
    </row>
    <row r="146" s="14" customFormat="1">
      <c r="A146" s="14"/>
      <c r="B146" s="255"/>
      <c r="C146" s="256"/>
      <c r="D146" s="239" t="s">
        <v>154</v>
      </c>
      <c r="E146" s="257" t="s">
        <v>1</v>
      </c>
      <c r="F146" s="258" t="s">
        <v>174</v>
      </c>
      <c r="G146" s="256"/>
      <c r="H146" s="259">
        <v>3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154</v>
      </c>
      <c r="AU146" s="265" t="s">
        <v>90</v>
      </c>
      <c r="AV146" s="14" t="s">
        <v>90</v>
      </c>
      <c r="AW146" s="14" t="s">
        <v>36</v>
      </c>
      <c r="AX146" s="14" t="s">
        <v>88</v>
      </c>
      <c r="AY146" s="265" t="s">
        <v>141</v>
      </c>
    </row>
    <row r="147" s="2" customFormat="1" ht="21.75" customHeight="1">
      <c r="A147" s="38"/>
      <c r="B147" s="39"/>
      <c r="C147" s="226" t="s">
        <v>196</v>
      </c>
      <c r="D147" s="226" t="s">
        <v>143</v>
      </c>
      <c r="E147" s="227" t="s">
        <v>465</v>
      </c>
      <c r="F147" s="228" t="s">
        <v>466</v>
      </c>
      <c r="G147" s="229" t="s">
        <v>445</v>
      </c>
      <c r="H147" s="230">
        <v>1</v>
      </c>
      <c r="I147" s="231"/>
      <c r="J147" s="232">
        <f>ROUND(I147*H147,2)</f>
        <v>0</v>
      </c>
      <c r="K147" s="228" t="s">
        <v>147</v>
      </c>
      <c r="L147" s="44"/>
      <c r="M147" s="233" t="s">
        <v>1</v>
      </c>
      <c r="N147" s="234" t="s">
        <v>45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148</v>
      </c>
      <c r="AT147" s="237" t="s">
        <v>143</v>
      </c>
      <c r="AU147" s="237" t="s">
        <v>90</v>
      </c>
      <c r="AY147" s="17" t="s">
        <v>141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88</v>
      </c>
      <c r="BK147" s="238">
        <f>ROUND(I147*H147,2)</f>
        <v>0</v>
      </c>
      <c r="BL147" s="17" t="s">
        <v>148</v>
      </c>
      <c r="BM147" s="237" t="s">
        <v>467</v>
      </c>
    </row>
    <row r="148" s="2" customFormat="1">
      <c r="A148" s="38"/>
      <c r="B148" s="39"/>
      <c r="C148" s="40"/>
      <c r="D148" s="239" t="s">
        <v>150</v>
      </c>
      <c r="E148" s="40"/>
      <c r="F148" s="240" t="s">
        <v>468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150</v>
      </c>
      <c r="AU148" s="17" t="s">
        <v>90</v>
      </c>
    </row>
    <row r="149" s="13" customFormat="1">
      <c r="A149" s="13"/>
      <c r="B149" s="245"/>
      <c r="C149" s="246"/>
      <c r="D149" s="239" t="s">
        <v>154</v>
      </c>
      <c r="E149" s="247" t="s">
        <v>1</v>
      </c>
      <c r="F149" s="248" t="s">
        <v>448</v>
      </c>
      <c r="G149" s="246"/>
      <c r="H149" s="247" t="s">
        <v>1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154</v>
      </c>
      <c r="AU149" s="254" t="s">
        <v>90</v>
      </c>
      <c r="AV149" s="13" t="s">
        <v>88</v>
      </c>
      <c r="AW149" s="13" t="s">
        <v>36</v>
      </c>
      <c r="AX149" s="13" t="s">
        <v>80</v>
      </c>
      <c r="AY149" s="254" t="s">
        <v>141</v>
      </c>
    </row>
    <row r="150" s="14" customFormat="1">
      <c r="A150" s="14"/>
      <c r="B150" s="255"/>
      <c r="C150" s="256"/>
      <c r="D150" s="239" t="s">
        <v>154</v>
      </c>
      <c r="E150" s="257" t="s">
        <v>1</v>
      </c>
      <c r="F150" s="258" t="s">
        <v>88</v>
      </c>
      <c r="G150" s="256"/>
      <c r="H150" s="259">
        <v>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154</v>
      </c>
      <c r="AU150" s="265" t="s">
        <v>90</v>
      </c>
      <c r="AV150" s="14" t="s">
        <v>90</v>
      </c>
      <c r="AW150" s="14" t="s">
        <v>36</v>
      </c>
      <c r="AX150" s="14" t="s">
        <v>88</v>
      </c>
      <c r="AY150" s="265" t="s">
        <v>141</v>
      </c>
    </row>
    <row r="151" s="2" customFormat="1" ht="16.5" customHeight="1">
      <c r="A151" s="38"/>
      <c r="B151" s="39"/>
      <c r="C151" s="226" t="s">
        <v>205</v>
      </c>
      <c r="D151" s="226" t="s">
        <v>143</v>
      </c>
      <c r="E151" s="227" t="s">
        <v>175</v>
      </c>
      <c r="F151" s="228" t="s">
        <v>469</v>
      </c>
      <c r="G151" s="229" t="s">
        <v>445</v>
      </c>
      <c r="H151" s="230">
        <v>4</v>
      </c>
      <c r="I151" s="231"/>
      <c r="J151" s="232">
        <f>ROUND(I151*H151,2)</f>
        <v>0</v>
      </c>
      <c r="K151" s="228" t="s">
        <v>178</v>
      </c>
      <c r="L151" s="44"/>
      <c r="M151" s="233" t="s">
        <v>1</v>
      </c>
      <c r="N151" s="234" t="s">
        <v>45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148</v>
      </c>
      <c r="AT151" s="237" t="s">
        <v>143</v>
      </c>
      <c r="AU151" s="237" t="s">
        <v>90</v>
      </c>
      <c r="AY151" s="17" t="s">
        <v>141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88</v>
      </c>
      <c r="BK151" s="238">
        <f>ROUND(I151*H151,2)</f>
        <v>0</v>
      </c>
      <c r="BL151" s="17" t="s">
        <v>148</v>
      </c>
      <c r="BM151" s="237" t="s">
        <v>470</v>
      </c>
    </row>
    <row r="152" s="2" customFormat="1">
      <c r="A152" s="38"/>
      <c r="B152" s="39"/>
      <c r="C152" s="40"/>
      <c r="D152" s="239" t="s">
        <v>150</v>
      </c>
      <c r="E152" s="40"/>
      <c r="F152" s="240" t="s">
        <v>471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150</v>
      </c>
      <c r="AU152" s="17" t="s">
        <v>90</v>
      </c>
    </row>
    <row r="153" s="13" customFormat="1">
      <c r="A153" s="13"/>
      <c r="B153" s="245"/>
      <c r="C153" s="246"/>
      <c r="D153" s="239" t="s">
        <v>154</v>
      </c>
      <c r="E153" s="247" t="s">
        <v>1</v>
      </c>
      <c r="F153" s="248" t="s">
        <v>448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154</v>
      </c>
      <c r="AU153" s="254" t="s">
        <v>90</v>
      </c>
      <c r="AV153" s="13" t="s">
        <v>88</v>
      </c>
      <c r="AW153" s="13" t="s">
        <v>36</v>
      </c>
      <c r="AX153" s="13" t="s">
        <v>80</v>
      </c>
      <c r="AY153" s="254" t="s">
        <v>141</v>
      </c>
    </row>
    <row r="154" s="14" customFormat="1">
      <c r="A154" s="14"/>
      <c r="B154" s="255"/>
      <c r="C154" s="256"/>
      <c r="D154" s="239" t="s">
        <v>154</v>
      </c>
      <c r="E154" s="257" t="s">
        <v>1</v>
      </c>
      <c r="F154" s="258" t="s">
        <v>148</v>
      </c>
      <c r="G154" s="256"/>
      <c r="H154" s="259">
        <v>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154</v>
      </c>
      <c r="AU154" s="265" t="s">
        <v>90</v>
      </c>
      <c r="AV154" s="14" t="s">
        <v>90</v>
      </c>
      <c r="AW154" s="14" t="s">
        <v>36</v>
      </c>
      <c r="AX154" s="14" t="s">
        <v>88</v>
      </c>
      <c r="AY154" s="265" t="s">
        <v>141</v>
      </c>
    </row>
    <row r="155" s="2" customFormat="1" ht="16.5" customHeight="1">
      <c r="A155" s="38"/>
      <c r="B155" s="39"/>
      <c r="C155" s="226" t="s">
        <v>214</v>
      </c>
      <c r="D155" s="226" t="s">
        <v>143</v>
      </c>
      <c r="E155" s="227" t="s">
        <v>472</v>
      </c>
      <c r="F155" s="228" t="s">
        <v>473</v>
      </c>
      <c r="G155" s="229" t="s">
        <v>445</v>
      </c>
      <c r="H155" s="230">
        <v>40</v>
      </c>
      <c r="I155" s="231"/>
      <c r="J155" s="232">
        <f>ROUND(I155*H155,2)</f>
        <v>0</v>
      </c>
      <c r="K155" s="228" t="s">
        <v>178</v>
      </c>
      <c r="L155" s="44"/>
      <c r="M155" s="233" t="s">
        <v>1</v>
      </c>
      <c r="N155" s="234" t="s">
        <v>45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148</v>
      </c>
      <c r="AT155" s="237" t="s">
        <v>143</v>
      </c>
      <c r="AU155" s="237" t="s">
        <v>90</v>
      </c>
      <c r="AY155" s="17" t="s">
        <v>141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88</v>
      </c>
      <c r="BK155" s="238">
        <f>ROUND(I155*H155,2)</f>
        <v>0</v>
      </c>
      <c r="BL155" s="17" t="s">
        <v>148</v>
      </c>
      <c r="BM155" s="237" t="s">
        <v>474</v>
      </c>
    </row>
    <row r="156" s="2" customFormat="1">
      <c r="A156" s="38"/>
      <c r="B156" s="39"/>
      <c r="C156" s="40"/>
      <c r="D156" s="239" t="s">
        <v>150</v>
      </c>
      <c r="E156" s="40"/>
      <c r="F156" s="240" t="s">
        <v>473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150</v>
      </c>
      <c r="AU156" s="17" t="s">
        <v>90</v>
      </c>
    </row>
    <row r="157" s="2" customFormat="1">
      <c r="A157" s="38"/>
      <c r="B157" s="39"/>
      <c r="C157" s="40"/>
      <c r="D157" s="239" t="s">
        <v>152</v>
      </c>
      <c r="E157" s="40"/>
      <c r="F157" s="244" t="s">
        <v>475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90</v>
      </c>
    </row>
    <row r="158" s="13" customFormat="1">
      <c r="A158" s="13"/>
      <c r="B158" s="245"/>
      <c r="C158" s="246"/>
      <c r="D158" s="239" t="s">
        <v>154</v>
      </c>
      <c r="E158" s="247" t="s">
        <v>1</v>
      </c>
      <c r="F158" s="248" t="s">
        <v>476</v>
      </c>
      <c r="G158" s="246"/>
      <c r="H158" s="247" t="s">
        <v>1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154</v>
      </c>
      <c r="AU158" s="254" t="s">
        <v>90</v>
      </c>
      <c r="AV158" s="13" t="s">
        <v>88</v>
      </c>
      <c r="AW158" s="13" t="s">
        <v>36</v>
      </c>
      <c r="AX158" s="13" t="s">
        <v>80</v>
      </c>
      <c r="AY158" s="254" t="s">
        <v>141</v>
      </c>
    </row>
    <row r="159" s="14" customFormat="1">
      <c r="A159" s="14"/>
      <c r="B159" s="255"/>
      <c r="C159" s="256"/>
      <c r="D159" s="239" t="s">
        <v>154</v>
      </c>
      <c r="E159" s="257" t="s">
        <v>1</v>
      </c>
      <c r="F159" s="258" t="s">
        <v>477</v>
      </c>
      <c r="G159" s="256"/>
      <c r="H159" s="259">
        <v>40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154</v>
      </c>
      <c r="AU159" s="265" t="s">
        <v>90</v>
      </c>
      <c r="AV159" s="14" t="s">
        <v>90</v>
      </c>
      <c r="AW159" s="14" t="s">
        <v>36</v>
      </c>
      <c r="AX159" s="14" t="s">
        <v>88</v>
      </c>
      <c r="AY159" s="265" t="s">
        <v>141</v>
      </c>
    </row>
    <row r="160" s="2" customFormat="1" ht="24.15" customHeight="1">
      <c r="A160" s="38"/>
      <c r="B160" s="39"/>
      <c r="C160" s="226" t="s">
        <v>220</v>
      </c>
      <c r="D160" s="226" t="s">
        <v>143</v>
      </c>
      <c r="E160" s="227" t="s">
        <v>197</v>
      </c>
      <c r="F160" s="228" t="s">
        <v>198</v>
      </c>
      <c r="G160" s="229" t="s">
        <v>199</v>
      </c>
      <c r="H160" s="230">
        <v>16864.599999999999</v>
      </c>
      <c r="I160" s="231"/>
      <c r="J160" s="232">
        <f>ROUND(I160*H160,2)</f>
        <v>0</v>
      </c>
      <c r="K160" s="228" t="s">
        <v>147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148</v>
      </c>
      <c r="AT160" s="237" t="s">
        <v>143</v>
      </c>
      <c r="AU160" s="237" t="s">
        <v>90</v>
      </c>
      <c r="AY160" s="17" t="s">
        <v>141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148</v>
      </c>
      <c r="BM160" s="237" t="s">
        <v>478</v>
      </c>
    </row>
    <row r="161" s="2" customFormat="1">
      <c r="A161" s="38"/>
      <c r="B161" s="39"/>
      <c r="C161" s="40"/>
      <c r="D161" s="239" t="s">
        <v>150</v>
      </c>
      <c r="E161" s="40"/>
      <c r="F161" s="240" t="s">
        <v>201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90</v>
      </c>
    </row>
    <row r="162" s="13" customFormat="1">
      <c r="A162" s="13"/>
      <c r="B162" s="245"/>
      <c r="C162" s="246"/>
      <c r="D162" s="239" t="s">
        <v>154</v>
      </c>
      <c r="E162" s="247" t="s">
        <v>1</v>
      </c>
      <c r="F162" s="248" t="s">
        <v>479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154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141</v>
      </c>
    </row>
    <row r="163" s="13" customFormat="1">
      <c r="A163" s="13"/>
      <c r="B163" s="245"/>
      <c r="C163" s="246"/>
      <c r="D163" s="239" t="s">
        <v>154</v>
      </c>
      <c r="E163" s="247" t="s">
        <v>1</v>
      </c>
      <c r="F163" s="248" t="s">
        <v>480</v>
      </c>
      <c r="G163" s="246"/>
      <c r="H163" s="247" t="s">
        <v>1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154</v>
      </c>
      <c r="AU163" s="254" t="s">
        <v>90</v>
      </c>
      <c r="AV163" s="13" t="s">
        <v>88</v>
      </c>
      <c r="AW163" s="13" t="s">
        <v>36</v>
      </c>
      <c r="AX163" s="13" t="s">
        <v>80</v>
      </c>
      <c r="AY163" s="254" t="s">
        <v>141</v>
      </c>
    </row>
    <row r="164" s="14" customFormat="1">
      <c r="A164" s="14"/>
      <c r="B164" s="255"/>
      <c r="C164" s="256"/>
      <c r="D164" s="239" t="s">
        <v>154</v>
      </c>
      <c r="E164" s="257" t="s">
        <v>1</v>
      </c>
      <c r="F164" s="258" t="s">
        <v>481</v>
      </c>
      <c r="G164" s="256"/>
      <c r="H164" s="259">
        <v>16864.599999999999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154</v>
      </c>
      <c r="AU164" s="265" t="s">
        <v>90</v>
      </c>
      <c r="AV164" s="14" t="s">
        <v>90</v>
      </c>
      <c r="AW164" s="14" t="s">
        <v>36</v>
      </c>
      <c r="AX164" s="14" t="s">
        <v>88</v>
      </c>
      <c r="AY164" s="265" t="s">
        <v>141</v>
      </c>
    </row>
    <row r="165" s="2" customFormat="1" ht="33" customHeight="1">
      <c r="A165" s="38"/>
      <c r="B165" s="39"/>
      <c r="C165" s="226" t="s">
        <v>213</v>
      </c>
      <c r="D165" s="226" t="s">
        <v>143</v>
      </c>
      <c r="E165" s="227" t="s">
        <v>482</v>
      </c>
      <c r="F165" s="228" t="s">
        <v>483</v>
      </c>
      <c r="G165" s="229" t="s">
        <v>160</v>
      </c>
      <c r="H165" s="230">
        <v>1017.63</v>
      </c>
      <c r="I165" s="231"/>
      <c r="J165" s="232">
        <f>ROUND(I165*H165,2)</f>
        <v>0</v>
      </c>
      <c r="K165" s="228" t="s">
        <v>147</v>
      </c>
      <c r="L165" s="44"/>
      <c r="M165" s="233" t="s">
        <v>1</v>
      </c>
      <c r="N165" s="234" t="s">
        <v>45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148</v>
      </c>
      <c r="AT165" s="237" t="s">
        <v>143</v>
      </c>
      <c r="AU165" s="237" t="s">
        <v>90</v>
      </c>
      <c r="AY165" s="17" t="s">
        <v>141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88</v>
      </c>
      <c r="BK165" s="238">
        <f>ROUND(I165*H165,2)</f>
        <v>0</v>
      </c>
      <c r="BL165" s="17" t="s">
        <v>148</v>
      </c>
      <c r="BM165" s="237" t="s">
        <v>484</v>
      </c>
    </row>
    <row r="166" s="2" customFormat="1">
      <c r="A166" s="38"/>
      <c r="B166" s="39"/>
      <c r="C166" s="40"/>
      <c r="D166" s="239" t="s">
        <v>150</v>
      </c>
      <c r="E166" s="40"/>
      <c r="F166" s="240" t="s">
        <v>485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90</v>
      </c>
    </row>
    <row r="167" s="13" customFormat="1">
      <c r="A167" s="13"/>
      <c r="B167" s="245"/>
      <c r="C167" s="246"/>
      <c r="D167" s="239" t="s">
        <v>154</v>
      </c>
      <c r="E167" s="247" t="s">
        <v>1</v>
      </c>
      <c r="F167" s="248" t="s">
        <v>486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154</v>
      </c>
      <c r="AU167" s="254" t="s">
        <v>90</v>
      </c>
      <c r="AV167" s="13" t="s">
        <v>88</v>
      </c>
      <c r="AW167" s="13" t="s">
        <v>36</v>
      </c>
      <c r="AX167" s="13" t="s">
        <v>80</v>
      </c>
      <c r="AY167" s="254" t="s">
        <v>141</v>
      </c>
    </row>
    <row r="168" s="13" customFormat="1">
      <c r="A168" s="13"/>
      <c r="B168" s="245"/>
      <c r="C168" s="246"/>
      <c r="D168" s="239" t="s">
        <v>154</v>
      </c>
      <c r="E168" s="247" t="s">
        <v>1</v>
      </c>
      <c r="F168" s="248" t="s">
        <v>480</v>
      </c>
      <c r="G168" s="246"/>
      <c r="H168" s="247" t="s">
        <v>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154</v>
      </c>
      <c r="AU168" s="254" t="s">
        <v>90</v>
      </c>
      <c r="AV168" s="13" t="s">
        <v>88</v>
      </c>
      <c r="AW168" s="13" t="s">
        <v>36</v>
      </c>
      <c r="AX168" s="13" t="s">
        <v>80</v>
      </c>
      <c r="AY168" s="254" t="s">
        <v>141</v>
      </c>
    </row>
    <row r="169" s="14" customFormat="1">
      <c r="A169" s="14"/>
      <c r="B169" s="255"/>
      <c r="C169" s="256"/>
      <c r="D169" s="239" t="s">
        <v>154</v>
      </c>
      <c r="E169" s="257" t="s">
        <v>1</v>
      </c>
      <c r="F169" s="258" t="s">
        <v>487</v>
      </c>
      <c r="G169" s="256"/>
      <c r="H169" s="259">
        <v>1017.63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154</v>
      </c>
      <c r="AU169" s="265" t="s">
        <v>90</v>
      </c>
      <c r="AV169" s="14" t="s">
        <v>90</v>
      </c>
      <c r="AW169" s="14" t="s">
        <v>36</v>
      </c>
      <c r="AX169" s="14" t="s">
        <v>88</v>
      </c>
      <c r="AY169" s="265" t="s">
        <v>141</v>
      </c>
    </row>
    <row r="170" s="2" customFormat="1" ht="33" customHeight="1">
      <c r="A170" s="38"/>
      <c r="B170" s="39"/>
      <c r="C170" s="226" t="s">
        <v>238</v>
      </c>
      <c r="D170" s="226" t="s">
        <v>143</v>
      </c>
      <c r="E170" s="227" t="s">
        <v>488</v>
      </c>
      <c r="F170" s="228" t="s">
        <v>489</v>
      </c>
      <c r="G170" s="229" t="s">
        <v>160</v>
      </c>
      <c r="H170" s="230">
        <v>17124.110000000001</v>
      </c>
      <c r="I170" s="231"/>
      <c r="J170" s="232">
        <f>ROUND(I170*H170,2)</f>
        <v>0</v>
      </c>
      <c r="K170" s="228" t="s">
        <v>147</v>
      </c>
      <c r="L170" s="44"/>
      <c r="M170" s="233" t="s">
        <v>1</v>
      </c>
      <c r="N170" s="234" t="s">
        <v>45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148</v>
      </c>
      <c r="AT170" s="237" t="s">
        <v>143</v>
      </c>
      <c r="AU170" s="237" t="s">
        <v>90</v>
      </c>
      <c r="AY170" s="17" t="s">
        <v>141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88</v>
      </c>
      <c r="BK170" s="238">
        <f>ROUND(I170*H170,2)</f>
        <v>0</v>
      </c>
      <c r="BL170" s="17" t="s">
        <v>148</v>
      </c>
      <c r="BM170" s="237" t="s">
        <v>490</v>
      </c>
    </row>
    <row r="171" s="2" customFormat="1">
      <c r="A171" s="38"/>
      <c r="B171" s="39"/>
      <c r="C171" s="40"/>
      <c r="D171" s="239" t="s">
        <v>150</v>
      </c>
      <c r="E171" s="40"/>
      <c r="F171" s="240" t="s">
        <v>491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150</v>
      </c>
      <c r="AU171" s="17" t="s">
        <v>90</v>
      </c>
    </row>
    <row r="172" s="13" customFormat="1">
      <c r="A172" s="13"/>
      <c r="B172" s="245"/>
      <c r="C172" s="246"/>
      <c r="D172" s="239" t="s">
        <v>154</v>
      </c>
      <c r="E172" s="247" t="s">
        <v>1</v>
      </c>
      <c r="F172" s="248" t="s">
        <v>492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154</v>
      </c>
      <c r="AU172" s="254" t="s">
        <v>90</v>
      </c>
      <c r="AV172" s="13" t="s">
        <v>88</v>
      </c>
      <c r="AW172" s="13" t="s">
        <v>36</v>
      </c>
      <c r="AX172" s="13" t="s">
        <v>80</v>
      </c>
      <c r="AY172" s="254" t="s">
        <v>141</v>
      </c>
    </row>
    <row r="173" s="13" customFormat="1">
      <c r="A173" s="13"/>
      <c r="B173" s="245"/>
      <c r="C173" s="246"/>
      <c r="D173" s="239" t="s">
        <v>154</v>
      </c>
      <c r="E173" s="247" t="s">
        <v>1</v>
      </c>
      <c r="F173" s="248" t="s">
        <v>493</v>
      </c>
      <c r="G173" s="246"/>
      <c r="H173" s="247" t="s">
        <v>1</v>
      </c>
      <c r="I173" s="249"/>
      <c r="J173" s="246"/>
      <c r="K173" s="246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154</v>
      </c>
      <c r="AU173" s="254" t="s">
        <v>90</v>
      </c>
      <c r="AV173" s="13" t="s">
        <v>88</v>
      </c>
      <c r="AW173" s="13" t="s">
        <v>36</v>
      </c>
      <c r="AX173" s="13" t="s">
        <v>80</v>
      </c>
      <c r="AY173" s="254" t="s">
        <v>141</v>
      </c>
    </row>
    <row r="174" s="13" customFormat="1">
      <c r="A174" s="13"/>
      <c r="B174" s="245"/>
      <c r="C174" s="246"/>
      <c r="D174" s="239" t="s">
        <v>154</v>
      </c>
      <c r="E174" s="247" t="s">
        <v>1</v>
      </c>
      <c r="F174" s="248" t="s">
        <v>494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154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141</v>
      </c>
    </row>
    <row r="175" s="14" customFormat="1">
      <c r="A175" s="14"/>
      <c r="B175" s="255"/>
      <c r="C175" s="256"/>
      <c r="D175" s="239" t="s">
        <v>154</v>
      </c>
      <c r="E175" s="257" t="s">
        <v>1</v>
      </c>
      <c r="F175" s="258" t="s">
        <v>227</v>
      </c>
      <c r="G175" s="256"/>
      <c r="H175" s="259">
        <v>1054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154</v>
      </c>
      <c r="AU175" s="265" t="s">
        <v>90</v>
      </c>
      <c r="AV175" s="14" t="s">
        <v>90</v>
      </c>
      <c r="AW175" s="14" t="s">
        <v>36</v>
      </c>
      <c r="AX175" s="14" t="s">
        <v>80</v>
      </c>
      <c r="AY175" s="265" t="s">
        <v>141</v>
      </c>
    </row>
    <row r="176" s="13" customFormat="1">
      <c r="A176" s="13"/>
      <c r="B176" s="245"/>
      <c r="C176" s="246"/>
      <c r="D176" s="239" t="s">
        <v>154</v>
      </c>
      <c r="E176" s="247" t="s">
        <v>1</v>
      </c>
      <c r="F176" s="248" t="s">
        <v>495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154</v>
      </c>
      <c r="AU176" s="254" t="s">
        <v>90</v>
      </c>
      <c r="AV176" s="13" t="s">
        <v>88</v>
      </c>
      <c r="AW176" s="13" t="s">
        <v>36</v>
      </c>
      <c r="AX176" s="13" t="s">
        <v>80</v>
      </c>
      <c r="AY176" s="254" t="s">
        <v>141</v>
      </c>
    </row>
    <row r="177" s="14" customFormat="1">
      <c r="A177" s="14"/>
      <c r="B177" s="255"/>
      <c r="C177" s="256"/>
      <c r="D177" s="239" t="s">
        <v>154</v>
      </c>
      <c r="E177" s="257" t="s">
        <v>1</v>
      </c>
      <c r="F177" s="258" t="s">
        <v>496</v>
      </c>
      <c r="G177" s="256"/>
      <c r="H177" s="259">
        <v>16070.110000000001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154</v>
      </c>
      <c r="AU177" s="265" t="s">
        <v>90</v>
      </c>
      <c r="AV177" s="14" t="s">
        <v>90</v>
      </c>
      <c r="AW177" s="14" t="s">
        <v>36</v>
      </c>
      <c r="AX177" s="14" t="s">
        <v>80</v>
      </c>
      <c r="AY177" s="265" t="s">
        <v>141</v>
      </c>
    </row>
    <row r="178" s="15" customFormat="1">
      <c r="A178" s="15"/>
      <c r="B178" s="266"/>
      <c r="C178" s="267"/>
      <c r="D178" s="239" t="s">
        <v>154</v>
      </c>
      <c r="E178" s="268" t="s">
        <v>1</v>
      </c>
      <c r="F178" s="269" t="s">
        <v>173</v>
      </c>
      <c r="G178" s="267"/>
      <c r="H178" s="270">
        <v>17124.110000000001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154</v>
      </c>
      <c r="AU178" s="276" t="s">
        <v>90</v>
      </c>
      <c r="AV178" s="15" t="s">
        <v>148</v>
      </c>
      <c r="AW178" s="15" t="s">
        <v>36</v>
      </c>
      <c r="AX178" s="15" t="s">
        <v>88</v>
      </c>
      <c r="AY178" s="276" t="s">
        <v>141</v>
      </c>
    </row>
    <row r="179" s="2" customFormat="1" ht="37.8" customHeight="1">
      <c r="A179" s="38"/>
      <c r="B179" s="39"/>
      <c r="C179" s="226" t="s">
        <v>247</v>
      </c>
      <c r="D179" s="226" t="s">
        <v>143</v>
      </c>
      <c r="E179" s="227" t="s">
        <v>221</v>
      </c>
      <c r="F179" s="228" t="s">
        <v>222</v>
      </c>
      <c r="G179" s="229" t="s">
        <v>160</v>
      </c>
      <c r="H179" s="230">
        <v>9225.1599999999999</v>
      </c>
      <c r="I179" s="231"/>
      <c r="J179" s="232">
        <f>ROUND(I179*H179,2)</f>
        <v>0</v>
      </c>
      <c r="K179" s="228" t="s">
        <v>147</v>
      </c>
      <c r="L179" s="44"/>
      <c r="M179" s="233" t="s">
        <v>1</v>
      </c>
      <c r="N179" s="234" t="s">
        <v>45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148</v>
      </c>
      <c r="AT179" s="237" t="s">
        <v>143</v>
      </c>
      <c r="AU179" s="237" t="s">
        <v>90</v>
      </c>
      <c r="AY179" s="17" t="s">
        <v>141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88</v>
      </c>
      <c r="BK179" s="238">
        <f>ROUND(I179*H179,2)</f>
        <v>0</v>
      </c>
      <c r="BL179" s="17" t="s">
        <v>148</v>
      </c>
      <c r="BM179" s="237" t="s">
        <v>497</v>
      </c>
    </row>
    <row r="180" s="2" customFormat="1">
      <c r="A180" s="38"/>
      <c r="B180" s="39"/>
      <c r="C180" s="40"/>
      <c r="D180" s="239" t="s">
        <v>150</v>
      </c>
      <c r="E180" s="40"/>
      <c r="F180" s="240" t="s">
        <v>224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150</v>
      </c>
      <c r="AU180" s="17" t="s">
        <v>90</v>
      </c>
    </row>
    <row r="181" s="13" customFormat="1">
      <c r="A181" s="13"/>
      <c r="B181" s="245"/>
      <c r="C181" s="246"/>
      <c r="D181" s="239" t="s">
        <v>154</v>
      </c>
      <c r="E181" s="247" t="s">
        <v>1</v>
      </c>
      <c r="F181" s="248" t="s">
        <v>498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154</v>
      </c>
      <c r="AU181" s="254" t="s">
        <v>90</v>
      </c>
      <c r="AV181" s="13" t="s">
        <v>88</v>
      </c>
      <c r="AW181" s="13" t="s">
        <v>36</v>
      </c>
      <c r="AX181" s="13" t="s">
        <v>80</v>
      </c>
      <c r="AY181" s="254" t="s">
        <v>141</v>
      </c>
    </row>
    <row r="182" s="13" customFormat="1">
      <c r="A182" s="13"/>
      <c r="B182" s="245"/>
      <c r="C182" s="246"/>
      <c r="D182" s="239" t="s">
        <v>154</v>
      </c>
      <c r="E182" s="247" t="s">
        <v>1</v>
      </c>
      <c r="F182" s="248" t="s">
        <v>493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154</v>
      </c>
      <c r="AU182" s="254" t="s">
        <v>90</v>
      </c>
      <c r="AV182" s="13" t="s">
        <v>88</v>
      </c>
      <c r="AW182" s="13" t="s">
        <v>36</v>
      </c>
      <c r="AX182" s="13" t="s">
        <v>80</v>
      </c>
      <c r="AY182" s="254" t="s">
        <v>141</v>
      </c>
    </row>
    <row r="183" s="13" customFormat="1">
      <c r="A183" s="13"/>
      <c r="B183" s="245"/>
      <c r="C183" s="246"/>
      <c r="D183" s="239" t="s">
        <v>154</v>
      </c>
      <c r="E183" s="247" t="s">
        <v>1</v>
      </c>
      <c r="F183" s="248" t="s">
        <v>499</v>
      </c>
      <c r="G183" s="246"/>
      <c r="H183" s="247" t="s">
        <v>1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154</v>
      </c>
      <c r="AU183" s="254" t="s">
        <v>90</v>
      </c>
      <c r="AV183" s="13" t="s">
        <v>88</v>
      </c>
      <c r="AW183" s="13" t="s">
        <v>36</v>
      </c>
      <c r="AX183" s="13" t="s">
        <v>80</v>
      </c>
      <c r="AY183" s="254" t="s">
        <v>141</v>
      </c>
    </row>
    <row r="184" s="14" customFormat="1">
      <c r="A184" s="14"/>
      <c r="B184" s="255"/>
      <c r="C184" s="256"/>
      <c r="D184" s="239" t="s">
        <v>154</v>
      </c>
      <c r="E184" s="257" t="s">
        <v>1</v>
      </c>
      <c r="F184" s="258" t="s">
        <v>500</v>
      </c>
      <c r="G184" s="256"/>
      <c r="H184" s="259">
        <v>5059.3800000000001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154</v>
      </c>
      <c r="AU184" s="265" t="s">
        <v>90</v>
      </c>
      <c r="AV184" s="14" t="s">
        <v>90</v>
      </c>
      <c r="AW184" s="14" t="s">
        <v>36</v>
      </c>
      <c r="AX184" s="14" t="s">
        <v>80</v>
      </c>
      <c r="AY184" s="265" t="s">
        <v>141</v>
      </c>
    </row>
    <row r="185" s="13" customFormat="1">
      <c r="A185" s="13"/>
      <c r="B185" s="245"/>
      <c r="C185" s="246"/>
      <c r="D185" s="239" t="s">
        <v>154</v>
      </c>
      <c r="E185" s="247" t="s">
        <v>1</v>
      </c>
      <c r="F185" s="248" t="s">
        <v>501</v>
      </c>
      <c r="G185" s="246"/>
      <c r="H185" s="247" t="s">
        <v>1</v>
      </c>
      <c r="I185" s="249"/>
      <c r="J185" s="246"/>
      <c r="K185" s="246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154</v>
      </c>
      <c r="AU185" s="254" t="s">
        <v>90</v>
      </c>
      <c r="AV185" s="13" t="s">
        <v>88</v>
      </c>
      <c r="AW185" s="13" t="s">
        <v>36</v>
      </c>
      <c r="AX185" s="13" t="s">
        <v>80</v>
      </c>
      <c r="AY185" s="254" t="s">
        <v>141</v>
      </c>
    </row>
    <row r="186" s="14" customFormat="1">
      <c r="A186" s="14"/>
      <c r="B186" s="255"/>
      <c r="C186" s="256"/>
      <c r="D186" s="239" t="s">
        <v>154</v>
      </c>
      <c r="E186" s="257" t="s">
        <v>1</v>
      </c>
      <c r="F186" s="258" t="s">
        <v>502</v>
      </c>
      <c r="G186" s="256"/>
      <c r="H186" s="259">
        <v>4161.1899999999996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154</v>
      </c>
      <c r="AU186" s="265" t="s">
        <v>90</v>
      </c>
      <c r="AV186" s="14" t="s">
        <v>90</v>
      </c>
      <c r="AW186" s="14" t="s">
        <v>36</v>
      </c>
      <c r="AX186" s="14" t="s">
        <v>80</v>
      </c>
      <c r="AY186" s="265" t="s">
        <v>141</v>
      </c>
    </row>
    <row r="187" s="13" customFormat="1">
      <c r="A187" s="13"/>
      <c r="B187" s="245"/>
      <c r="C187" s="246"/>
      <c r="D187" s="239" t="s">
        <v>154</v>
      </c>
      <c r="E187" s="247" t="s">
        <v>1</v>
      </c>
      <c r="F187" s="248" t="s">
        <v>503</v>
      </c>
      <c r="G187" s="246"/>
      <c r="H187" s="247" t="s">
        <v>1</v>
      </c>
      <c r="I187" s="249"/>
      <c r="J187" s="246"/>
      <c r="K187" s="246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154</v>
      </c>
      <c r="AU187" s="254" t="s">
        <v>90</v>
      </c>
      <c r="AV187" s="13" t="s">
        <v>88</v>
      </c>
      <c r="AW187" s="13" t="s">
        <v>36</v>
      </c>
      <c r="AX187" s="13" t="s">
        <v>80</v>
      </c>
      <c r="AY187" s="254" t="s">
        <v>141</v>
      </c>
    </row>
    <row r="188" s="14" customFormat="1">
      <c r="A188" s="14"/>
      <c r="B188" s="255"/>
      <c r="C188" s="256"/>
      <c r="D188" s="239" t="s">
        <v>154</v>
      </c>
      <c r="E188" s="257" t="s">
        <v>1</v>
      </c>
      <c r="F188" s="258" t="s">
        <v>504</v>
      </c>
      <c r="G188" s="256"/>
      <c r="H188" s="259">
        <v>4.5899999999999999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154</v>
      </c>
      <c r="AU188" s="265" t="s">
        <v>90</v>
      </c>
      <c r="AV188" s="14" t="s">
        <v>90</v>
      </c>
      <c r="AW188" s="14" t="s">
        <v>36</v>
      </c>
      <c r="AX188" s="14" t="s">
        <v>80</v>
      </c>
      <c r="AY188" s="265" t="s">
        <v>141</v>
      </c>
    </row>
    <row r="189" s="15" customFormat="1">
      <c r="A189" s="15"/>
      <c r="B189" s="266"/>
      <c r="C189" s="267"/>
      <c r="D189" s="239" t="s">
        <v>154</v>
      </c>
      <c r="E189" s="268" t="s">
        <v>1</v>
      </c>
      <c r="F189" s="269" t="s">
        <v>173</v>
      </c>
      <c r="G189" s="267"/>
      <c r="H189" s="270">
        <v>9225.1599999999999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154</v>
      </c>
      <c r="AU189" s="276" t="s">
        <v>90</v>
      </c>
      <c r="AV189" s="15" t="s">
        <v>148</v>
      </c>
      <c r="AW189" s="15" t="s">
        <v>36</v>
      </c>
      <c r="AX189" s="15" t="s">
        <v>88</v>
      </c>
      <c r="AY189" s="276" t="s">
        <v>141</v>
      </c>
    </row>
    <row r="190" s="2" customFormat="1" ht="24.15" customHeight="1">
      <c r="A190" s="38"/>
      <c r="B190" s="39"/>
      <c r="C190" s="226" t="s">
        <v>253</v>
      </c>
      <c r="D190" s="226" t="s">
        <v>143</v>
      </c>
      <c r="E190" s="227" t="s">
        <v>272</v>
      </c>
      <c r="F190" s="228" t="s">
        <v>273</v>
      </c>
      <c r="G190" s="229" t="s">
        <v>160</v>
      </c>
      <c r="H190" s="230">
        <v>5800.6300000000001</v>
      </c>
      <c r="I190" s="231"/>
      <c r="J190" s="232">
        <f>ROUND(I190*H190,2)</f>
        <v>0</v>
      </c>
      <c r="K190" s="228" t="s">
        <v>147</v>
      </c>
      <c r="L190" s="44"/>
      <c r="M190" s="233" t="s">
        <v>1</v>
      </c>
      <c r="N190" s="234" t="s">
        <v>45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148</v>
      </c>
      <c r="AT190" s="237" t="s">
        <v>143</v>
      </c>
      <c r="AU190" s="237" t="s">
        <v>90</v>
      </c>
      <c r="AY190" s="17" t="s">
        <v>141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88</v>
      </c>
      <c r="BK190" s="238">
        <f>ROUND(I190*H190,2)</f>
        <v>0</v>
      </c>
      <c r="BL190" s="17" t="s">
        <v>148</v>
      </c>
      <c r="BM190" s="237" t="s">
        <v>505</v>
      </c>
    </row>
    <row r="191" s="2" customFormat="1">
      <c r="A191" s="38"/>
      <c r="B191" s="39"/>
      <c r="C191" s="40"/>
      <c r="D191" s="239" t="s">
        <v>150</v>
      </c>
      <c r="E191" s="40"/>
      <c r="F191" s="240" t="s">
        <v>275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150</v>
      </c>
      <c r="AU191" s="17" t="s">
        <v>90</v>
      </c>
    </row>
    <row r="192" s="13" customFormat="1">
      <c r="A192" s="13"/>
      <c r="B192" s="245"/>
      <c r="C192" s="246"/>
      <c r="D192" s="239" t="s">
        <v>154</v>
      </c>
      <c r="E192" s="247" t="s">
        <v>1</v>
      </c>
      <c r="F192" s="248" t="s">
        <v>506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154</v>
      </c>
      <c r="AU192" s="254" t="s">
        <v>90</v>
      </c>
      <c r="AV192" s="13" t="s">
        <v>88</v>
      </c>
      <c r="AW192" s="13" t="s">
        <v>36</v>
      </c>
      <c r="AX192" s="13" t="s">
        <v>80</v>
      </c>
      <c r="AY192" s="254" t="s">
        <v>141</v>
      </c>
    </row>
    <row r="193" s="13" customFormat="1">
      <c r="A193" s="13"/>
      <c r="B193" s="245"/>
      <c r="C193" s="246"/>
      <c r="D193" s="239" t="s">
        <v>154</v>
      </c>
      <c r="E193" s="247" t="s">
        <v>1</v>
      </c>
      <c r="F193" s="248" t="s">
        <v>507</v>
      </c>
      <c r="G193" s="246"/>
      <c r="H193" s="247" t="s">
        <v>1</v>
      </c>
      <c r="I193" s="249"/>
      <c r="J193" s="246"/>
      <c r="K193" s="246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154</v>
      </c>
      <c r="AU193" s="254" t="s">
        <v>90</v>
      </c>
      <c r="AV193" s="13" t="s">
        <v>88</v>
      </c>
      <c r="AW193" s="13" t="s">
        <v>36</v>
      </c>
      <c r="AX193" s="13" t="s">
        <v>80</v>
      </c>
      <c r="AY193" s="254" t="s">
        <v>141</v>
      </c>
    </row>
    <row r="194" s="14" customFormat="1">
      <c r="A194" s="14"/>
      <c r="B194" s="255"/>
      <c r="C194" s="256"/>
      <c r="D194" s="239" t="s">
        <v>154</v>
      </c>
      <c r="E194" s="257" t="s">
        <v>1</v>
      </c>
      <c r="F194" s="258" t="s">
        <v>508</v>
      </c>
      <c r="G194" s="256"/>
      <c r="H194" s="259">
        <v>2467.96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154</v>
      </c>
      <c r="AU194" s="265" t="s">
        <v>90</v>
      </c>
      <c r="AV194" s="14" t="s">
        <v>90</v>
      </c>
      <c r="AW194" s="14" t="s">
        <v>36</v>
      </c>
      <c r="AX194" s="14" t="s">
        <v>80</v>
      </c>
      <c r="AY194" s="265" t="s">
        <v>141</v>
      </c>
    </row>
    <row r="195" s="13" customFormat="1">
      <c r="A195" s="13"/>
      <c r="B195" s="245"/>
      <c r="C195" s="246"/>
      <c r="D195" s="239" t="s">
        <v>154</v>
      </c>
      <c r="E195" s="247" t="s">
        <v>1</v>
      </c>
      <c r="F195" s="248" t="s">
        <v>509</v>
      </c>
      <c r="G195" s="246"/>
      <c r="H195" s="247" t="s">
        <v>1</v>
      </c>
      <c r="I195" s="249"/>
      <c r="J195" s="246"/>
      <c r="K195" s="246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154</v>
      </c>
      <c r="AU195" s="254" t="s">
        <v>90</v>
      </c>
      <c r="AV195" s="13" t="s">
        <v>88</v>
      </c>
      <c r="AW195" s="13" t="s">
        <v>36</v>
      </c>
      <c r="AX195" s="13" t="s">
        <v>80</v>
      </c>
      <c r="AY195" s="254" t="s">
        <v>141</v>
      </c>
    </row>
    <row r="196" s="14" customFormat="1">
      <c r="A196" s="14"/>
      <c r="B196" s="255"/>
      <c r="C196" s="256"/>
      <c r="D196" s="239" t="s">
        <v>154</v>
      </c>
      <c r="E196" s="257" t="s">
        <v>1</v>
      </c>
      <c r="F196" s="258" t="s">
        <v>510</v>
      </c>
      <c r="G196" s="256"/>
      <c r="H196" s="259">
        <v>3332.6700000000001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154</v>
      </c>
      <c r="AU196" s="265" t="s">
        <v>90</v>
      </c>
      <c r="AV196" s="14" t="s">
        <v>90</v>
      </c>
      <c r="AW196" s="14" t="s">
        <v>36</v>
      </c>
      <c r="AX196" s="14" t="s">
        <v>80</v>
      </c>
      <c r="AY196" s="265" t="s">
        <v>141</v>
      </c>
    </row>
    <row r="197" s="15" customFormat="1">
      <c r="A197" s="15"/>
      <c r="B197" s="266"/>
      <c r="C197" s="267"/>
      <c r="D197" s="239" t="s">
        <v>154</v>
      </c>
      <c r="E197" s="268" t="s">
        <v>1</v>
      </c>
      <c r="F197" s="269" t="s">
        <v>173</v>
      </c>
      <c r="G197" s="267"/>
      <c r="H197" s="270">
        <v>5800.6300000000001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154</v>
      </c>
      <c r="AU197" s="276" t="s">
        <v>90</v>
      </c>
      <c r="AV197" s="15" t="s">
        <v>148</v>
      </c>
      <c r="AW197" s="15" t="s">
        <v>36</v>
      </c>
      <c r="AX197" s="15" t="s">
        <v>88</v>
      </c>
      <c r="AY197" s="276" t="s">
        <v>141</v>
      </c>
    </row>
    <row r="198" s="2" customFormat="1" ht="37.8" customHeight="1">
      <c r="A198" s="38"/>
      <c r="B198" s="39"/>
      <c r="C198" s="226" t="s">
        <v>259</v>
      </c>
      <c r="D198" s="226" t="s">
        <v>143</v>
      </c>
      <c r="E198" s="227" t="s">
        <v>511</v>
      </c>
      <c r="F198" s="228" t="s">
        <v>512</v>
      </c>
      <c r="G198" s="229" t="s">
        <v>160</v>
      </c>
      <c r="H198" s="230">
        <v>2467.96</v>
      </c>
      <c r="I198" s="231"/>
      <c r="J198" s="232">
        <f>ROUND(I198*H198,2)</f>
        <v>0</v>
      </c>
      <c r="K198" s="228" t="s">
        <v>147</v>
      </c>
      <c r="L198" s="44"/>
      <c r="M198" s="233" t="s">
        <v>1</v>
      </c>
      <c r="N198" s="234" t="s">
        <v>45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148</v>
      </c>
      <c r="AT198" s="237" t="s">
        <v>143</v>
      </c>
      <c r="AU198" s="237" t="s">
        <v>90</v>
      </c>
      <c r="AY198" s="17" t="s">
        <v>141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88</v>
      </c>
      <c r="BK198" s="238">
        <f>ROUND(I198*H198,2)</f>
        <v>0</v>
      </c>
      <c r="BL198" s="17" t="s">
        <v>148</v>
      </c>
      <c r="BM198" s="237" t="s">
        <v>513</v>
      </c>
    </row>
    <row r="199" s="2" customFormat="1">
      <c r="A199" s="38"/>
      <c r="B199" s="39"/>
      <c r="C199" s="40"/>
      <c r="D199" s="239" t="s">
        <v>150</v>
      </c>
      <c r="E199" s="40"/>
      <c r="F199" s="240" t="s">
        <v>514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150</v>
      </c>
      <c r="AU199" s="17" t="s">
        <v>90</v>
      </c>
    </row>
    <row r="200" s="13" customFormat="1">
      <c r="A200" s="13"/>
      <c r="B200" s="245"/>
      <c r="C200" s="246"/>
      <c r="D200" s="239" t="s">
        <v>154</v>
      </c>
      <c r="E200" s="247" t="s">
        <v>1</v>
      </c>
      <c r="F200" s="248" t="s">
        <v>515</v>
      </c>
      <c r="G200" s="246"/>
      <c r="H200" s="247" t="s">
        <v>1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154</v>
      </c>
      <c r="AU200" s="254" t="s">
        <v>90</v>
      </c>
      <c r="AV200" s="13" t="s">
        <v>88</v>
      </c>
      <c r="AW200" s="13" t="s">
        <v>36</v>
      </c>
      <c r="AX200" s="13" t="s">
        <v>80</v>
      </c>
      <c r="AY200" s="254" t="s">
        <v>141</v>
      </c>
    </row>
    <row r="201" s="13" customFormat="1">
      <c r="A201" s="13"/>
      <c r="B201" s="245"/>
      <c r="C201" s="246"/>
      <c r="D201" s="239" t="s">
        <v>154</v>
      </c>
      <c r="E201" s="247" t="s">
        <v>1</v>
      </c>
      <c r="F201" s="248" t="s">
        <v>507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154</v>
      </c>
      <c r="AU201" s="254" t="s">
        <v>90</v>
      </c>
      <c r="AV201" s="13" t="s">
        <v>88</v>
      </c>
      <c r="AW201" s="13" t="s">
        <v>36</v>
      </c>
      <c r="AX201" s="13" t="s">
        <v>80</v>
      </c>
      <c r="AY201" s="254" t="s">
        <v>141</v>
      </c>
    </row>
    <row r="202" s="14" customFormat="1">
      <c r="A202" s="14"/>
      <c r="B202" s="255"/>
      <c r="C202" s="256"/>
      <c r="D202" s="239" t="s">
        <v>154</v>
      </c>
      <c r="E202" s="257" t="s">
        <v>1</v>
      </c>
      <c r="F202" s="258" t="s">
        <v>508</v>
      </c>
      <c r="G202" s="256"/>
      <c r="H202" s="259">
        <v>2467.96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154</v>
      </c>
      <c r="AU202" s="265" t="s">
        <v>90</v>
      </c>
      <c r="AV202" s="14" t="s">
        <v>90</v>
      </c>
      <c r="AW202" s="14" t="s">
        <v>36</v>
      </c>
      <c r="AX202" s="14" t="s">
        <v>88</v>
      </c>
      <c r="AY202" s="265" t="s">
        <v>141</v>
      </c>
    </row>
    <row r="203" s="2" customFormat="1" ht="24.15" customHeight="1">
      <c r="A203" s="38"/>
      <c r="B203" s="39"/>
      <c r="C203" s="226" t="s">
        <v>8</v>
      </c>
      <c r="D203" s="226" t="s">
        <v>143</v>
      </c>
      <c r="E203" s="227" t="s">
        <v>516</v>
      </c>
      <c r="F203" s="228" t="s">
        <v>517</v>
      </c>
      <c r="G203" s="229" t="s">
        <v>160</v>
      </c>
      <c r="H203" s="230">
        <v>3332.6700000000001</v>
      </c>
      <c r="I203" s="231"/>
      <c r="J203" s="232">
        <f>ROUND(I203*H203,2)</f>
        <v>0</v>
      </c>
      <c r="K203" s="228" t="s">
        <v>147</v>
      </c>
      <c r="L203" s="44"/>
      <c r="M203" s="233" t="s">
        <v>1</v>
      </c>
      <c r="N203" s="234" t="s">
        <v>45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148</v>
      </c>
      <c r="AT203" s="237" t="s">
        <v>143</v>
      </c>
      <c r="AU203" s="237" t="s">
        <v>90</v>
      </c>
      <c r="AY203" s="17" t="s">
        <v>141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88</v>
      </c>
      <c r="BK203" s="238">
        <f>ROUND(I203*H203,2)</f>
        <v>0</v>
      </c>
      <c r="BL203" s="17" t="s">
        <v>148</v>
      </c>
      <c r="BM203" s="237" t="s">
        <v>518</v>
      </c>
    </row>
    <row r="204" s="2" customFormat="1">
      <c r="A204" s="38"/>
      <c r="B204" s="39"/>
      <c r="C204" s="40"/>
      <c r="D204" s="239" t="s">
        <v>150</v>
      </c>
      <c r="E204" s="40"/>
      <c r="F204" s="240" t="s">
        <v>519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90</v>
      </c>
    </row>
    <row r="205" s="13" customFormat="1">
      <c r="A205" s="13"/>
      <c r="B205" s="245"/>
      <c r="C205" s="246"/>
      <c r="D205" s="239" t="s">
        <v>154</v>
      </c>
      <c r="E205" s="247" t="s">
        <v>1</v>
      </c>
      <c r="F205" s="248" t="s">
        <v>520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154</v>
      </c>
      <c r="AU205" s="254" t="s">
        <v>90</v>
      </c>
      <c r="AV205" s="13" t="s">
        <v>88</v>
      </c>
      <c r="AW205" s="13" t="s">
        <v>36</v>
      </c>
      <c r="AX205" s="13" t="s">
        <v>80</v>
      </c>
      <c r="AY205" s="254" t="s">
        <v>141</v>
      </c>
    </row>
    <row r="206" s="13" customFormat="1">
      <c r="A206" s="13"/>
      <c r="B206" s="245"/>
      <c r="C206" s="246"/>
      <c r="D206" s="239" t="s">
        <v>154</v>
      </c>
      <c r="E206" s="247" t="s">
        <v>1</v>
      </c>
      <c r="F206" s="248" t="s">
        <v>480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154</v>
      </c>
      <c r="AU206" s="254" t="s">
        <v>90</v>
      </c>
      <c r="AV206" s="13" t="s">
        <v>88</v>
      </c>
      <c r="AW206" s="13" t="s">
        <v>36</v>
      </c>
      <c r="AX206" s="13" t="s">
        <v>80</v>
      </c>
      <c r="AY206" s="254" t="s">
        <v>141</v>
      </c>
    </row>
    <row r="207" s="14" customFormat="1">
      <c r="A207" s="14"/>
      <c r="B207" s="255"/>
      <c r="C207" s="256"/>
      <c r="D207" s="239" t="s">
        <v>154</v>
      </c>
      <c r="E207" s="257" t="s">
        <v>1</v>
      </c>
      <c r="F207" s="258" t="s">
        <v>510</v>
      </c>
      <c r="G207" s="256"/>
      <c r="H207" s="259">
        <v>3332.6700000000001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154</v>
      </c>
      <c r="AU207" s="265" t="s">
        <v>90</v>
      </c>
      <c r="AV207" s="14" t="s">
        <v>90</v>
      </c>
      <c r="AW207" s="14" t="s">
        <v>36</v>
      </c>
      <c r="AX207" s="14" t="s">
        <v>88</v>
      </c>
      <c r="AY207" s="265" t="s">
        <v>141</v>
      </c>
    </row>
    <row r="208" s="2" customFormat="1" ht="37.8" customHeight="1">
      <c r="A208" s="38"/>
      <c r="B208" s="39"/>
      <c r="C208" s="226" t="s">
        <v>271</v>
      </c>
      <c r="D208" s="226" t="s">
        <v>143</v>
      </c>
      <c r="E208" s="227" t="s">
        <v>521</v>
      </c>
      <c r="F208" s="228" t="s">
        <v>522</v>
      </c>
      <c r="G208" s="229" t="s">
        <v>160</v>
      </c>
      <c r="H208" s="230">
        <v>3296.48</v>
      </c>
      <c r="I208" s="231"/>
      <c r="J208" s="232">
        <f>ROUND(I208*H208,2)</f>
        <v>0</v>
      </c>
      <c r="K208" s="228" t="s">
        <v>147</v>
      </c>
      <c r="L208" s="44"/>
      <c r="M208" s="233" t="s">
        <v>1</v>
      </c>
      <c r="N208" s="234" t="s">
        <v>45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148</v>
      </c>
      <c r="AT208" s="237" t="s">
        <v>143</v>
      </c>
      <c r="AU208" s="237" t="s">
        <v>90</v>
      </c>
      <c r="AY208" s="17" t="s">
        <v>141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88</v>
      </c>
      <c r="BK208" s="238">
        <f>ROUND(I208*H208,2)</f>
        <v>0</v>
      </c>
      <c r="BL208" s="17" t="s">
        <v>148</v>
      </c>
      <c r="BM208" s="237" t="s">
        <v>523</v>
      </c>
    </row>
    <row r="209" s="2" customFormat="1">
      <c r="A209" s="38"/>
      <c r="B209" s="39"/>
      <c r="C209" s="40"/>
      <c r="D209" s="239" t="s">
        <v>150</v>
      </c>
      <c r="E209" s="40"/>
      <c r="F209" s="240" t="s">
        <v>524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150</v>
      </c>
      <c r="AU209" s="17" t="s">
        <v>90</v>
      </c>
    </row>
    <row r="210" s="13" customFormat="1">
      <c r="A210" s="13"/>
      <c r="B210" s="245"/>
      <c r="C210" s="246"/>
      <c r="D210" s="239" t="s">
        <v>154</v>
      </c>
      <c r="E210" s="247" t="s">
        <v>1</v>
      </c>
      <c r="F210" s="248" t="s">
        <v>525</v>
      </c>
      <c r="G210" s="246"/>
      <c r="H210" s="247" t="s">
        <v>1</v>
      </c>
      <c r="I210" s="249"/>
      <c r="J210" s="246"/>
      <c r="K210" s="246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154</v>
      </c>
      <c r="AU210" s="254" t="s">
        <v>90</v>
      </c>
      <c r="AV210" s="13" t="s">
        <v>88</v>
      </c>
      <c r="AW210" s="13" t="s">
        <v>36</v>
      </c>
      <c r="AX210" s="13" t="s">
        <v>80</v>
      </c>
      <c r="AY210" s="254" t="s">
        <v>141</v>
      </c>
    </row>
    <row r="211" s="14" customFormat="1">
      <c r="A211" s="14"/>
      <c r="B211" s="255"/>
      <c r="C211" s="256"/>
      <c r="D211" s="239" t="s">
        <v>154</v>
      </c>
      <c r="E211" s="257" t="s">
        <v>1</v>
      </c>
      <c r="F211" s="258" t="s">
        <v>526</v>
      </c>
      <c r="G211" s="256"/>
      <c r="H211" s="259">
        <v>3296.48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154</v>
      </c>
      <c r="AU211" s="265" t="s">
        <v>90</v>
      </c>
      <c r="AV211" s="14" t="s">
        <v>90</v>
      </c>
      <c r="AW211" s="14" t="s">
        <v>36</v>
      </c>
      <c r="AX211" s="14" t="s">
        <v>88</v>
      </c>
      <c r="AY211" s="265" t="s">
        <v>141</v>
      </c>
    </row>
    <row r="212" s="2" customFormat="1" ht="24.15" customHeight="1">
      <c r="A212" s="38"/>
      <c r="B212" s="39"/>
      <c r="C212" s="226" t="s">
        <v>278</v>
      </c>
      <c r="D212" s="226" t="s">
        <v>143</v>
      </c>
      <c r="E212" s="227" t="s">
        <v>239</v>
      </c>
      <c r="F212" s="228" t="s">
        <v>240</v>
      </c>
      <c r="G212" s="229" t="s">
        <v>199</v>
      </c>
      <c r="H212" s="230">
        <v>19247.900000000001</v>
      </c>
      <c r="I212" s="231"/>
      <c r="J212" s="232">
        <f>ROUND(I212*H212,2)</f>
        <v>0</v>
      </c>
      <c r="K212" s="228" t="s">
        <v>147</v>
      </c>
      <c r="L212" s="44"/>
      <c r="M212" s="233" t="s">
        <v>1</v>
      </c>
      <c r="N212" s="234" t="s">
        <v>45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148</v>
      </c>
      <c r="AT212" s="237" t="s">
        <v>143</v>
      </c>
      <c r="AU212" s="237" t="s">
        <v>90</v>
      </c>
      <c r="AY212" s="17" t="s">
        <v>141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88</v>
      </c>
      <c r="BK212" s="238">
        <f>ROUND(I212*H212,2)</f>
        <v>0</v>
      </c>
      <c r="BL212" s="17" t="s">
        <v>148</v>
      </c>
      <c r="BM212" s="237" t="s">
        <v>527</v>
      </c>
    </row>
    <row r="213" s="2" customFormat="1">
      <c r="A213" s="38"/>
      <c r="B213" s="39"/>
      <c r="C213" s="40"/>
      <c r="D213" s="239" t="s">
        <v>150</v>
      </c>
      <c r="E213" s="40"/>
      <c r="F213" s="240" t="s">
        <v>242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150</v>
      </c>
      <c r="AU213" s="17" t="s">
        <v>90</v>
      </c>
    </row>
    <row r="214" s="13" customFormat="1">
      <c r="A214" s="13"/>
      <c r="B214" s="245"/>
      <c r="C214" s="246"/>
      <c r="D214" s="239" t="s">
        <v>154</v>
      </c>
      <c r="E214" s="247" t="s">
        <v>1</v>
      </c>
      <c r="F214" s="248" t="s">
        <v>528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154</v>
      </c>
      <c r="AU214" s="254" t="s">
        <v>90</v>
      </c>
      <c r="AV214" s="13" t="s">
        <v>88</v>
      </c>
      <c r="AW214" s="13" t="s">
        <v>36</v>
      </c>
      <c r="AX214" s="13" t="s">
        <v>80</v>
      </c>
      <c r="AY214" s="254" t="s">
        <v>141</v>
      </c>
    </row>
    <row r="215" s="13" customFormat="1">
      <c r="A215" s="13"/>
      <c r="B215" s="245"/>
      <c r="C215" s="246"/>
      <c r="D215" s="239" t="s">
        <v>154</v>
      </c>
      <c r="E215" s="247" t="s">
        <v>1</v>
      </c>
      <c r="F215" s="248" t="s">
        <v>529</v>
      </c>
      <c r="G215" s="246"/>
      <c r="H215" s="247" t="s">
        <v>1</v>
      </c>
      <c r="I215" s="249"/>
      <c r="J215" s="246"/>
      <c r="K215" s="246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154</v>
      </c>
      <c r="AU215" s="254" t="s">
        <v>90</v>
      </c>
      <c r="AV215" s="13" t="s">
        <v>88</v>
      </c>
      <c r="AW215" s="13" t="s">
        <v>36</v>
      </c>
      <c r="AX215" s="13" t="s">
        <v>80</v>
      </c>
      <c r="AY215" s="254" t="s">
        <v>141</v>
      </c>
    </row>
    <row r="216" s="14" customFormat="1">
      <c r="A216" s="14"/>
      <c r="B216" s="255"/>
      <c r="C216" s="256"/>
      <c r="D216" s="239" t="s">
        <v>154</v>
      </c>
      <c r="E216" s="257" t="s">
        <v>1</v>
      </c>
      <c r="F216" s="258" t="s">
        <v>530</v>
      </c>
      <c r="G216" s="256"/>
      <c r="H216" s="259">
        <v>6081.3999999999996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154</v>
      </c>
      <c r="AU216" s="265" t="s">
        <v>90</v>
      </c>
      <c r="AV216" s="14" t="s">
        <v>90</v>
      </c>
      <c r="AW216" s="14" t="s">
        <v>36</v>
      </c>
      <c r="AX216" s="14" t="s">
        <v>80</v>
      </c>
      <c r="AY216" s="265" t="s">
        <v>141</v>
      </c>
    </row>
    <row r="217" s="13" customFormat="1">
      <c r="A217" s="13"/>
      <c r="B217" s="245"/>
      <c r="C217" s="246"/>
      <c r="D217" s="239" t="s">
        <v>154</v>
      </c>
      <c r="E217" s="247" t="s">
        <v>1</v>
      </c>
      <c r="F217" s="248" t="s">
        <v>531</v>
      </c>
      <c r="G217" s="246"/>
      <c r="H217" s="247" t="s">
        <v>1</v>
      </c>
      <c r="I217" s="249"/>
      <c r="J217" s="246"/>
      <c r="K217" s="246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154</v>
      </c>
      <c r="AU217" s="254" t="s">
        <v>90</v>
      </c>
      <c r="AV217" s="13" t="s">
        <v>88</v>
      </c>
      <c r="AW217" s="13" t="s">
        <v>36</v>
      </c>
      <c r="AX217" s="13" t="s">
        <v>80</v>
      </c>
      <c r="AY217" s="254" t="s">
        <v>141</v>
      </c>
    </row>
    <row r="218" s="14" customFormat="1">
      <c r="A218" s="14"/>
      <c r="B218" s="255"/>
      <c r="C218" s="256"/>
      <c r="D218" s="239" t="s">
        <v>154</v>
      </c>
      <c r="E218" s="257" t="s">
        <v>1</v>
      </c>
      <c r="F218" s="258" t="s">
        <v>532</v>
      </c>
      <c r="G218" s="256"/>
      <c r="H218" s="259">
        <v>13166.5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154</v>
      </c>
      <c r="AU218" s="265" t="s">
        <v>90</v>
      </c>
      <c r="AV218" s="14" t="s">
        <v>90</v>
      </c>
      <c r="AW218" s="14" t="s">
        <v>36</v>
      </c>
      <c r="AX218" s="14" t="s">
        <v>80</v>
      </c>
      <c r="AY218" s="265" t="s">
        <v>141</v>
      </c>
    </row>
    <row r="219" s="15" customFormat="1">
      <c r="A219" s="15"/>
      <c r="B219" s="266"/>
      <c r="C219" s="267"/>
      <c r="D219" s="239" t="s">
        <v>154</v>
      </c>
      <c r="E219" s="268" t="s">
        <v>1</v>
      </c>
      <c r="F219" s="269" t="s">
        <v>173</v>
      </c>
      <c r="G219" s="267"/>
      <c r="H219" s="270">
        <v>19247.900000000001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154</v>
      </c>
      <c r="AU219" s="276" t="s">
        <v>90</v>
      </c>
      <c r="AV219" s="15" t="s">
        <v>148</v>
      </c>
      <c r="AW219" s="15" t="s">
        <v>36</v>
      </c>
      <c r="AX219" s="15" t="s">
        <v>88</v>
      </c>
      <c r="AY219" s="276" t="s">
        <v>141</v>
      </c>
    </row>
    <row r="220" s="2" customFormat="1" ht="24.15" customHeight="1">
      <c r="A220" s="38"/>
      <c r="B220" s="39"/>
      <c r="C220" s="226" t="s">
        <v>284</v>
      </c>
      <c r="D220" s="226" t="s">
        <v>143</v>
      </c>
      <c r="E220" s="227" t="s">
        <v>248</v>
      </c>
      <c r="F220" s="228" t="s">
        <v>249</v>
      </c>
      <c r="G220" s="229" t="s">
        <v>199</v>
      </c>
      <c r="H220" s="230">
        <v>2903.5</v>
      </c>
      <c r="I220" s="231"/>
      <c r="J220" s="232">
        <f>ROUND(I220*H220,2)</f>
        <v>0</v>
      </c>
      <c r="K220" s="228" t="s">
        <v>147</v>
      </c>
      <c r="L220" s="44"/>
      <c r="M220" s="233" t="s">
        <v>1</v>
      </c>
      <c r="N220" s="234" t="s">
        <v>45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148</v>
      </c>
      <c r="AT220" s="237" t="s">
        <v>143</v>
      </c>
      <c r="AU220" s="237" t="s">
        <v>90</v>
      </c>
      <c r="AY220" s="17" t="s">
        <v>141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148</v>
      </c>
      <c r="BM220" s="237" t="s">
        <v>533</v>
      </c>
    </row>
    <row r="221" s="2" customFormat="1">
      <c r="A221" s="38"/>
      <c r="B221" s="39"/>
      <c r="C221" s="40"/>
      <c r="D221" s="239" t="s">
        <v>150</v>
      </c>
      <c r="E221" s="40"/>
      <c r="F221" s="240" t="s">
        <v>251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90</v>
      </c>
    </row>
    <row r="222" s="13" customFormat="1">
      <c r="A222" s="13"/>
      <c r="B222" s="245"/>
      <c r="C222" s="246"/>
      <c r="D222" s="239" t="s">
        <v>154</v>
      </c>
      <c r="E222" s="247" t="s">
        <v>1</v>
      </c>
      <c r="F222" s="248" t="s">
        <v>528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154</v>
      </c>
      <c r="AU222" s="254" t="s">
        <v>90</v>
      </c>
      <c r="AV222" s="13" t="s">
        <v>88</v>
      </c>
      <c r="AW222" s="13" t="s">
        <v>36</v>
      </c>
      <c r="AX222" s="13" t="s">
        <v>80</v>
      </c>
      <c r="AY222" s="254" t="s">
        <v>141</v>
      </c>
    </row>
    <row r="223" s="14" customFormat="1">
      <c r="A223" s="14"/>
      <c r="B223" s="255"/>
      <c r="C223" s="256"/>
      <c r="D223" s="239" t="s">
        <v>154</v>
      </c>
      <c r="E223" s="257" t="s">
        <v>1</v>
      </c>
      <c r="F223" s="258" t="s">
        <v>534</v>
      </c>
      <c r="G223" s="256"/>
      <c r="H223" s="259">
        <v>2903.5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154</v>
      </c>
      <c r="AU223" s="265" t="s">
        <v>90</v>
      </c>
      <c r="AV223" s="14" t="s">
        <v>90</v>
      </c>
      <c r="AW223" s="14" t="s">
        <v>36</v>
      </c>
      <c r="AX223" s="14" t="s">
        <v>88</v>
      </c>
      <c r="AY223" s="265" t="s">
        <v>141</v>
      </c>
    </row>
    <row r="224" s="2" customFormat="1" ht="16.5" customHeight="1">
      <c r="A224" s="38"/>
      <c r="B224" s="39"/>
      <c r="C224" s="226" t="s">
        <v>289</v>
      </c>
      <c r="D224" s="226" t="s">
        <v>143</v>
      </c>
      <c r="E224" s="227" t="s">
        <v>254</v>
      </c>
      <c r="F224" s="228" t="s">
        <v>255</v>
      </c>
      <c r="G224" s="229" t="s">
        <v>199</v>
      </c>
      <c r="H224" s="230">
        <v>2990</v>
      </c>
      <c r="I224" s="231"/>
      <c r="J224" s="232">
        <f>ROUND(I224*H224,2)</f>
        <v>0</v>
      </c>
      <c r="K224" s="228" t="s">
        <v>147</v>
      </c>
      <c r="L224" s="44"/>
      <c r="M224" s="233" t="s">
        <v>1</v>
      </c>
      <c r="N224" s="234" t="s">
        <v>45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148</v>
      </c>
      <c r="AT224" s="237" t="s">
        <v>143</v>
      </c>
      <c r="AU224" s="237" t="s">
        <v>90</v>
      </c>
      <c r="AY224" s="17" t="s">
        <v>141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88</v>
      </c>
      <c r="BK224" s="238">
        <f>ROUND(I224*H224,2)</f>
        <v>0</v>
      </c>
      <c r="BL224" s="17" t="s">
        <v>148</v>
      </c>
      <c r="BM224" s="237" t="s">
        <v>535</v>
      </c>
    </row>
    <row r="225" s="2" customFormat="1">
      <c r="A225" s="38"/>
      <c r="B225" s="39"/>
      <c r="C225" s="40"/>
      <c r="D225" s="239" t="s">
        <v>150</v>
      </c>
      <c r="E225" s="40"/>
      <c r="F225" s="240" t="s">
        <v>257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150</v>
      </c>
      <c r="AU225" s="17" t="s">
        <v>90</v>
      </c>
    </row>
    <row r="226" s="13" customFormat="1">
      <c r="A226" s="13"/>
      <c r="B226" s="245"/>
      <c r="C226" s="246"/>
      <c r="D226" s="239" t="s">
        <v>154</v>
      </c>
      <c r="E226" s="247" t="s">
        <v>1</v>
      </c>
      <c r="F226" s="248" t="s">
        <v>528</v>
      </c>
      <c r="G226" s="246"/>
      <c r="H226" s="247" t="s">
        <v>1</v>
      </c>
      <c r="I226" s="249"/>
      <c r="J226" s="246"/>
      <c r="K226" s="246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154</v>
      </c>
      <c r="AU226" s="254" t="s">
        <v>90</v>
      </c>
      <c r="AV226" s="13" t="s">
        <v>88</v>
      </c>
      <c r="AW226" s="13" t="s">
        <v>36</v>
      </c>
      <c r="AX226" s="13" t="s">
        <v>80</v>
      </c>
      <c r="AY226" s="254" t="s">
        <v>141</v>
      </c>
    </row>
    <row r="227" s="14" customFormat="1">
      <c r="A227" s="14"/>
      <c r="B227" s="255"/>
      <c r="C227" s="256"/>
      <c r="D227" s="239" t="s">
        <v>154</v>
      </c>
      <c r="E227" s="257" t="s">
        <v>1</v>
      </c>
      <c r="F227" s="258" t="s">
        <v>536</v>
      </c>
      <c r="G227" s="256"/>
      <c r="H227" s="259">
        <v>2990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154</v>
      </c>
      <c r="AU227" s="265" t="s">
        <v>90</v>
      </c>
      <c r="AV227" s="14" t="s">
        <v>90</v>
      </c>
      <c r="AW227" s="14" t="s">
        <v>36</v>
      </c>
      <c r="AX227" s="14" t="s">
        <v>88</v>
      </c>
      <c r="AY227" s="265" t="s">
        <v>141</v>
      </c>
    </row>
    <row r="228" s="2" customFormat="1" ht="24.15" customHeight="1">
      <c r="A228" s="38"/>
      <c r="B228" s="39"/>
      <c r="C228" s="226" t="s">
        <v>295</v>
      </c>
      <c r="D228" s="226" t="s">
        <v>143</v>
      </c>
      <c r="E228" s="227" t="s">
        <v>537</v>
      </c>
      <c r="F228" s="228" t="s">
        <v>538</v>
      </c>
      <c r="G228" s="229" t="s">
        <v>199</v>
      </c>
      <c r="H228" s="230">
        <v>16.5</v>
      </c>
      <c r="I228" s="231"/>
      <c r="J228" s="232">
        <f>ROUND(I228*H228,2)</f>
        <v>0</v>
      </c>
      <c r="K228" s="228" t="s">
        <v>147</v>
      </c>
      <c r="L228" s="44"/>
      <c r="M228" s="233" t="s">
        <v>1</v>
      </c>
      <c r="N228" s="234" t="s">
        <v>45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148</v>
      </c>
      <c r="AT228" s="237" t="s">
        <v>143</v>
      </c>
      <c r="AU228" s="237" t="s">
        <v>90</v>
      </c>
      <c r="AY228" s="17" t="s">
        <v>141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88</v>
      </c>
      <c r="BK228" s="238">
        <f>ROUND(I228*H228,2)</f>
        <v>0</v>
      </c>
      <c r="BL228" s="17" t="s">
        <v>148</v>
      </c>
      <c r="BM228" s="237" t="s">
        <v>539</v>
      </c>
    </row>
    <row r="229" s="2" customFormat="1">
      <c r="A229" s="38"/>
      <c r="B229" s="39"/>
      <c r="C229" s="40"/>
      <c r="D229" s="239" t="s">
        <v>150</v>
      </c>
      <c r="E229" s="40"/>
      <c r="F229" s="240" t="s">
        <v>540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150</v>
      </c>
      <c r="AU229" s="17" t="s">
        <v>90</v>
      </c>
    </row>
    <row r="230" s="13" customFormat="1">
      <c r="A230" s="13"/>
      <c r="B230" s="245"/>
      <c r="C230" s="246"/>
      <c r="D230" s="239" t="s">
        <v>154</v>
      </c>
      <c r="E230" s="247" t="s">
        <v>1</v>
      </c>
      <c r="F230" s="248" t="s">
        <v>528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154</v>
      </c>
      <c r="AU230" s="254" t="s">
        <v>90</v>
      </c>
      <c r="AV230" s="13" t="s">
        <v>88</v>
      </c>
      <c r="AW230" s="13" t="s">
        <v>36</v>
      </c>
      <c r="AX230" s="13" t="s">
        <v>80</v>
      </c>
      <c r="AY230" s="254" t="s">
        <v>141</v>
      </c>
    </row>
    <row r="231" s="14" customFormat="1">
      <c r="A231" s="14"/>
      <c r="B231" s="255"/>
      <c r="C231" s="256"/>
      <c r="D231" s="239" t="s">
        <v>154</v>
      </c>
      <c r="E231" s="257" t="s">
        <v>1</v>
      </c>
      <c r="F231" s="258" t="s">
        <v>541</v>
      </c>
      <c r="G231" s="256"/>
      <c r="H231" s="259">
        <v>16.5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154</v>
      </c>
      <c r="AU231" s="265" t="s">
        <v>90</v>
      </c>
      <c r="AV231" s="14" t="s">
        <v>90</v>
      </c>
      <c r="AW231" s="14" t="s">
        <v>36</v>
      </c>
      <c r="AX231" s="14" t="s">
        <v>88</v>
      </c>
      <c r="AY231" s="265" t="s">
        <v>141</v>
      </c>
    </row>
    <row r="232" s="2" customFormat="1" ht="24.15" customHeight="1">
      <c r="A232" s="38"/>
      <c r="B232" s="39"/>
      <c r="C232" s="226" t="s">
        <v>7</v>
      </c>
      <c r="D232" s="226" t="s">
        <v>143</v>
      </c>
      <c r="E232" s="227" t="s">
        <v>542</v>
      </c>
      <c r="F232" s="228" t="s">
        <v>543</v>
      </c>
      <c r="G232" s="229" t="s">
        <v>199</v>
      </c>
      <c r="H232" s="230">
        <v>29.399999999999999</v>
      </c>
      <c r="I232" s="231"/>
      <c r="J232" s="232">
        <f>ROUND(I232*H232,2)</f>
        <v>0</v>
      </c>
      <c r="K232" s="228" t="s">
        <v>147</v>
      </c>
      <c r="L232" s="44"/>
      <c r="M232" s="233" t="s">
        <v>1</v>
      </c>
      <c r="N232" s="234" t="s">
        <v>45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148</v>
      </c>
      <c r="AT232" s="237" t="s">
        <v>143</v>
      </c>
      <c r="AU232" s="237" t="s">
        <v>90</v>
      </c>
      <c r="AY232" s="17" t="s">
        <v>141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88</v>
      </c>
      <c r="BK232" s="238">
        <f>ROUND(I232*H232,2)</f>
        <v>0</v>
      </c>
      <c r="BL232" s="17" t="s">
        <v>148</v>
      </c>
      <c r="BM232" s="237" t="s">
        <v>544</v>
      </c>
    </row>
    <row r="233" s="2" customFormat="1">
      <c r="A233" s="38"/>
      <c r="B233" s="39"/>
      <c r="C233" s="40"/>
      <c r="D233" s="239" t="s">
        <v>150</v>
      </c>
      <c r="E233" s="40"/>
      <c r="F233" s="240" t="s">
        <v>545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150</v>
      </c>
      <c r="AU233" s="17" t="s">
        <v>90</v>
      </c>
    </row>
    <row r="234" s="13" customFormat="1">
      <c r="A234" s="13"/>
      <c r="B234" s="245"/>
      <c r="C234" s="246"/>
      <c r="D234" s="239" t="s">
        <v>154</v>
      </c>
      <c r="E234" s="247" t="s">
        <v>1</v>
      </c>
      <c r="F234" s="248" t="s">
        <v>528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154</v>
      </c>
      <c r="AU234" s="254" t="s">
        <v>90</v>
      </c>
      <c r="AV234" s="13" t="s">
        <v>88</v>
      </c>
      <c r="AW234" s="13" t="s">
        <v>36</v>
      </c>
      <c r="AX234" s="13" t="s">
        <v>80</v>
      </c>
      <c r="AY234" s="254" t="s">
        <v>141</v>
      </c>
    </row>
    <row r="235" s="14" customFormat="1">
      <c r="A235" s="14"/>
      <c r="B235" s="255"/>
      <c r="C235" s="256"/>
      <c r="D235" s="239" t="s">
        <v>154</v>
      </c>
      <c r="E235" s="257" t="s">
        <v>1</v>
      </c>
      <c r="F235" s="258" t="s">
        <v>546</v>
      </c>
      <c r="G235" s="256"/>
      <c r="H235" s="259">
        <v>29.399999999999999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154</v>
      </c>
      <c r="AU235" s="265" t="s">
        <v>90</v>
      </c>
      <c r="AV235" s="14" t="s">
        <v>90</v>
      </c>
      <c r="AW235" s="14" t="s">
        <v>36</v>
      </c>
      <c r="AX235" s="14" t="s">
        <v>88</v>
      </c>
      <c r="AY235" s="265" t="s">
        <v>141</v>
      </c>
    </row>
    <row r="236" s="2" customFormat="1" ht="24.15" customHeight="1">
      <c r="A236" s="38"/>
      <c r="B236" s="39"/>
      <c r="C236" s="226" t="s">
        <v>305</v>
      </c>
      <c r="D236" s="226" t="s">
        <v>143</v>
      </c>
      <c r="E236" s="227" t="s">
        <v>285</v>
      </c>
      <c r="F236" s="228" t="s">
        <v>286</v>
      </c>
      <c r="G236" s="229" t="s">
        <v>199</v>
      </c>
      <c r="H236" s="230">
        <v>8150.8500000000004</v>
      </c>
      <c r="I236" s="231"/>
      <c r="J236" s="232">
        <f>ROUND(I236*H236,2)</f>
        <v>0</v>
      </c>
      <c r="K236" s="228" t="s">
        <v>147</v>
      </c>
      <c r="L236" s="44"/>
      <c r="M236" s="233" t="s">
        <v>1</v>
      </c>
      <c r="N236" s="234" t="s">
        <v>45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148</v>
      </c>
      <c r="AT236" s="237" t="s">
        <v>143</v>
      </c>
      <c r="AU236" s="237" t="s">
        <v>90</v>
      </c>
      <c r="AY236" s="17" t="s">
        <v>141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88</v>
      </c>
      <c r="BK236" s="238">
        <f>ROUND(I236*H236,2)</f>
        <v>0</v>
      </c>
      <c r="BL236" s="17" t="s">
        <v>148</v>
      </c>
      <c r="BM236" s="237" t="s">
        <v>547</v>
      </c>
    </row>
    <row r="237" s="2" customFormat="1">
      <c r="A237" s="38"/>
      <c r="B237" s="39"/>
      <c r="C237" s="40"/>
      <c r="D237" s="239" t="s">
        <v>150</v>
      </c>
      <c r="E237" s="40"/>
      <c r="F237" s="240" t="s">
        <v>288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150</v>
      </c>
      <c r="AU237" s="17" t="s">
        <v>90</v>
      </c>
    </row>
    <row r="238" s="13" customFormat="1">
      <c r="A238" s="13"/>
      <c r="B238" s="245"/>
      <c r="C238" s="246"/>
      <c r="D238" s="239" t="s">
        <v>154</v>
      </c>
      <c r="E238" s="247" t="s">
        <v>1</v>
      </c>
      <c r="F238" s="248" t="s">
        <v>548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154</v>
      </c>
      <c r="AU238" s="254" t="s">
        <v>90</v>
      </c>
      <c r="AV238" s="13" t="s">
        <v>88</v>
      </c>
      <c r="AW238" s="13" t="s">
        <v>36</v>
      </c>
      <c r="AX238" s="13" t="s">
        <v>80</v>
      </c>
      <c r="AY238" s="254" t="s">
        <v>141</v>
      </c>
    </row>
    <row r="239" s="14" customFormat="1">
      <c r="A239" s="14"/>
      <c r="B239" s="255"/>
      <c r="C239" s="256"/>
      <c r="D239" s="239" t="s">
        <v>154</v>
      </c>
      <c r="E239" s="257" t="s">
        <v>1</v>
      </c>
      <c r="F239" s="258" t="s">
        <v>549</v>
      </c>
      <c r="G239" s="256"/>
      <c r="H239" s="259">
        <v>8150.8500000000004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154</v>
      </c>
      <c r="AU239" s="265" t="s">
        <v>90</v>
      </c>
      <c r="AV239" s="14" t="s">
        <v>90</v>
      </c>
      <c r="AW239" s="14" t="s">
        <v>36</v>
      </c>
      <c r="AX239" s="14" t="s">
        <v>88</v>
      </c>
      <c r="AY239" s="265" t="s">
        <v>141</v>
      </c>
    </row>
    <row r="240" s="2" customFormat="1" ht="16.5" customHeight="1">
      <c r="A240" s="38"/>
      <c r="B240" s="39"/>
      <c r="C240" s="277" t="s">
        <v>311</v>
      </c>
      <c r="D240" s="277" t="s">
        <v>265</v>
      </c>
      <c r="E240" s="278" t="s">
        <v>290</v>
      </c>
      <c r="F240" s="279" t="s">
        <v>291</v>
      </c>
      <c r="G240" s="280" t="s">
        <v>292</v>
      </c>
      <c r="H240" s="281">
        <v>203.77099999999999</v>
      </c>
      <c r="I240" s="282"/>
      <c r="J240" s="283">
        <f>ROUND(I240*H240,2)</f>
        <v>0</v>
      </c>
      <c r="K240" s="279" t="s">
        <v>147</v>
      </c>
      <c r="L240" s="284"/>
      <c r="M240" s="285" t="s">
        <v>1</v>
      </c>
      <c r="N240" s="286" t="s">
        <v>45</v>
      </c>
      <c r="O240" s="91"/>
      <c r="P240" s="235">
        <f>O240*H240</f>
        <v>0</v>
      </c>
      <c r="Q240" s="235">
        <v>0.001</v>
      </c>
      <c r="R240" s="235">
        <f>Q240*H240</f>
        <v>0.20377099999999998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214</v>
      </c>
      <c r="AT240" s="237" t="s">
        <v>265</v>
      </c>
      <c r="AU240" s="237" t="s">
        <v>90</v>
      </c>
      <c r="AY240" s="17" t="s">
        <v>141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88</v>
      </c>
      <c r="BK240" s="238">
        <f>ROUND(I240*H240,2)</f>
        <v>0</v>
      </c>
      <c r="BL240" s="17" t="s">
        <v>148</v>
      </c>
      <c r="BM240" s="237" t="s">
        <v>550</v>
      </c>
    </row>
    <row r="241" s="2" customFormat="1">
      <c r="A241" s="38"/>
      <c r="B241" s="39"/>
      <c r="C241" s="40"/>
      <c r="D241" s="239" t="s">
        <v>150</v>
      </c>
      <c r="E241" s="40"/>
      <c r="F241" s="240" t="s">
        <v>291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150</v>
      </c>
      <c r="AU241" s="17" t="s">
        <v>90</v>
      </c>
    </row>
    <row r="242" s="14" customFormat="1">
      <c r="A242" s="14"/>
      <c r="B242" s="255"/>
      <c r="C242" s="256"/>
      <c r="D242" s="239" t="s">
        <v>154</v>
      </c>
      <c r="E242" s="256"/>
      <c r="F242" s="258" t="s">
        <v>551</v>
      </c>
      <c r="G242" s="256"/>
      <c r="H242" s="259">
        <v>203.77099999999999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154</v>
      </c>
      <c r="AU242" s="265" t="s">
        <v>90</v>
      </c>
      <c r="AV242" s="14" t="s">
        <v>90</v>
      </c>
      <c r="AW242" s="14" t="s">
        <v>4</v>
      </c>
      <c r="AX242" s="14" t="s">
        <v>88</v>
      </c>
      <c r="AY242" s="265" t="s">
        <v>141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148</v>
      </c>
      <c r="F243" s="224" t="s">
        <v>326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SUM(P244:P280)</f>
        <v>0</v>
      </c>
      <c r="Q243" s="218"/>
      <c r="R243" s="219">
        <f>SUM(R244:R280)</f>
        <v>641.37052273999996</v>
      </c>
      <c r="S243" s="218"/>
      <c r="T243" s="220">
        <f>SUM(T244:T280)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141</v>
      </c>
      <c r="BK243" s="223">
        <f>SUM(BK244:BK280)</f>
        <v>0</v>
      </c>
    </row>
    <row r="244" s="2" customFormat="1" ht="24.15" customHeight="1">
      <c r="A244" s="38"/>
      <c r="B244" s="39"/>
      <c r="C244" s="226" t="s">
        <v>319</v>
      </c>
      <c r="D244" s="226" t="s">
        <v>143</v>
      </c>
      <c r="E244" s="227" t="s">
        <v>344</v>
      </c>
      <c r="F244" s="228" t="s">
        <v>345</v>
      </c>
      <c r="G244" s="229" t="s">
        <v>199</v>
      </c>
      <c r="H244" s="230">
        <v>430.238</v>
      </c>
      <c r="I244" s="231"/>
      <c r="J244" s="232">
        <f>ROUND(I244*H244,2)</f>
        <v>0</v>
      </c>
      <c r="K244" s="228" t="s">
        <v>147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0.31879000000000002</v>
      </c>
      <c r="R244" s="235">
        <f>Q244*H244</f>
        <v>137.15557201999999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148</v>
      </c>
      <c r="AT244" s="237" t="s">
        <v>143</v>
      </c>
      <c r="AU244" s="237" t="s">
        <v>90</v>
      </c>
      <c r="AY244" s="17" t="s">
        <v>141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148</v>
      </c>
      <c r="BM244" s="237" t="s">
        <v>552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347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90</v>
      </c>
    </row>
    <row r="246" s="2" customFormat="1">
      <c r="A246" s="38"/>
      <c r="B246" s="39"/>
      <c r="C246" s="40"/>
      <c r="D246" s="239" t="s">
        <v>152</v>
      </c>
      <c r="E246" s="40"/>
      <c r="F246" s="244" t="s">
        <v>553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90</v>
      </c>
    </row>
    <row r="247" s="13" customFormat="1">
      <c r="A247" s="13"/>
      <c r="B247" s="245"/>
      <c r="C247" s="246"/>
      <c r="D247" s="239" t="s">
        <v>154</v>
      </c>
      <c r="E247" s="247" t="s">
        <v>1</v>
      </c>
      <c r="F247" s="248" t="s">
        <v>554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154</v>
      </c>
      <c r="AU247" s="254" t="s">
        <v>90</v>
      </c>
      <c r="AV247" s="13" t="s">
        <v>88</v>
      </c>
      <c r="AW247" s="13" t="s">
        <v>36</v>
      </c>
      <c r="AX247" s="13" t="s">
        <v>80</v>
      </c>
      <c r="AY247" s="254" t="s">
        <v>141</v>
      </c>
    </row>
    <row r="248" s="13" customFormat="1">
      <c r="A248" s="13"/>
      <c r="B248" s="245"/>
      <c r="C248" s="246"/>
      <c r="D248" s="239" t="s">
        <v>154</v>
      </c>
      <c r="E248" s="247" t="s">
        <v>1</v>
      </c>
      <c r="F248" s="248" t="s">
        <v>555</v>
      </c>
      <c r="G248" s="246"/>
      <c r="H248" s="247" t="s">
        <v>1</v>
      </c>
      <c r="I248" s="249"/>
      <c r="J248" s="246"/>
      <c r="K248" s="246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154</v>
      </c>
      <c r="AU248" s="254" t="s">
        <v>90</v>
      </c>
      <c r="AV248" s="13" t="s">
        <v>88</v>
      </c>
      <c r="AW248" s="13" t="s">
        <v>36</v>
      </c>
      <c r="AX248" s="13" t="s">
        <v>80</v>
      </c>
      <c r="AY248" s="254" t="s">
        <v>141</v>
      </c>
    </row>
    <row r="249" s="14" customFormat="1">
      <c r="A249" s="14"/>
      <c r="B249" s="255"/>
      <c r="C249" s="256"/>
      <c r="D249" s="239" t="s">
        <v>154</v>
      </c>
      <c r="E249" s="257" t="s">
        <v>1</v>
      </c>
      <c r="F249" s="258" t="s">
        <v>556</v>
      </c>
      <c r="G249" s="256"/>
      <c r="H249" s="259">
        <v>47.328000000000003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154</v>
      </c>
      <c r="AU249" s="265" t="s">
        <v>90</v>
      </c>
      <c r="AV249" s="14" t="s">
        <v>90</v>
      </c>
      <c r="AW249" s="14" t="s">
        <v>36</v>
      </c>
      <c r="AX249" s="14" t="s">
        <v>80</v>
      </c>
      <c r="AY249" s="265" t="s">
        <v>141</v>
      </c>
    </row>
    <row r="250" s="13" customFormat="1">
      <c r="A250" s="13"/>
      <c r="B250" s="245"/>
      <c r="C250" s="246"/>
      <c r="D250" s="239" t="s">
        <v>154</v>
      </c>
      <c r="E250" s="247" t="s">
        <v>1</v>
      </c>
      <c r="F250" s="248" t="s">
        <v>557</v>
      </c>
      <c r="G250" s="246"/>
      <c r="H250" s="247" t="s">
        <v>1</v>
      </c>
      <c r="I250" s="249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154</v>
      </c>
      <c r="AU250" s="254" t="s">
        <v>90</v>
      </c>
      <c r="AV250" s="13" t="s">
        <v>88</v>
      </c>
      <c r="AW250" s="13" t="s">
        <v>36</v>
      </c>
      <c r="AX250" s="13" t="s">
        <v>80</v>
      </c>
      <c r="AY250" s="254" t="s">
        <v>141</v>
      </c>
    </row>
    <row r="251" s="14" customFormat="1">
      <c r="A251" s="14"/>
      <c r="B251" s="255"/>
      <c r="C251" s="256"/>
      <c r="D251" s="239" t="s">
        <v>154</v>
      </c>
      <c r="E251" s="257" t="s">
        <v>1</v>
      </c>
      <c r="F251" s="258" t="s">
        <v>558</v>
      </c>
      <c r="G251" s="256"/>
      <c r="H251" s="259">
        <v>28.800000000000001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154</v>
      </c>
      <c r="AU251" s="265" t="s">
        <v>90</v>
      </c>
      <c r="AV251" s="14" t="s">
        <v>90</v>
      </c>
      <c r="AW251" s="14" t="s">
        <v>36</v>
      </c>
      <c r="AX251" s="14" t="s">
        <v>80</v>
      </c>
      <c r="AY251" s="265" t="s">
        <v>141</v>
      </c>
    </row>
    <row r="252" s="13" customFormat="1">
      <c r="A252" s="13"/>
      <c r="B252" s="245"/>
      <c r="C252" s="246"/>
      <c r="D252" s="239" t="s">
        <v>154</v>
      </c>
      <c r="E252" s="247" t="s">
        <v>1</v>
      </c>
      <c r="F252" s="248" t="s">
        <v>559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154</v>
      </c>
      <c r="AU252" s="254" t="s">
        <v>90</v>
      </c>
      <c r="AV252" s="13" t="s">
        <v>88</v>
      </c>
      <c r="AW252" s="13" t="s">
        <v>36</v>
      </c>
      <c r="AX252" s="13" t="s">
        <v>80</v>
      </c>
      <c r="AY252" s="254" t="s">
        <v>141</v>
      </c>
    </row>
    <row r="253" s="14" customFormat="1">
      <c r="A253" s="14"/>
      <c r="B253" s="255"/>
      <c r="C253" s="256"/>
      <c r="D253" s="239" t="s">
        <v>154</v>
      </c>
      <c r="E253" s="257" t="s">
        <v>1</v>
      </c>
      <c r="F253" s="258" t="s">
        <v>560</v>
      </c>
      <c r="G253" s="256"/>
      <c r="H253" s="259">
        <v>3.7549999999999999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154</v>
      </c>
      <c r="AU253" s="265" t="s">
        <v>90</v>
      </c>
      <c r="AV253" s="14" t="s">
        <v>90</v>
      </c>
      <c r="AW253" s="14" t="s">
        <v>36</v>
      </c>
      <c r="AX253" s="14" t="s">
        <v>80</v>
      </c>
      <c r="AY253" s="265" t="s">
        <v>141</v>
      </c>
    </row>
    <row r="254" s="13" customFormat="1">
      <c r="A254" s="13"/>
      <c r="B254" s="245"/>
      <c r="C254" s="246"/>
      <c r="D254" s="239" t="s">
        <v>154</v>
      </c>
      <c r="E254" s="247" t="s">
        <v>1</v>
      </c>
      <c r="F254" s="248" t="s">
        <v>561</v>
      </c>
      <c r="G254" s="246"/>
      <c r="H254" s="247" t="s">
        <v>1</v>
      </c>
      <c r="I254" s="249"/>
      <c r="J254" s="246"/>
      <c r="K254" s="246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154</v>
      </c>
      <c r="AU254" s="254" t="s">
        <v>90</v>
      </c>
      <c r="AV254" s="13" t="s">
        <v>88</v>
      </c>
      <c r="AW254" s="13" t="s">
        <v>36</v>
      </c>
      <c r="AX254" s="13" t="s">
        <v>80</v>
      </c>
      <c r="AY254" s="254" t="s">
        <v>141</v>
      </c>
    </row>
    <row r="255" s="14" customFormat="1">
      <c r="A255" s="14"/>
      <c r="B255" s="255"/>
      <c r="C255" s="256"/>
      <c r="D255" s="239" t="s">
        <v>154</v>
      </c>
      <c r="E255" s="257" t="s">
        <v>1</v>
      </c>
      <c r="F255" s="258" t="s">
        <v>560</v>
      </c>
      <c r="G255" s="256"/>
      <c r="H255" s="259">
        <v>3.7549999999999999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154</v>
      </c>
      <c r="AU255" s="265" t="s">
        <v>90</v>
      </c>
      <c r="AV255" s="14" t="s">
        <v>90</v>
      </c>
      <c r="AW255" s="14" t="s">
        <v>36</v>
      </c>
      <c r="AX255" s="14" t="s">
        <v>80</v>
      </c>
      <c r="AY255" s="265" t="s">
        <v>141</v>
      </c>
    </row>
    <row r="256" s="13" customFormat="1">
      <c r="A256" s="13"/>
      <c r="B256" s="245"/>
      <c r="C256" s="246"/>
      <c r="D256" s="239" t="s">
        <v>154</v>
      </c>
      <c r="E256" s="247" t="s">
        <v>1</v>
      </c>
      <c r="F256" s="248" t="s">
        <v>562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154</v>
      </c>
      <c r="AU256" s="254" t="s">
        <v>90</v>
      </c>
      <c r="AV256" s="13" t="s">
        <v>88</v>
      </c>
      <c r="AW256" s="13" t="s">
        <v>36</v>
      </c>
      <c r="AX256" s="13" t="s">
        <v>80</v>
      </c>
      <c r="AY256" s="254" t="s">
        <v>141</v>
      </c>
    </row>
    <row r="257" s="13" customFormat="1">
      <c r="A257" s="13"/>
      <c r="B257" s="245"/>
      <c r="C257" s="246"/>
      <c r="D257" s="239" t="s">
        <v>154</v>
      </c>
      <c r="E257" s="247" t="s">
        <v>1</v>
      </c>
      <c r="F257" s="248" t="s">
        <v>480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154</v>
      </c>
      <c r="AU257" s="254" t="s">
        <v>90</v>
      </c>
      <c r="AV257" s="13" t="s">
        <v>88</v>
      </c>
      <c r="AW257" s="13" t="s">
        <v>36</v>
      </c>
      <c r="AX257" s="13" t="s">
        <v>80</v>
      </c>
      <c r="AY257" s="254" t="s">
        <v>141</v>
      </c>
    </row>
    <row r="258" s="14" customFormat="1">
      <c r="A258" s="14"/>
      <c r="B258" s="255"/>
      <c r="C258" s="256"/>
      <c r="D258" s="239" t="s">
        <v>154</v>
      </c>
      <c r="E258" s="257" t="s">
        <v>1</v>
      </c>
      <c r="F258" s="258" t="s">
        <v>563</v>
      </c>
      <c r="G258" s="256"/>
      <c r="H258" s="259">
        <v>346.60000000000002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154</v>
      </c>
      <c r="AU258" s="265" t="s">
        <v>90</v>
      </c>
      <c r="AV258" s="14" t="s">
        <v>90</v>
      </c>
      <c r="AW258" s="14" t="s">
        <v>36</v>
      </c>
      <c r="AX258" s="14" t="s">
        <v>80</v>
      </c>
      <c r="AY258" s="265" t="s">
        <v>141</v>
      </c>
    </row>
    <row r="259" s="15" customFormat="1">
      <c r="A259" s="15"/>
      <c r="B259" s="266"/>
      <c r="C259" s="267"/>
      <c r="D259" s="239" t="s">
        <v>154</v>
      </c>
      <c r="E259" s="268" t="s">
        <v>1</v>
      </c>
      <c r="F259" s="269" t="s">
        <v>173</v>
      </c>
      <c r="G259" s="267"/>
      <c r="H259" s="270">
        <v>430.238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154</v>
      </c>
      <c r="AU259" s="276" t="s">
        <v>90</v>
      </c>
      <c r="AV259" s="15" t="s">
        <v>148</v>
      </c>
      <c r="AW259" s="15" t="s">
        <v>36</v>
      </c>
      <c r="AX259" s="15" t="s">
        <v>88</v>
      </c>
      <c r="AY259" s="276" t="s">
        <v>141</v>
      </c>
    </row>
    <row r="260" s="2" customFormat="1" ht="24.15" customHeight="1">
      <c r="A260" s="38"/>
      <c r="B260" s="39"/>
      <c r="C260" s="226" t="s">
        <v>327</v>
      </c>
      <c r="D260" s="226" t="s">
        <v>143</v>
      </c>
      <c r="E260" s="227" t="s">
        <v>564</v>
      </c>
      <c r="F260" s="228" t="s">
        <v>565</v>
      </c>
      <c r="G260" s="229" t="s">
        <v>160</v>
      </c>
      <c r="H260" s="230">
        <v>135.309</v>
      </c>
      <c r="I260" s="231"/>
      <c r="J260" s="232">
        <f>ROUND(I260*H260,2)</f>
        <v>0</v>
      </c>
      <c r="K260" s="228" t="s">
        <v>147</v>
      </c>
      <c r="L260" s="44"/>
      <c r="M260" s="233" t="s">
        <v>1</v>
      </c>
      <c r="N260" s="234" t="s">
        <v>45</v>
      </c>
      <c r="O260" s="91"/>
      <c r="P260" s="235">
        <f>O260*H260</f>
        <v>0</v>
      </c>
      <c r="Q260" s="235">
        <v>2.13408</v>
      </c>
      <c r="R260" s="235">
        <f>Q260*H260</f>
        <v>288.76023071999998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148</v>
      </c>
      <c r="AT260" s="237" t="s">
        <v>143</v>
      </c>
      <c r="AU260" s="237" t="s">
        <v>90</v>
      </c>
      <c r="AY260" s="17" t="s">
        <v>141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88</v>
      </c>
      <c r="BK260" s="238">
        <f>ROUND(I260*H260,2)</f>
        <v>0</v>
      </c>
      <c r="BL260" s="17" t="s">
        <v>148</v>
      </c>
      <c r="BM260" s="237" t="s">
        <v>566</v>
      </c>
    </row>
    <row r="261" s="2" customFormat="1">
      <c r="A261" s="38"/>
      <c r="B261" s="39"/>
      <c r="C261" s="40"/>
      <c r="D261" s="239" t="s">
        <v>150</v>
      </c>
      <c r="E261" s="40"/>
      <c r="F261" s="240" t="s">
        <v>567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150</v>
      </c>
      <c r="AU261" s="17" t="s">
        <v>90</v>
      </c>
    </row>
    <row r="262" s="13" customFormat="1">
      <c r="A262" s="13"/>
      <c r="B262" s="245"/>
      <c r="C262" s="246"/>
      <c r="D262" s="239" t="s">
        <v>154</v>
      </c>
      <c r="E262" s="247" t="s">
        <v>1</v>
      </c>
      <c r="F262" s="248" t="s">
        <v>568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154</v>
      </c>
      <c r="AU262" s="254" t="s">
        <v>90</v>
      </c>
      <c r="AV262" s="13" t="s">
        <v>88</v>
      </c>
      <c r="AW262" s="13" t="s">
        <v>36</v>
      </c>
      <c r="AX262" s="13" t="s">
        <v>80</v>
      </c>
      <c r="AY262" s="254" t="s">
        <v>141</v>
      </c>
    </row>
    <row r="263" s="13" customFormat="1">
      <c r="A263" s="13"/>
      <c r="B263" s="245"/>
      <c r="C263" s="246"/>
      <c r="D263" s="239" t="s">
        <v>154</v>
      </c>
      <c r="E263" s="247" t="s">
        <v>1</v>
      </c>
      <c r="F263" s="248" t="s">
        <v>569</v>
      </c>
      <c r="G263" s="246"/>
      <c r="H263" s="247" t="s">
        <v>1</v>
      </c>
      <c r="I263" s="249"/>
      <c r="J263" s="246"/>
      <c r="K263" s="246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154</v>
      </c>
      <c r="AU263" s="254" t="s">
        <v>90</v>
      </c>
      <c r="AV263" s="13" t="s">
        <v>88</v>
      </c>
      <c r="AW263" s="13" t="s">
        <v>36</v>
      </c>
      <c r="AX263" s="13" t="s">
        <v>80</v>
      </c>
      <c r="AY263" s="254" t="s">
        <v>141</v>
      </c>
    </row>
    <row r="264" s="13" customFormat="1">
      <c r="A264" s="13"/>
      <c r="B264" s="245"/>
      <c r="C264" s="246"/>
      <c r="D264" s="239" t="s">
        <v>154</v>
      </c>
      <c r="E264" s="247" t="s">
        <v>1</v>
      </c>
      <c r="F264" s="248" t="s">
        <v>555</v>
      </c>
      <c r="G264" s="246"/>
      <c r="H264" s="247" t="s">
        <v>1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154</v>
      </c>
      <c r="AU264" s="254" t="s">
        <v>90</v>
      </c>
      <c r="AV264" s="13" t="s">
        <v>88</v>
      </c>
      <c r="AW264" s="13" t="s">
        <v>36</v>
      </c>
      <c r="AX264" s="13" t="s">
        <v>80</v>
      </c>
      <c r="AY264" s="254" t="s">
        <v>141</v>
      </c>
    </row>
    <row r="265" s="14" customFormat="1">
      <c r="A265" s="14"/>
      <c r="B265" s="255"/>
      <c r="C265" s="256"/>
      <c r="D265" s="239" t="s">
        <v>154</v>
      </c>
      <c r="E265" s="257" t="s">
        <v>1</v>
      </c>
      <c r="F265" s="258" t="s">
        <v>570</v>
      </c>
      <c r="G265" s="256"/>
      <c r="H265" s="259">
        <v>44.866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154</v>
      </c>
      <c r="AU265" s="265" t="s">
        <v>90</v>
      </c>
      <c r="AV265" s="14" t="s">
        <v>90</v>
      </c>
      <c r="AW265" s="14" t="s">
        <v>36</v>
      </c>
      <c r="AX265" s="14" t="s">
        <v>80</v>
      </c>
      <c r="AY265" s="265" t="s">
        <v>141</v>
      </c>
    </row>
    <row r="266" s="13" customFormat="1">
      <c r="A266" s="13"/>
      <c r="B266" s="245"/>
      <c r="C266" s="246"/>
      <c r="D266" s="239" t="s">
        <v>154</v>
      </c>
      <c r="E266" s="247" t="s">
        <v>1</v>
      </c>
      <c r="F266" s="248" t="s">
        <v>557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154</v>
      </c>
      <c r="AU266" s="254" t="s">
        <v>90</v>
      </c>
      <c r="AV266" s="13" t="s">
        <v>88</v>
      </c>
      <c r="AW266" s="13" t="s">
        <v>36</v>
      </c>
      <c r="AX266" s="13" t="s">
        <v>80</v>
      </c>
      <c r="AY266" s="254" t="s">
        <v>141</v>
      </c>
    </row>
    <row r="267" s="14" customFormat="1">
      <c r="A267" s="14"/>
      <c r="B267" s="255"/>
      <c r="C267" s="256"/>
      <c r="D267" s="239" t="s">
        <v>154</v>
      </c>
      <c r="E267" s="257" t="s">
        <v>1</v>
      </c>
      <c r="F267" s="258" t="s">
        <v>571</v>
      </c>
      <c r="G267" s="256"/>
      <c r="H267" s="259">
        <v>83.322999999999993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154</v>
      </c>
      <c r="AU267" s="265" t="s">
        <v>90</v>
      </c>
      <c r="AV267" s="14" t="s">
        <v>90</v>
      </c>
      <c r="AW267" s="14" t="s">
        <v>36</v>
      </c>
      <c r="AX267" s="14" t="s">
        <v>80</v>
      </c>
      <c r="AY267" s="265" t="s">
        <v>141</v>
      </c>
    </row>
    <row r="268" s="13" customFormat="1">
      <c r="A268" s="13"/>
      <c r="B268" s="245"/>
      <c r="C268" s="246"/>
      <c r="D268" s="239" t="s">
        <v>154</v>
      </c>
      <c r="E268" s="247" t="s">
        <v>1</v>
      </c>
      <c r="F268" s="248" t="s">
        <v>559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154</v>
      </c>
      <c r="AU268" s="254" t="s">
        <v>90</v>
      </c>
      <c r="AV268" s="13" t="s">
        <v>88</v>
      </c>
      <c r="AW268" s="13" t="s">
        <v>36</v>
      </c>
      <c r="AX268" s="13" t="s">
        <v>80</v>
      </c>
      <c r="AY268" s="254" t="s">
        <v>141</v>
      </c>
    </row>
    <row r="269" s="14" customFormat="1">
      <c r="A269" s="14"/>
      <c r="B269" s="255"/>
      <c r="C269" s="256"/>
      <c r="D269" s="239" t="s">
        <v>154</v>
      </c>
      <c r="E269" s="257" t="s">
        <v>1</v>
      </c>
      <c r="F269" s="258" t="s">
        <v>572</v>
      </c>
      <c r="G269" s="256"/>
      <c r="H269" s="259">
        <v>3.5600000000000001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154</v>
      </c>
      <c r="AU269" s="265" t="s">
        <v>90</v>
      </c>
      <c r="AV269" s="14" t="s">
        <v>90</v>
      </c>
      <c r="AW269" s="14" t="s">
        <v>36</v>
      </c>
      <c r="AX269" s="14" t="s">
        <v>80</v>
      </c>
      <c r="AY269" s="265" t="s">
        <v>141</v>
      </c>
    </row>
    <row r="270" s="13" customFormat="1">
      <c r="A270" s="13"/>
      <c r="B270" s="245"/>
      <c r="C270" s="246"/>
      <c r="D270" s="239" t="s">
        <v>154</v>
      </c>
      <c r="E270" s="247" t="s">
        <v>1</v>
      </c>
      <c r="F270" s="248" t="s">
        <v>561</v>
      </c>
      <c r="G270" s="246"/>
      <c r="H270" s="247" t="s">
        <v>1</v>
      </c>
      <c r="I270" s="249"/>
      <c r="J270" s="246"/>
      <c r="K270" s="246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154</v>
      </c>
      <c r="AU270" s="254" t="s">
        <v>90</v>
      </c>
      <c r="AV270" s="13" t="s">
        <v>88</v>
      </c>
      <c r="AW270" s="13" t="s">
        <v>36</v>
      </c>
      <c r="AX270" s="13" t="s">
        <v>80</v>
      </c>
      <c r="AY270" s="254" t="s">
        <v>141</v>
      </c>
    </row>
    <row r="271" s="14" customFormat="1">
      <c r="A271" s="14"/>
      <c r="B271" s="255"/>
      <c r="C271" s="256"/>
      <c r="D271" s="239" t="s">
        <v>154</v>
      </c>
      <c r="E271" s="257" t="s">
        <v>1</v>
      </c>
      <c r="F271" s="258" t="s">
        <v>572</v>
      </c>
      <c r="G271" s="256"/>
      <c r="H271" s="259">
        <v>3.5600000000000001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154</v>
      </c>
      <c r="AU271" s="265" t="s">
        <v>90</v>
      </c>
      <c r="AV271" s="14" t="s">
        <v>90</v>
      </c>
      <c r="AW271" s="14" t="s">
        <v>36</v>
      </c>
      <c r="AX271" s="14" t="s">
        <v>80</v>
      </c>
      <c r="AY271" s="265" t="s">
        <v>141</v>
      </c>
    </row>
    <row r="272" s="15" customFormat="1">
      <c r="A272" s="15"/>
      <c r="B272" s="266"/>
      <c r="C272" s="267"/>
      <c r="D272" s="239" t="s">
        <v>154</v>
      </c>
      <c r="E272" s="268" t="s">
        <v>1</v>
      </c>
      <c r="F272" s="269" t="s">
        <v>173</v>
      </c>
      <c r="G272" s="267"/>
      <c r="H272" s="270">
        <v>135.309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154</v>
      </c>
      <c r="AU272" s="276" t="s">
        <v>90</v>
      </c>
      <c r="AV272" s="15" t="s">
        <v>148</v>
      </c>
      <c r="AW272" s="15" t="s">
        <v>36</v>
      </c>
      <c r="AX272" s="15" t="s">
        <v>88</v>
      </c>
      <c r="AY272" s="276" t="s">
        <v>141</v>
      </c>
    </row>
    <row r="273" s="2" customFormat="1" ht="24.15" customHeight="1">
      <c r="A273" s="38"/>
      <c r="B273" s="39"/>
      <c r="C273" s="226" t="s">
        <v>343</v>
      </c>
      <c r="D273" s="226" t="s">
        <v>143</v>
      </c>
      <c r="E273" s="227" t="s">
        <v>352</v>
      </c>
      <c r="F273" s="228" t="s">
        <v>353</v>
      </c>
      <c r="G273" s="229" t="s">
        <v>160</v>
      </c>
      <c r="H273" s="230">
        <v>107.90000000000001</v>
      </c>
      <c r="I273" s="231"/>
      <c r="J273" s="232">
        <f>ROUND(I273*H273,2)</f>
        <v>0</v>
      </c>
      <c r="K273" s="228" t="s">
        <v>147</v>
      </c>
      <c r="L273" s="44"/>
      <c r="M273" s="233" t="s">
        <v>1</v>
      </c>
      <c r="N273" s="234" t="s">
        <v>45</v>
      </c>
      <c r="O273" s="91"/>
      <c r="P273" s="235">
        <f>O273*H273</f>
        <v>0</v>
      </c>
      <c r="Q273" s="235">
        <v>1.9967999999999999</v>
      </c>
      <c r="R273" s="235">
        <f>Q273*H273</f>
        <v>215.45472000000001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148</v>
      </c>
      <c r="AT273" s="237" t="s">
        <v>143</v>
      </c>
      <c r="AU273" s="237" t="s">
        <v>90</v>
      </c>
      <c r="AY273" s="17" t="s">
        <v>141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88</v>
      </c>
      <c r="BK273" s="238">
        <f>ROUND(I273*H273,2)</f>
        <v>0</v>
      </c>
      <c r="BL273" s="17" t="s">
        <v>148</v>
      </c>
      <c r="BM273" s="237" t="s">
        <v>573</v>
      </c>
    </row>
    <row r="274" s="2" customFormat="1">
      <c r="A274" s="38"/>
      <c r="B274" s="39"/>
      <c r="C274" s="40"/>
      <c r="D274" s="239" t="s">
        <v>150</v>
      </c>
      <c r="E274" s="40"/>
      <c r="F274" s="240" t="s">
        <v>355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150</v>
      </c>
      <c r="AU274" s="17" t="s">
        <v>90</v>
      </c>
    </row>
    <row r="275" s="13" customFormat="1">
      <c r="A275" s="13"/>
      <c r="B275" s="245"/>
      <c r="C275" s="246"/>
      <c r="D275" s="239" t="s">
        <v>154</v>
      </c>
      <c r="E275" s="247" t="s">
        <v>1</v>
      </c>
      <c r="F275" s="248" t="s">
        <v>528</v>
      </c>
      <c r="G275" s="246"/>
      <c r="H275" s="247" t="s">
        <v>1</v>
      </c>
      <c r="I275" s="249"/>
      <c r="J275" s="246"/>
      <c r="K275" s="246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154</v>
      </c>
      <c r="AU275" s="254" t="s">
        <v>90</v>
      </c>
      <c r="AV275" s="13" t="s">
        <v>88</v>
      </c>
      <c r="AW275" s="13" t="s">
        <v>36</v>
      </c>
      <c r="AX275" s="13" t="s">
        <v>80</v>
      </c>
      <c r="AY275" s="254" t="s">
        <v>141</v>
      </c>
    </row>
    <row r="276" s="14" customFormat="1">
      <c r="A276" s="14"/>
      <c r="B276" s="255"/>
      <c r="C276" s="256"/>
      <c r="D276" s="239" t="s">
        <v>154</v>
      </c>
      <c r="E276" s="257" t="s">
        <v>1</v>
      </c>
      <c r="F276" s="258" t="s">
        <v>574</v>
      </c>
      <c r="G276" s="256"/>
      <c r="H276" s="259">
        <v>107.90000000000001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154</v>
      </c>
      <c r="AU276" s="265" t="s">
        <v>90</v>
      </c>
      <c r="AV276" s="14" t="s">
        <v>90</v>
      </c>
      <c r="AW276" s="14" t="s">
        <v>36</v>
      </c>
      <c r="AX276" s="14" t="s">
        <v>88</v>
      </c>
      <c r="AY276" s="265" t="s">
        <v>141</v>
      </c>
    </row>
    <row r="277" s="2" customFormat="1" ht="16.5" customHeight="1">
      <c r="A277" s="38"/>
      <c r="B277" s="39"/>
      <c r="C277" s="226" t="s">
        <v>351</v>
      </c>
      <c r="D277" s="226" t="s">
        <v>143</v>
      </c>
      <c r="E277" s="227" t="s">
        <v>364</v>
      </c>
      <c r="F277" s="228" t="s">
        <v>365</v>
      </c>
      <c r="G277" s="229" t="s">
        <v>199</v>
      </c>
      <c r="H277" s="230">
        <v>359.66699999999997</v>
      </c>
      <c r="I277" s="231"/>
      <c r="J277" s="232">
        <f>ROUND(I277*H277,2)</f>
        <v>0</v>
      </c>
      <c r="K277" s="228" t="s">
        <v>147</v>
      </c>
      <c r="L277" s="44"/>
      <c r="M277" s="233" t="s">
        <v>1</v>
      </c>
      <c r="N277" s="234" t="s">
        <v>45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148</v>
      </c>
      <c r="AT277" s="237" t="s">
        <v>143</v>
      </c>
      <c r="AU277" s="237" t="s">
        <v>90</v>
      </c>
      <c r="AY277" s="17" t="s">
        <v>141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88</v>
      </c>
      <c r="BK277" s="238">
        <f>ROUND(I277*H277,2)</f>
        <v>0</v>
      </c>
      <c r="BL277" s="17" t="s">
        <v>148</v>
      </c>
      <c r="BM277" s="237" t="s">
        <v>575</v>
      </c>
    </row>
    <row r="278" s="2" customFormat="1">
      <c r="A278" s="38"/>
      <c r="B278" s="39"/>
      <c r="C278" s="40"/>
      <c r="D278" s="239" t="s">
        <v>150</v>
      </c>
      <c r="E278" s="40"/>
      <c r="F278" s="240" t="s">
        <v>367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150</v>
      </c>
      <c r="AU278" s="17" t="s">
        <v>90</v>
      </c>
    </row>
    <row r="279" s="13" customFormat="1">
      <c r="A279" s="13"/>
      <c r="B279" s="245"/>
      <c r="C279" s="246"/>
      <c r="D279" s="239" t="s">
        <v>154</v>
      </c>
      <c r="E279" s="247" t="s">
        <v>1</v>
      </c>
      <c r="F279" s="248" t="s">
        <v>576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154</v>
      </c>
      <c r="AU279" s="254" t="s">
        <v>90</v>
      </c>
      <c r="AV279" s="13" t="s">
        <v>88</v>
      </c>
      <c r="AW279" s="13" t="s">
        <v>36</v>
      </c>
      <c r="AX279" s="13" t="s">
        <v>80</v>
      </c>
      <c r="AY279" s="254" t="s">
        <v>141</v>
      </c>
    </row>
    <row r="280" s="14" customFormat="1">
      <c r="A280" s="14"/>
      <c r="B280" s="255"/>
      <c r="C280" s="256"/>
      <c r="D280" s="239" t="s">
        <v>154</v>
      </c>
      <c r="E280" s="257" t="s">
        <v>1</v>
      </c>
      <c r="F280" s="258" t="s">
        <v>577</v>
      </c>
      <c r="G280" s="256"/>
      <c r="H280" s="259">
        <v>359.66699999999997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154</v>
      </c>
      <c r="AU280" s="265" t="s">
        <v>90</v>
      </c>
      <c r="AV280" s="14" t="s">
        <v>90</v>
      </c>
      <c r="AW280" s="14" t="s">
        <v>36</v>
      </c>
      <c r="AX280" s="14" t="s">
        <v>88</v>
      </c>
      <c r="AY280" s="265" t="s">
        <v>141</v>
      </c>
    </row>
    <row r="281" s="12" customFormat="1" ht="22.8" customHeight="1">
      <c r="A281" s="12"/>
      <c r="B281" s="210"/>
      <c r="C281" s="211"/>
      <c r="D281" s="212" t="s">
        <v>79</v>
      </c>
      <c r="E281" s="224" t="s">
        <v>417</v>
      </c>
      <c r="F281" s="224" t="s">
        <v>418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SUM(P282:P283)</f>
        <v>0</v>
      </c>
      <c r="Q281" s="218"/>
      <c r="R281" s="219">
        <f>SUM(R282:R283)</f>
        <v>0</v>
      </c>
      <c r="S281" s="218"/>
      <c r="T281" s="220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88</v>
      </c>
      <c r="AT281" s="222" t="s">
        <v>79</v>
      </c>
      <c r="AU281" s="222" t="s">
        <v>88</v>
      </c>
      <c r="AY281" s="221" t="s">
        <v>141</v>
      </c>
      <c r="BK281" s="223">
        <f>SUM(BK282:BK283)</f>
        <v>0</v>
      </c>
    </row>
    <row r="282" s="2" customFormat="1" ht="16.5" customHeight="1">
      <c r="A282" s="38"/>
      <c r="B282" s="39"/>
      <c r="C282" s="226" t="s">
        <v>363</v>
      </c>
      <c r="D282" s="226" t="s">
        <v>143</v>
      </c>
      <c r="E282" s="227" t="s">
        <v>420</v>
      </c>
      <c r="F282" s="228" t="s">
        <v>421</v>
      </c>
      <c r="G282" s="229" t="s">
        <v>395</v>
      </c>
      <c r="H282" s="230">
        <v>641.57399999999996</v>
      </c>
      <c r="I282" s="231"/>
      <c r="J282" s="232">
        <f>ROUND(I282*H282,2)</f>
        <v>0</v>
      </c>
      <c r="K282" s="228" t="s">
        <v>147</v>
      </c>
      <c r="L282" s="44"/>
      <c r="M282" s="233" t="s">
        <v>1</v>
      </c>
      <c r="N282" s="234" t="s">
        <v>45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148</v>
      </c>
      <c r="AT282" s="237" t="s">
        <v>143</v>
      </c>
      <c r="AU282" s="237" t="s">
        <v>90</v>
      </c>
      <c r="AY282" s="17" t="s">
        <v>141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88</v>
      </c>
      <c r="BK282" s="238">
        <f>ROUND(I282*H282,2)</f>
        <v>0</v>
      </c>
      <c r="BL282" s="17" t="s">
        <v>148</v>
      </c>
      <c r="BM282" s="237" t="s">
        <v>578</v>
      </c>
    </row>
    <row r="283" s="2" customFormat="1">
      <c r="A283" s="38"/>
      <c r="B283" s="39"/>
      <c r="C283" s="40"/>
      <c r="D283" s="239" t="s">
        <v>150</v>
      </c>
      <c r="E283" s="40"/>
      <c r="F283" s="240" t="s">
        <v>423</v>
      </c>
      <c r="G283" s="40"/>
      <c r="H283" s="40"/>
      <c r="I283" s="241"/>
      <c r="J283" s="40"/>
      <c r="K283" s="40"/>
      <c r="L283" s="44"/>
      <c r="M283" s="287"/>
      <c r="N283" s="288"/>
      <c r="O283" s="289"/>
      <c r="P283" s="289"/>
      <c r="Q283" s="289"/>
      <c r="R283" s="289"/>
      <c r="S283" s="289"/>
      <c r="T283" s="290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150</v>
      </c>
      <c r="AU283" s="17" t="s">
        <v>90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wsvhnsWytD/w3OGplO41U3PMRki8KxYQEw26zbscXZoiLTI8eGOHd2FKKiDrSB6fHavrDIQXfpGEzcVmKxoqjw==" hashValue="VVUq7tZryPh+R/jEIV4f3N4UqiRDUJAiY4aCYk+QN/tUZbX+4gXLMnzZxnbjvroQwtd+Zx4laQVRCgK+Y0cQkg==" algorithmName="SHA-512" password="CC35"/>
  <autoFilter ref="C123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1" customFormat="1" ht="12" customHeight="1">
      <c r="B8" s="20"/>
      <c r="D8" s="150" t="s">
        <v>108</v>
      </c>
      <c r="L8" s="20"/>
    </row>
    <row r="9" s="2" customFormat="1" ht="16.5" customHeight="1">
      <c r="A9" s="38"/>
      <c r="B9" s="44"/>
      <c r="C9" s="38"/>
      <c r="D9" s="38"/>
      <c r="E9" s="151" t="s">
        <v>440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441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>70890021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Povodí Odry, státní podnik</v>
      </c>
      <c r="F17" s="38"/>
      <c r="G17" s="38"/>
      <c r="H17" s="38"/>
      <c r="I17" s="150" t="s">
        <v>28</v>
      </c>
      <c r="J17" s="141" t="str">
        <f>IF('Rekapitulace stavby'!AN11="","",'Rekapitulace stavby'!AN11)</f>
        <v>CZ70890021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0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38</v>
      </c>
      <c r="F26" s="38"/>
      <c r="G26" s="38"/>
      <c r="H26" s="38"/>
      <c r="I26" s="150" t="s">
        <v>28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ROUND(J130,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ROUND((SUM(BE130:BE272)),  2)</f>
        <v>0</v>
      </c>
      <c r="G35" s="38"/>
      <c r="H35" s="38"/>
      <c r="I35" s="164">
        <v>0.20999999999999999</v>
      </c>
      <c r="J35" s="163">
        <f>ROUND(((SUM(BE130:BE272))*I35),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ROUND((SUM(BF130:BF272)),  2)</f>
        <v>0</v>
      </c>
      <c r="G36" s="38"/>
      <c r="H36" s="38"/>
      <c r="I36" s="164">
        <v>0.14999999999999999</v>
      </c>
      <c r="J36" s="163">
        <f>ROUND(((SUM(BF130:BF272))*I36),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ROUND((SUM(BG130:BG272)),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ROUND((SUM(BH130:BH272)),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ROUND((SUM(BI130:BI272)),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440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441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02.2 - Nová PB hráz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Dolní Lutyně</v>
      </c>
      <c r="G91" s="40"/>
      <c r="H91" s="40"/>
      <c r="I91" s="32" t="s">
        <v>22</v>
      </c>
      <c r="J91" s="79" t="str">
        <f>IF(J14="","",J14)</f>
        <v>2. 6. 2022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Povodí Odry, státní podnik</v>
      </c>
      <c r="G93" s="40"/>
      <c r="H93" s="40"/>
      <c r="I93" s="32" t="s">
        <v>32</v>
      </c>
      <c r="J93" s="36" t="str">
        <f>E23</f>
        <v>Lineplan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Marek Boháč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111</v>
      </c>
      <c r="D96" s="185"/>
      <c r="E96" s="185"/>
      <c r="F96" s="185"/>
      <c r="G96" s="185"/>
      <c r="H96" s="185"/>
      <c r="I96" s="185"/>
      <c r="J96" s="186" t="s">
        <v>112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113</v>
      </c>
      <c r="D98" s="40"/>
      <c r="E98" s="40"/>
      <c r="F98" s="40"/>
      <c r="G98" s="40"/>
      <c r="H98" s="40"/>
      <c r="I98" s="40"/>
      <c r="J98" s="110">
        <f>J130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114</v>
      </c>
    </row>
    <row r="99" s="9" customFormat="1" ht="24.96" customHeight="1">
      <c r="A99" s="9"/>
      <c r="B99" s="188"/>
      <c r="C99" s="189"/>
      <c r="D99" s="190" t="s">
        <v>115</v>
      </c>
      <c r="E99" s="191"/>
      <c r="F99" s="191"/>
      <c r="G99" s="191"/>
      <c r="H99" s="191"/>
      <c r="I99" s="191"/>
      <c r="J99" s="192">
        <f>J131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116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117</v>
      </c>
      <c r="E101" s="196"/>
      <c r="F101" s="196"/>
      <c r="G101" s="196"/>
      <c r="H101" s="196"/>
      <c r="I101" s="196"/>
      <c r="J101" s="197">
        <f>J232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J238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119</v>
      </c>
      <c r="E103" s="196"/>
      <c r="F103" s="196"/>
      <c r="G103" s="196"/>
      <c r="H103" s="196"/>
      <c r="I103" s="196"/>
      <c r="J103" s="197">
        <f>J243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120</v>
      </c>
      <c r="E104" s="196"/>
      <c r="F104" s="196"/>
      <c r="G104" s="196"/>
      <c r="H104" s="196"/>
      <c r="I104" s="196"/>
      <c r="J104" s="197">
        <f>J249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121</v>
      </c>
      <c r="E105" s="196"/>
      <c r="F105" s="196"/>
      <c r="G105" s="196"/>
      <c r="H105" s="196"/>
      <c r="I105" s="196"/>
      <c r="J105" s="197">
        <f>J255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123</v>
      </c>
      <c r="E106" s="196"/>
      <c r="F106" s="196"/>
      <c r="G106" s="196"/>
      <c r="H106" s="196"/>
      <c r="I106" s="196"/>
      <c r="J106" s="197">
        <f>J260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124</v>
      </c>
      <c r="E107" s="191"/>
      <c r="F107" s="191"/>
      <c r="G107" s="191"/>
      <c r="H107" s="191"/>
      <c r="I107" s="191"/>
      <c r="J107" s="192">
        <f>J263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J264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83" t="str">
        <f>E7</f>
        <v>Lutyňka, Bohumín - Nová Ves, řkm 3.071 – 5.717, ochrana obce proti velkým vodám (stavba č. 5725)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108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183" t="s">
        <v>440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441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E11</f>
        <v>02.2 - Nová PB hráz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F14</f>
        <v>Dolní Lutyně</v>
      </c>
      <c r="G124" s="40"/>
      <c r="H124" s="40"/>
      <c r="I124" s="32" t="s">
        <v>22</v>
      </c>
      <c r="J124" s="79" t="str">
        <f>IF(J14="","",J14)</f>
        <v>2. 6. 2022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E17</f>
        <v>Povodí Odry, státní podnik</v>
      </c>
      <c r="G126" s="40"/>
      <c r="H126" s="40"/>
      <c r="I126" s="32" t="s">
        <v>32</v>
      </c>
      <c r="J126" s="36" t="str">
        <f>E23</f>
        <v>Lineplan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30</v>
      </c>
      <c r="D127" s="40"/>
      <c r="E127" s="40"/>
      <c r="F127" s="27" t="str">
        <f>IF(E20="","",E20)</f>
        <v>Vyplň údaj</v>
      </c>
      <c r="G127" s="40"/>
      <c r="H127" s="40"/>
      <c r="I127" s="32" t="s">
        <v>37</v>
      </c>
      <c r="J127" s="36" t="str">
        <f>E26</f>
        <v>Ing. Marek Boháč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9"/>
      <c r="B129" s="200"/>
      <c r="C129" s="201" t="s">
        <v>127</v>
      </c>
      <c r="D129" s="202" t="s">
        <v>65</v>
      </c>
      <c r="E129" s="202" t="s">
        <v>61</v>
      </c>
      <c r="F129" s="202" t="s">
        <v>62</v>
      </c>
      <c r="G129" s="202" t="s">
        <v>128</v>
      </c>
      <c r="H129" s="202" t="s">
        <v>129</v>
      </c>
      <c r="I129" s="202" t="s">
        <v>130</v>
      </c>
      <c r="J129" s="202" t="s">
        <v>112</v>
      </c>
      <c r="K129" s="203" t="s">
        <v>131</v>
      </c>
      <c r="L129" s="204"/>
      <c r="M129" s="100" t="s">
        <v>1</v>
      </c>
      <c r="N129" s="101" t="s">
        <v>44</v>
      </c>
      <c r="O129" s="101" t="s">
        <v>132</v>
      </c>
      <c r="P129" s="101" t="s">
        <v>133</v>
      </c>
      <c r="Q129" s="101" t="s">
        <v>134</v>
      </c>
      <c r="R129" s="101" t="s">
        <v>135</v>
      </c>
      <c r="S129" s="101" t="s">
        <v>136</v>
      </c>
      <c r="T129" s="102" t="s">
        <v>137</v>
      </c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</row>
    <row r="130" s="2" customFormat="1" ht="22.8" customHeight="1">
      <c r="A130" s="38"/>
      <c r="B130" s="39"/>
      <c r="C130" s="107" t="s">
        <v>138</v>
      </c>
      <c r="D130" s="40"/>
      <c r="E130" s="40"/>
      <c r="F130" s="40"/>
      <c r="G130" s="40"/>
      <c r="H130" s="40"/>
      <c r="I130" s="40"/>
      <c r="J130" s="205">
        <f>BK130</f>
        <v>0</v>
      </c>
      <c r="K130" s="40"/>
      <c r="L130" s="44"/>
      <c r="M130" s="103"/>
      <c r="N130" s="206"/>
      <c r="O130" s="104"/>
      <c r="P130" s="207">
        <f>P131+P263</f>
        <v>0</v>
      </c>
      <c r="Q130" s="104"/>
      <c r="R130" s="207">
        <f>R131+R263</f>
        <v>460.35405952000008</v>
      </c>
      <c r="S130" s="104"/>
      <c r="T130" s="208">
        <f>T131+T263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79</v>
      </c>
      <c r="AU130" s="17" t="s">
        <v>114</v>
      </c>
      <c r="BK130" s="209">
        <f>BK131+BK263</f>
        <v>0</v>
      </c>
    </row>
    <row r="131" s="12" customFormat="1" ht="25.92" customHeight="1">
      <c r="A131" s="12"/>
      <c r="B131" s="210"/>
      <c r="C131" s="211"/>
      <c r="D131" s="212" t="s">
        <v>79</v>
      </c>
      <c r="E131" s="213" t="s">
        <v>139</v>
      </c>
      <c r="F131" s="213" t="s">
        <v>140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P132+P232+P238+P243+P249+P255+P260</f>
        <v>0</v>
      </c>
      <c r="Q131" s="218"/>
      <c r="R131" s="219">
        <f>R132+R232+R238+R243+R249+R255+R260</f>
        <v>460.34724352000006</v>
      </c>
      <c r="S131" s="218"/>
      <c r="T131" s="220">
        <f>T132+T232+T238+T243+T249+T255+T260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88</v>
      </c>
      <c r="AT131" s="222" t="s">
        <v>79</v>
      </c>
      <c r="AU131" s="222" t="s">
        <v>80</v>
      </c>
      <c r="AY131" s="221" t="s">
        <v>141</v>
      </c>
      <c r="BK131" s="223">
        <f>BK132+BK232+BK238+BK243+BK249+BK255+BK260</f>
        <v>0</v>
      </c>
    </row>
    <row r="132" s="12" customFormat="1" ht="22.8" customHeight="1">
      <c r="A132" s="12"/>
      <c r="B132" s="210"/>
      <c r="C132" s="211"/>
      <c r="D132" s="212" t="s">
        <v>79</v>
      </c>
      <c r="E132" s="224" t="s">
        <v>88</v>
      </c>
      <c r="F132" s="224" t="s">
        <v>142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SUM(P133:P231)</f>
        <v>0</v>
      </c>
      <c r="Q132" s="218"/>
      <c r="R132" s="219">
        <f>SUM(R133:R231)</f>
        <v>1.6376865999999999</v>
      </c>
      <c r="S132" s="218"/>
      <c r="T132" s="220">
        <f>SUM(T133:T231)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88</v>
      </c>
      <c r="AT132" s="222" t="s">
        <v>79</v>
      </c>
      <c r="AU132" s="222" t="s">
        <v>88</v>
      </c>
      <c r="AY132" s="221" t="s">
        <v>141</v>
      </c>
      <c r="BK132" s="223">
        <f>SUM(BK133:BK231)</f>
        <v>0</v>
      </c>
    </row>
    <row r="133" s="2" customFormat="1" ht="24.15" customHeight="1">
      <c r="A133" s="38"/>
      <c r="B133" s="39"/>
      <c r="C133" s="226" t="s">
        <v>88</v>
      </c>
      <c r="D133" s="226" t="s">
        <v>143</v>
      </c>
      <c r="E133" s="227" t="s">
        <v>197</v>
      </c>
      <c r="F133" s="228" t="s">
        <v>198</v>
      </c>
      <c r="G133" s="229" t="s">
        <v>199</v>
      </c>
      <c r="H133" s="230">
        <v>13962.767</v>
      </c>
      <c r="I133" s="231"/>
      <c r="J133" s="232">
        <f>ROUND(I133*H133,2)</f>
        <v>0</v>
      </c>
      <c r="K133" s="228" t="s">
        <v>147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148</v>
      </c>
      <c r="AT133" s="237" t="s">
        <v>143</v>
      </c>
      <c r="AU133" s="237" t="s">
        <v>90</v>
      </c>
      <c r="AY133" s="17" t="s">
        <v>141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148</v>
      </c>
      <c r="BM133" s="237" t="s">
        <v>580</v>
      </c>
    </row>
    <row r="134" s="2" customFormat="1">
      <c r="A134" s="38"/>
      <c r="B134" s="39"/>
      <c r="C134" s="40"/>
      <c r="D134" s="239" t="s">
        <v>150</v>
      </c>
      <c r="E134" s="40"/>
      <c r="F134" s="240" t="s">
        <v>201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90</v>
      </c>
    </row>
    <row r="135" s="13" customFormat="1">
      <c r="A135" s="13"/>
      <c r="B135" s="245"/>
      <c r="C135" s="246"/>
      <c r="D135" s="239" t="s">
        <v>154</v>
      </c>
      <c r="E135" s="247" t="s">
        <v>1</v>
      </c>
      <c r="F135" s="248" t="s">
        <v>581</v>
      </c>
      <c r="G135" s="246"/>
      <c r="H135" s="247" t="s">
        <v>1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154</v>
      </c>
      <c r="AU135" s="254" t="s">
        <v>90</v>
      </c>
      <c r="AV135" s="13" t="s">
        <v>88</v>
      </c>
      <c r="AW135" s="13" t="s">
        <v>36</v>
      </c>
      <c r="AX135" s="13" t="s">
        <v>80</v>
      </c>
      <c r="AY135" s="254" t="s">
        <v>141</v>
      </c>
    </row>
    <row r="136" s="14" customFormat="1">
      <c r="A136" s="14"/>
      <c r="B136" s="255"/>
      <c r="C136" s="256"/>
      <c r="D136" s="239" t="s">
        <v>154</v>
      </c>
      <c r="E136" s="257" t="s">
        <v>1</v>
      </c>
      <c r="F136" s="258" t="s">
        <v>582</v>
      </c>
      <c r="G136" s="256"/>
      <c r="H136" s="259">
        <v>13962.767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154</v>
      </c>
      <c r="AU136" s="265" t="s">
        <v>90</v>
      </c>
      <c r="AV136" s="14" t="s">
        <v>90</v>
      </c>
      <c r="AW136" s="14" t="s">
        <v>36</v>
      </c>
      <c r="AX136" s="14" t="s">
        <v>88</v>
      </c>
      <c r="AY136" s="265" t="s">
        <v>141</v>
      </c>
    </row>
    <row r="137" s="2" customFormat="1" ht="33" customHeight="1">
      <c r="A137" s="38"/>
      <c r="B137" s="39"/>
      <c r="C137" s="226" t="s">
        <v>90</v>
      </c>
      <c r="D137" s="226" t="s">
        <v>143</v>
      </c>
      <c r="E137" s="227" t="s">
        <v>583</v>
      </c>
      <c r="F137" s="228" t="s">
        <v>584</v>
      </c>
      <c r="G137" s="229" t="s">
        <v>160</v>
      </c>
      <c r="H137" s="230">
        <v>527.33000000000004</v>
      </c>
      <c r="I137" s="231"/>
      <c r="J137" s="232">
        <f>ROUND(I137*H137,2)</f>
        <v>0</v>
      </c>
      <c r="K137" s="228" t="s">
        <v>147</v>
      </c>
      <c r="L137" s="44"/>
      <c r="M137" s="233" t="s">
        <v>1</v>
      </c>
      <c r="N137" s="234" t="s">
        <v>45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148</v>
      </c>
      <c r="AT137" s="237" t="s">
        <v>143</v>
      </c>
      <c r="AU137" s="237" t="s">
        <v>90</v>
      </c>
      <c r="AY137" s="17" t="s">
        <v>141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88</v>
      </c>
      <c r="BK137" s="238">
        <f>ROUND(I137*H137,2)</f>
        <v>0</v>
      </c>
      <c r="BL137" s="17" t="s">
        <v>148</v>
      </c>
      <c r="BM137" s="237" t="s">
        <v>585</v>
      </c>
    </row>
    <row r="138" s="2" customFormat="1">
      <c r="A138" s="38"/>
      <c r="B138" s="39"/>
      <c r="C138" s="40"/>
      <c r="D138" s="239" t="s">
        <v>150</v>
      </c>
      <c r="E138" s="40"/>
      <c r="F138" s="240" t="s">
        <v>586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150</v>
      </c>
      <c r="AU138" s="17" t="s">
        <v>90</v>
      </c>
    </row>
    <row r="139" s="13" customFormat="1">
      <c r="A139" s="13"/>
      <c r="B139" s="245"/>
      <c r="C139" s="246"/>
      <c r="D139" s="239" t="s">
        <v>154</v>
      </c>
      <c r="E139" s="247" t="s">
        <v>1</v>
      </c>
      <c r="F139" s="248" t="s">
        <v>587</v>
      </c>
      <c r="G139" s="246"/>
      <c r="H139" s="247" t="s">
        <v>1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154</v>
      </c>
      <c r="AU139" s="254" t="s">
        <v>90</v>
      </c>
      <c r="AV139" s="13" t="s">
        <v>88</v>
      </c>
      <c r="AW139" s="13" t="s">
        <v>36</v>
      </c>
      <c r="AX139" s="13" t="s">
        <v>80</v>
      </c>
      <c r="AY139" s="254" t="s">
        <v>141</v>
      </c>
    </row>
    <row r="140" s="14" customFormat="1">
      <c r="A140" s="14"/>
      <c r="B140" s="255"/>
      <c r="C140" s="256"/>
      <c r="D140" s="239" t="s">
        <v>154</v>
      </c>
      <c r="E140" s="257" t="s">
        <v>1</v>
      </c>
      <c r="F140" s="258" t="s">
        <v>588</v>
      </c>
      <c r="G140" s="256"/>
      <c r="H140" s="259">
        <v>527.33000000000004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154</v>
      </c>
      <c r="AU140" s="265" t="s">
        <v>90</v>
      </c>
      <c r="AV140" s="14" t="s">
        <v>90</v>
      </c>
      <c r="AW140" s="14" t="s">
        <v>36</v>
      </c>
      <c r="AX140" s="14" t="s">
        <v>88</v>
      </c>
      <c r="AY140" s="265" t="s">
        <v>141</v>
      </c>
    </row>
    <row r="141" s="2" customFormat="1" ht="24.15" customHeight="1">
      <c r="A141" s="38"/>
      <c r="B141" s="39"/>
      <c r="C141" s="226" t="s">
        <v>174</v>
      </c>
      <c r="D141" s="226" t="s">
        <v>143</v>
      </c>
      <c r="E141" s="227" t="s">
        <v>239</v>
      </c>
      <c r="F141" s="228" t="s">
        <v>240</v>
      </c>
      <c r="G141" s="229" t="s">
        <v>199</v>
      </c>
      <c r="H141" s="230">
        <v>18744.299999999999</v>
      </c>
      <c r="I141" s="231"/>
      <c r="J141" s="232">
        <f>ROUND(I141*H141,2)</f>
        <v>0</v>
      </c>
      <c r="K141" s="228" t="s">
        <v>147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148</v>
      </c>
      <c r="AT141" s="237" t="s">
        <v>143</v>
      </c>
      <c r="AU141" s="237" t="s">
        <v>90</v>
      </c>
      <c r="AY141" s="17" t="s">
        <v>141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148</v>
      </c>
      <c r="BM141" s="237" t="s">
        <v>589</v>
      </c>
    </row>
    <row r="142" s="2" customFormat="1">
      <c r="A142" s="38"/>
      <c r="B142" s="39"/>
      <c r="C142" s="40"/>
      <c r="D142" s="239" t="s">
        <v>150</v>
      </c>
      <c r="E142" s="40"/>
      <c r="F142" s="240" t="s">
        <v>242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90</v>
      </c>
    </row>
    <row r="143" s="13" customFormat="1">
      <c r="A143" s="13"/>
      <c r="B143" s="245"/>
      <c r="C143" s="246"/>
      <c r="D143" s="239" t="s">
        <v>154</v>
      </c>
      <c r="E143" s="247" t="s">
        <v>1</v>
      </c>
      <c r="F143" s="248" t="s">
        <v>590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154</v>
      </c>
      <c r="AU143" s="254" t="s">
        <v>90</v>
      </c>
      <c r="AV143" s="13" t="s">
        <v>88</v>
      </c>
      <c r="AW143" s="13" t="s">
        <v>36</v>
      </c>
      <c r="AX143" s="13" t="s">
        <v>80</v>
      </c>
      <c r="AY143" s="254" t="s">
        <v>141</v>
      </c>
    </row>
    <row r="144" s="13" customFormat="1">
      <c r="A144" s="13"/>
      <c r="B144" s="245"/>
      <c r="C144" s="246"/>
      <c r="D144" s="239" t="s">
        <v>154</v>
      </c>
      <c r="E144" s="247" t="s">
        <v>1</v>
      </c>
      <c r="F144" s="248" t="s">
        <v>591</v>
      </c>
      <c r="G144" s="246"/>
      <c r="H144" s="247" t="s">
        <v>1</v>
      </c>
      <c r="I144" s="249"/>
      <c r="J144" s="246"/>
      <c r="K144" s="246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154</v>
      </c>
      <c r="AU144" s="254" t="s">
        <v>90</v>
      </c>
      <c r="AV144" s="13" t="s">
        <v>88</v>
      </c>
      <c r="AW144" s="13" t="s">
        <v>36</v>
      </c>
      <c r="AX144" s="13" t="s">
        <v>80</v>
      </c>
      <c r="AY144" s="254" t="s">
        <v>141</v>
      </c>
    </row>
    <row r="145" s="14" customFormat="1">
      <c r="A145" s="14"/>
      <c r="B145" s="255"/>
      <c r="C145" s="256"/>
      <c r="D145" s="239" t="s">
        <v>154</v>
      </c>
      <c r="E145" s="257" t="s">
        <v>1</v>
      </c>
      <c r="F145" s="258" t="s">
        <v>592</v>
      </c>
      <c r="G145" s="256"/>
      <c r="H145" s="259">
        <v>5036.6000000000004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154</v>
      </c>
      <c r="AU145" s="265" t="s">
        <v>90</v>
      </c>
      <c r="AV145" s="14" t="s">
        <v>90</v>
      </c>
      <c r="AW145" s="14" t="s">
        <v>36</v>
      </c>
      <c r="AX145" s="14" t="s">
        <v>80</v>
      </c>
      <c r="AY145" s="265" t="s">
        <v>141</v>
      </c>
    </row>
    <row r="146" s="13" customFormat="1">
      <c r="A146" s="13"/>
      <c r="B146" s="245"/>
      <c r="C146" s="246"/>
      <c r="D146" s="239" t="s">
        <v>154</v>
      </c>
      <c r="E146" s="247" t="s">
        <v>1</v>
      </c>
      <c r="F146" s="248" t="s">
        <v>593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154</v>
      </c>
      <c r="AU146" s="254" t="s">
        <v>90</v>
      </c>
      <c r="AV146" s="13" t="s">
        <v>88</v>
      </c>
      <c r="AW146" s="13" t="s">
        <v>36</v>
      </c>
      <c r="AX146" s="13" t="s">
        <v>80</v>
      </c>
      <c r="AY146" s="254" t="s">
        <v>141</v>
      </c>
    </row>
    <row r="147" s="14" customFormat="1">
      <c r="A147" s="14"/>
      <c r="B147" s="255"/>
      <c r="C147" s="256"/>
      <c r="D147" s="239" t="s">
        <v>154</v>
      </c>
      <c r="E147" s="257" t="s">
        <v>1</v>
      </c>
      <c r="F147" s="258" t="s">
        <v>594</v>
      </c>
      <c r="G147" s="256"/>
      <c r="H147" s="259">
        <v>13707.700000000001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154</v>
      </c>
      <c r="AU147" s="265" t="s">
        <v>90</v>
      </c>
      <c r="AV147" s="14" t="s">
        <v>90</v>
      </c>
      <c r="AW147" s="14" t="s">
        <v>36</v>
      </c>
      <c r="AX147" s="14" t="s">
        <v>80</v>
      </c>
      <c r="AY147" s="265" t="s">
        <v>141</v>
      </c>
    </row>
    <row r="148" s="15" customFormat="1">
      <c r="A148" s="15"/>
      <c r="B148" s="266"/>
      <c r="C148" s="267"/>
      <c r="D148" s="239" t="s">
        <v>154</v>
      </c>
      <c r="E148" s="268" t="s">
        <v>1</v>
      </c>
      <c r="F148" s="269" t="s">
        <v>173</v>
      </c>
      <c r="G148" s="267"/>
      <c r="H148" s="270">
        <v>18744.300000000003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154</v>
      </c>
      <c r="AU148" s="276" t="s">
        <v>90</v>
      </c>
      <c r="AV148" s="15" t="s">
        <v>148</v>
      </c>
      <c r="AW148" s="15" t="s">
        <v>36</v>
      </c>
      <c r="AX148" s="15" t="s">
        <v>88</v>
      </c>
      <c r="AY148" s="276" t="s">
        <v>141</v>
      </c>
    </row>
    <row r="149" s="2" customFormat="1" ht="24.15" customHeight="1">
      <c r="A149" s="38"/>
      <c r="B149" s="39"/>
      <c r="C149" s="226" t="s">
        <v>148</v>
      </c>
      <c r="D149" s="226" t="s">
        <v>143</v>
      </c>
      <c r="E149" s="227" t="s">
        <v>272</v>
      </c>
      <c r="F149" s="228" t="s">
        <v>273</v>
      </c>
      <c r="G149" s="229" t="s">
        <v>160</v>
      </c>
      <c r="H149" s="230">
        <v>972.53999999999996</v>
      </c>
      <c r="I149" s="231"/>
      <c r="J149" s="232">
        <f>ROUND(I149*H149,2)</f>
        <v>0</v>
      </c>
      <c r="K149" s="228" t="s">
        <v>147</v>
      </c>
      <c r="L149" s="44"/>
      <c r="M149" s="233" t="s">
        <v>1</v>
      </c>
      <c r="N149" s="234" t="s">
        <v>45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148</v>
      </c>
      <c r="AT149" s="237" t="s">
        <v>143</v>
      </c>
      <c r="AU149" s="237" t="s">
        <v>90</v>
      </c>
      <c r="AY149" s="17" t="s">
        <v>141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88</v>
      </c>
      <c r="BK149" s="238">
        <f>ROUND(I149*H149,2)</f>
        <v>0</v>
      </c>
      <c r="BL149" s="17" t="s">
        <v>148</v>
      </c>
      <c r="BM149" s="237" t="s">
        <v>595</v>
      </c>
    </row>
    <row r="150" s="2" customFormat="1">
      <c r="A150" s="38"/>
      <c r="B150" s="39"/>
      <c r="C150" s="40"/>
      <c r="D150" s="239" t="s">
        <v>150</v>
      </c>
      <c r="E150" s="40"/>
      <c r="F150" s="240" t="s">
        <v>275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150</v>
      </c>
      <c r="AU150" s="17" t="s">
        <v>90</v>
      </c>
    </row>
    <row r="151" s="13" customFormat="1">
      <c r="A151" s="13"/>
      <c r="B151" s="245"/>
      <c r="C151" s="246"/>
      <c r="D151" s="239" t="s">
        <v>154</v>
      </c>
      <c r="E151" s="247" t="s">
        <v>1</v>
      </c>
      <c r="F151" s="248" t="s">
        <v>596</v>
      </c>
      <c r="G151" s="246"/>
      <c r="H151" s="247" t="s">
        <v>1</v>
      </c>
      <c r="I151" s="249"/>
      <c r="J151" s="246"/>
      <c r="K151" s="246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154</v>
      </c>
      <c r="AU151" s="254" t="s">
        <v>90</v>
      </c>
      <c r="AV151" s="13" t="s">
        <v>88</v>
      </c>
      <c r="AW151" s="13" t="s">
        <v>36</v>
      </c>
      <c r="AX151" s="13" t="s">
        <v>80</v>
      </c>
      <c r="AY151" s="254" t="s">
        <v>141</v>
      </c>
    </row>
    <row r="152" s="13" customFormat="1">
      <c r="A152" s="13"/>
      <c r="B152" s="245"/>
      <c r="C152" s="246"/>
      <c r="D152" s="239" t="s">
        <v>154</v>
      </c>
      <c r="E152" s="247" t="s">
        <v>1</v>
      </c>
      <c r="F152" s="248" t="s">
        <v>597</v>
      </c>
      <c r="G152" s="246"/>
      <c r="H152" s="247" t="s">
        <v>1</v>
      </c>
      <c r="I152" s="249"/>
      <c r="J152" s="246"/>
      <c r="K152" s="246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154</v>
      </c>
      <c r="AU152" s="254" t="s">
        <v>90</v>
      </c>
      <c r="AV152" s="13" t="s">
        <v>88</v>
      </c>
      <c r="AW152" s="13" t="s">
        <v>36</v>
      </c>
      <c r="AX152" s="13" t="s">
        <v>80</v>
      </c>
      <c r="AY152" s="254" t="s">
        <v>141</v>
      </c>
    </row>
    <row r="153" s="14" customFormat="1">
      <c r="A153" s="14"/>
      <c r="B153" s="255"/>
      <c r="C153" s="256"/>
      <c r="D153" s="239" t="s">
        <v>154</v>
      </c>
      <c r="E153" s="257" t="s">
        <v>1</v>
      </c>
      <c r="F153" s="258" t="s">
        <v>598</v>
      </c>
      <c r="G153" s="256"/>
      <c r="H153" s="259">
        <v>972.53999999999996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154</v>
      </c>
      <c r="AU153" s="265" t="s">
        <v>90</v>
      </c>
      <c r="AV153" s="14" t="s">
        <v>90</v>
      </c>
      <c r="AW153" s="14" t="s">
        <v>36</v>
      </c>
      <c r="AX153" s="14" t="s">
        <v>88</v>
      </c>
      <c r="AY153" s="265" t="s">
        <v>141</v>
      </c>
    </row>
    <row r="154" s="2" customFormat="1" ht="37.8" customHeight="1">
      <c r="A154" s="38"/>
      <c r="B154" s="39"/>
      <c r="C154" s="226" t="s">
        <v>171</v>
      </c>
      <c r="D154" s="226" t="s">
        <v>143</v>
      </c>
      <c r="E154" s="227" t="s">
        <v>221</v>
      </c>
      <c r="F154" s="228" t="s">
        <v>222</v>
      </c>
      <c r="G154" s="229" t="s">
        <v>160</v>
      </c>
      <c r="H154" s="230">
        <v>21758.810000000001</v>
      </c>
      <c r="I154" s="231"/>
      <c r="J154" s="232">
        <f>ROUND(I154*H154,2)</f>
        <v>0</v>
      </c>
      <c r="K154" s="228" t="s">
        <v>147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148</v>
      </c>
      <c r="AT154" s="237" t="s">
        <v>143</v>
      </c>
      <c r="AU154" s="237" t="s">
        <v>90</v>
      </c>
      <c r="AY154" s="17" t="s">
        <v>141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148</v>
      </c>
      <c r="BM154" s="237" t="s">
        <v>599</v>
      </c>
    </row>
    <row r="155" s="2" customFormat="1">
      <c r="A155" s="38"/>
      <c r="B155" s="39"/>
      <c r="C155" s="40"/>
      <c r="D155" s="239" t="s">
        <v>150</v>
      </c>
      <c r="E155" s="40"/>
      <c r="F155" s="240" t="s">
        <v>224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90</v>
      </c>
    </row>
    <row r="156" s="13" customFormat="1">
      <c r="A156" s="13"/>
      <c r="B156" s="245"/>
      <c r="C156" s="246"/>
      <c r="D156" s="239" t="s">
        <v>154</v>
      </c>
      <c r="E156" s="247" t="s">
        <v>1</v>
      </c>
      <c r="F156" s="248" t="s">
        <v>225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154</v>
      </c>
      <c r="AU156" s="254" t="s">
        <v>90</v>
      </c>
      <c r="AV156" s="13" t="s">
        <v>88</v>
      </c>
      <c r="AW156" s="13" t="s">
        <v>36</v>
      </c>
      <c r="AX156" s="13" t="s">
        <v>80</v>
      </c>
      <c r="AY156" s="254" t="s">
        <v>141</v>
      </c>
    </row>
    <row r="157" s="13" customFormat="1">
      <c r="A157" s="13"/>
      <c r="B157" s="245"/>
      <c r="C157" s="246"/>
      <c r="D157" s="239" t="s">
        <v>154</v>
      </c>
      <c r="E157" s="247" t="s">
        <v>1</v>
      </c>
      <c r="F157" s="248" t="s">
        <v>600</v>
      </c>
      <c r="G157" s="246"/>
      <c r="H157" s="247" t="s">
        <v>1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154</v>
      </c>
      <c r="AU157" s="254" t="s">
        <v>90</v>
      </c>
      <c r="AV157" s="13" t="s">
        <v>88</v>
      </c>
      <c r="AW157" s="13" t="s">
        <v>36</v>
      </c>
      <c r="AX157" s="13" t="s">
        <v>80</v>
      </c>
      <c r="AY157" s="254" t="s">
        <v>141</v>
      </c>
    </row>
    <row r="158" s="14" customFormat="1">
      <c r="A158" s="14"/>
      <c r="B158" s="255"/>
      <c r="C158" s="256"/>
      <c r="D158" s="239" t="s">
        <v>154</v>
      </c>
      <c r="E158" s="257" t="s">
        <v>1</v>
      </c>
      <c r="F158" s="258" t="s">
        <v>496</v>
      </c>
      <c r="G158" s="256"/>
      <c r="H158" s="259">
        <v>16070.110000000001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154</v>
      </c>
      <c r="AU158" s="265" t="s">
        <v>90</v>
      </c>
      <c r="AV158" s="14" t="s">
        <v>90</v>
      </c>
      <c r="AW158" s="14" t="s">
        <v>36</v>
      </c>
      <c r="AX158" s="14" t="s">
        <v>80</v>
      </c>
      <c r="AY158" s="265" t="s">
        <v>141</v>
      </c>
    </row>
    <row r="159" s="13" customFormat="1">
      <c r="A159" s="13"/>
      <c r="B159" s="245"/>
      <c r="C159" s="246"/>
      <c r="D159" s="239" t="s">
        <v>154</v>
      </c>
      <c r="E159" s="247" t="s">
        <v>1</v>
      </c>
      <c r="F159" s="248" t="s">
        <v>601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154</v>
      </c>
      <c r="AU159" s="254" t="s">
        <v>90</v>
      </c>
      <c r="AV159" s="13" t="s">
        <v>88</v>
      </c>
      <c r="AW159" s="13" t="s">
        <v>36</v>
      </c>
      <c r="AX159" s="13" t="s">
        <v>80</v>
      </c>
      <c r="AY159" s="254" t="s">
        <v>141</v>
      </c>
    </row>
    <row r="160" s="13" customFormat="1">
      <c r="A160" s="13"/>
      <c r="B160" s="245"/>
      <c r="C160" s="246"/>
      <c r="D160" s="239" t="s">
        <v>154</v>
      </c>
      <c r="E160" s="247" t="s">
        <v>1</v>
      </c>
      <c r="F160" s="248" t="s">
        <v>600</v>
      </c>
      <c r="G160" s="246"/>
      <c r="H160" s="247" t="s">
        <v>1</v>
      </c>
      <c r="I160" s="249"/>
      <c r="J160" s="246"/>
      <c r="K160" s="246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154</v>
      </c>
      <c r="AU160" s="254" t="s">
        <v>90</v>
      </c>
      <c r="AV160" s="13" t="s">
        <v>88</v>
      </c>
      <c r="AW160" s="13" t="s">
        <v>36</v>
      </c>
      <c r="AX160" s="13" t="s">
        <v>80</v>
      </c>
      <c r="AY160" s="254" t="s">
        <v>141</v>
      </c>
    </row>
    <row r="161" s="14" customFormat="1">
      <c r="A161" s="14"/>
      <c r="B161" s="255"/>
      <c r="C161" s="256"/>
      <c r="D161" s="239" t="s">
        <v>154</v>
      </c>
      <c r="E161" s="257" t="s">
        <v>1</v>
      </c>
      <c r="F161" s="258" t="s">
        <v>588</v>
      </c>
      <c r="G161" s="256"/>
      <c r="H161" s="259">
        <v>527.33000000000004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154</v>
      </c>
      <c r="AU161" s="265" t="s">
        <v>90</v>
      </c>
      <c r="AV161" s="14" t="s">
        <v>90</v>
      </c>
      <c r="AW161" s="14" t="s">
        <v>36</v>
      </c>
      <c r="AX161" s="14" t="s">
        <v>80</v>
      </c>
      <c r="AY161" s="265" t="s">
        <v>141</v>
      </c>
    </row>
    <row r="162" s="13" customFormat="1">
      <c r="A162" s="13"/>
      <c r="B162" s="245"/>
      <c r="C162" s="246"/>
      <c r="D162" s="239" t="s">
        <v>154</v>
      </c>
      <c r="E162" s="247" t="s">
        <v>1</v>
      </c>
      <c r="F162" s="248" t="s">
        <v>602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154</v>
      </c>
      <c r="AU162" s="254" t="s">
        <v>90</v>
      </c>
      <c r="AV162" s="13" t="s">
        <v>88</v>
      </c>
      <c r="AW162" s="13" t="s">
        <v>36</v>
      </c>
      <c r="AX162" s="13" t="s">
        <v>80</v>
      </c>
      <c r="AY162" s="254" t="s">
        <v>141</v>
      </c>
    </row>
    <row r="163" s="14" customFormat="1">
      <c r="A163" s="14"/>
      <c r="B163" s="255"/>
      <c r="C163" s="256"/>
      <c r="D163" s="239" t="s">
        <v>154</v>
      </c>
      <c r="E163" s="257" t="s">
        <v>1</v>
      </c>
      <c r="F163" s="258" t="s">
        <v>603</v>
      </c>
      <c r="G163" s="256"/>
      <c r="H163" s="259">
        <v>4188.8299999999999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154</v>
      </c>
      <c r="AU163" s="265" t="s">
        <v>90</v>
      </c>
      <c r="AV163" s="14" t="s">
        <v>90</v>
      </c>
      <c r="AW163" s="14" t="s">
        <v>36</v>
      </c>
      <c r="AX163" s="14" t="s">
        <v>80</v>
      </c>
      <c r="AY163" s="265" t="s">
        <v>141</v>
      </c>
    </row>
    <row r="164" s="13" customFormat="1">
      <c r="A164" s="13"/>
      <c r="B164" s="245"/>
      <c r="C164" s="246"/>
      <c r="D164" s="239" t="s">
        <v>154</v>
      </c>
      <c r="E164" s="247" t="s">
        <v>1</v>
      </c>
      <c r="F164" s="248" t="s">
        <v>604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154</v>
      </c>
      <c r="AU164" s="254" t="s">
        <v>90</v>
      </c>
      <c r="AV164" s="13" t="s">
        <v>88</v>
      </c>
      <c r="AW164" s="13" t="s">
        <v>36</v>
      </c>
      <c r="AX164" s="13" t="s">
        <v>80</v>
      </c>
      <c r="AY164" s="254" t="s">
        <v>141</v>
      </c>
    </row>
    <row r="165" s="14" customFormat="1">
      <c r="A165" s="14"/>
      <c r="B165" s="255"/>
      <c r="C165" s="256"/>
      <c r="D165" s="239" t="s">
        <v>154</v>
      </c>
      <c r="E165" s="257" t="s">
        <v>1</v>
      </c>
      <c r="F165" s="258" t="s">
        <v>605</v>
      </c>
      <c r="G165" s="256"/>
      <c r="H165" s="259">
        <v>972.53999999999996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154</v>
      </c>
      <c r="AU165" s="265" t="s">
        <v>90</v>
      </c>
      <c r="AV165" s="14" t="s">
        <v>90</v>
      </c>
      <c r="AW165" s="14" t="s">
        <v>36</v>
      </c>
      <c r="AX165" s="14" t="s">
        <v>80</v>
      </c>
      <c r="AY165" s="265" t="s">
        <v>141</v>
      </c>
    </row>
    <row r="166" s="15" customFormat="1">
      <c r="A166" s="15"/>
      <c r="B166" s="266"/>
      <c r="C166" s="267"/>
      <c r="D166" s="239" t="s">
        <v>154</v>
      </c>
      <c r="E166" s="268" t="s">
        <v>1</v>
      </c>
      <c r="F166" s="269" t="s">
        <v>173</v>
      </c>
      <c r="G166" s="267"/>
      <c r="H166" s="270">
        <v>21758.810000000005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154</v>
      </c>
      <c r="AU166" s="276" t="s">
        <v>90</v>
      </c>
      <c r="AV166" s="15" t="s">
        <v>148</v>
      </c>
      <c r="AW166" s="15" t="s">
        <v>36</v>
      </c>
      <c r="AX166" s="15" t="s">
        <v>88</v>
      </c>
      <c r="AY166" s="276" t="s">
        <v>141</v>
      </c>
    </row>
    <row r="167" s="2" customFormat="1" ht="37.8" customHeight="1">
      <c r="A167" s="38"/>
      <c r="B167" s="39"/>
      <c r="C167" s="226" t="s">
        <v>196</v>
      </c>
      <c r="D167" s="226" t="s">
        <v>143</v>
      </c>
      <c r="E167" s="227" t="s">
        <v>606</v>
      </c>
      <c r="F167" s="228" t="s">
        <v>607</v>
      </c>
      <c r="G167" s="229" t="s">
        <v>160</v>
      </c>
      <c r="H167" s="230">
        <v>8242.4200000000001</v>
      </c>
      <c r="I167" s="231"/>
      <c r="J167" s="232">
        <f>ROUND(I167*H167,2)</f>
        <v>0</v>
      </c>
      <c r="K167" s="228" t="s">
        <v>147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148</v>
      </c>
      <c r="AT167" s="237" t="s">
        <v>143</v>
      </c>
      <c r="AU167" s="237" t="s">
        <v>90</v>
      </c>
      <c r="AY167" s="17" t="s">
        <v>141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148</v>
      </c>
      <c r="BM167" s="237" t="s">
        <v>608</v>
      </c>
    </row>
    <row r="168" s="2" customFormat="1">
      <c r="A168" s="38"/>
      <c r="B168" s="39"/>
      <c r="C168" s="40"/>
      <c r="D168" s="239" t="s">
        <v>150</v>
      </c>
      <c r="E168" s="40"/>
      <c r="F168" s="240" t="s">
        <v>609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90</v>
      </c>
    </row>
    <row r="169" s="13" customFormat="1">
      <c r="A169" s="13"/>
      <c r="B169" s="245"/>
      <c r="C169" s="246"/>
      <c r="D169" s="239" t="s">
        <v>154</v>
      </c>
      <c r="E169" s="247" t="s">
        <v>1</v>
      </c>
      <c r="F169" s="248" t="s">
        <v>610</v>
      </c>
      <c r="G169" s="246"/>
      <c r="H169" s="247" t="s">
        <v>1</v>
      </c>
      <c r="I169" s="249"/>
      <c r="J169" s="246"/>
      <c r="K169" s="246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154</v>
      </c>
      <c r="AU169" s="254" t="s">
        <v>90</v>
      </c>
      <c r="AV169" s="13" t="s">
        <v>88</v>
      </c>
      <c r="AW169" s="13" t="s">
        <v>36</v>
      </c>
      <c r="AX169" s="13" t="s">
        <v>80</v>
      </c>
      <c r="AY169" s="254" t="s">
        <v>141</v>
      </c>
    </row>
    <row r="170" s="13" customFormat="1">
      <c r="A170" s="13"/>
      <c r="B170" s="245"/>
      <c r="C170" s="246"/>
      <c r="D170" s="239" t="s">
        <v>154</v>
      </c>
      <c r="E170" s="247" t="s">
        <v>1</v>
      </c>
      <c r="F170" s="248" t="s">
        <v>611</v>
      </c>
      <c r="G170" s="246"/>
      <c r="H170" s="247" t="s">
        <v>1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154</v>
      </c>
      <c r="AU170" s="254" t="s">
        <v>90</v>
      </c>
      <c r="AV170" s="13" t="s">
        <v>88</v>
      </c>
      <c r="AW170" s="13" t="s">
        <v>36</v>
      </c>
      <c r="AX170" s="13" t="s">
        <v>80</v>
      </c>
      <c r="AY170" s="254" t="s">
        <v>141</v>
      </c>
    </row>
    <row r="171" s="14" customFormat="1">
      <c r="A171" s="14"/>
      <c r="B171" s="255"/>
      <c r="C171" s="256"/>
      <c r="D171" s="239" t="s">
        <v>154</v>
      </c>
      <c r="E171" s="257" t="s">
        <v>1</v>
      </c>
      <c r="F171" s="258" t="s">
        <v>612</v>
      </c>
      <c r="G171" s="256"/>
      <c r="H171" s="259">
        <v>8242.4200000000001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154</v>
      </c>
      <c r="AU171" s="265" t="s">
        <v>90</v>
      </c>
      <c r="AV171" s="14" t="s">
        <v>90</v>
      </c>
      <c r="AW171" s="14" t="s">
        <v>36</v>
      </c>
      <c r="AX171" s="14" t="s">
        <v>88</v>
      </c>
      <c r="AY171" s="265" t="s">
        <v>141</v>
      </c>
    </row>
    <row r="172" s="2" customFormat="1" ht="37.8" customHeight="1">
      <c r="A172" s="38"/>
      <c r="B172" s="39"/>
      <c r="C172" s="226" t="s">
        <v>205</v>
      </c>
      <c r="D172" s="226" t="s">
        <v>143</v>
      </c>
      <c r="E172" s="227" t="s">
        <v>234</v>
      </c>
      <c r="F172" s="228" t="s">
        <v>235</v>
      </c>
      <c r="G172" s="229" t="s">
        <v>160</v>
      </c>
      <c r="H172" s="230">
        <v>16070.110000000001</v>
      </c>
      <c r="I172" s="231"/>
      <c r="J172" s="232">
        <f>ROUND(I172*H172,2)</f>
        <v>0</v>
      </c>
      <c r="K172" s="228" t="s">
        <v>147</v>
      </c>
      <c r="L172" s="44"/>
      <c r="M172" s="233" t="s">
        <v>1</v>
      </c>
      <c r="N172" s="234" t="s">
        <v>45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148</v>
      </c>
      <c r="AT172" s="237" t="s">
        <v>143</v>
      </c>
      <c r="AU172" s="237" t="s">
        <v>90</v>
      </c>
      <c r="AY172" s="17" t="s">
        <v>141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88</v>
      </c>
      <c r="BK172" s="238">
        <f>ROUND(I172*H172,2)</f>
        <v>0</v>
      </c>
      <c r="BL172" s="17" t="s">
        <v>148</v>
      </c>
      <c r="BM172" s="237" t="s">
        <v>613</v>
      </c>
    </row>
    <row r="173" s="2" customFormat="1">
      <c r="A173" s="38"/>
      <c r="B173" s="39"/>
      <c r="C173" s="40"/>
      <c r="D173" s="239" t="s">
        <v>150</v>
      </c>
      <c r="E173" s="40"/>
      <c r="F173" s="240" t="s">
        <v>237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150</v>
      </c>
      <c r="AU173" s="17" t="s">
        <v>90</v>
      </c>
    </row>
    <row r="174" s="13" customFormat="1">
      <c r="A174" s="13"/>
      <c r="B174" s="245"/>
      <c r="C174" s="246"/>
      <c r="D174" s="239" t="s">
        <v>154</v>
      </c>
      <c r="E174" s="247" t="s">
        <v>1</v>
      </c>
      <c r="F174" s="248" t="s">
        <v>614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154</v>
      </c>
      <c r="AU174" s="254" t="s">
        <v>90</v>
      </c>
      <c r="AV174" s="13" t="s">
        <v>88</v>
      </c>
      <c r="AW174" s="13" t="s">
        <v>36</v>
      </c>
      <c r="AX174" s="13" t="s">
        <v>80</v>
      </c>
      <c r="AY174" s="254" t="s">
        <v>141</v>
      </c>
    </row>
    <row r="175" s="14" customFormat="1">
      <c r="A175" s="14"/>
      <c r="B175" s="255"/>
      <c r="C175" s="256"/>
      <c r="D175" s="239" t="s">
        <v>154</v>
      </c>
      <c r="E175" s="257" t="s">
        <v>1</v>
      </c>
      <c r="F175" s="258" t="s">
        <v>496</v>
      </c>
      <c r="G175" s="256"/>
      <c r="H175" s="259">
        <v>16070.110000000001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154</v>
      </c>
      <c r="AU175" s="265" t="s">
        <v>90</v>
      </c>
      <c r="AV175" s="14" t="s">
        <v>90</v>
      </c>
      <c r="AW175" s="14" t="s">
        <v>36</v>
      </c>
      <c r="AX175" s="14" t="s">
        <v>88</v>
      </c>
      <c r="AY175" s="265" t="s">
        <v>141</v>
      </c>
    </row>
    <row r="176" s="2" customFormat="1" ht="24.15" customHeight="1">
      <c r="A176" s="38"/>
      <c r="B176" s="39"/>
      <c r="C176" s="226" t="s">
        <v>214</v>
      </c>
      <c r="D176" s="226" t="s">
        <v>143</v>
      </c>
      <c r="E176" s="227" t="s">
        <v>615</v>
      </c>
      <c r="F176" s="228" t="s">
        <v>616</v>
      </c>
      <c r="G176" s="229" t="s">
        <v>199</v>
      </c>
      <c r="H176" s="230">
        <v>2596.9299999999998</v>
      </c>
      <c r="I176" s="231"/>
      <c r="J176" s="232">
        <f>ROUND(I176*H176,2)</f>
        <v>0</v>
      </c>
      <c r="K176" s="228" t="s">
        <v>147</v>
      </c>
      <c r="L176" s="44"/>
      <c r="M176" s="233" t="s">
        <v>1</v>
      </c>
      <c r="N176" s="234" t="s">
        <v>45</v>
      </c>
      <c r="O176" s="91"/>
      <c r="P176" s="235">
        <f>O176*H176</f>
        <v>0</v>
      </c>
      <c r="Q176" s="235">
        <v>0.00010000000000000001</v>
      </c>
      <c r="R176" s="235">
        <f>Q176*H176</f>
        <v>0.25969300000000001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148</v>
      </c>
      <c r="AT176" s="237" t="s">
        <v>143</v>
      </c>
      <c r="AU176" s="237" t="s">
        <v>90</v>
      </c>
      <c r="AY176" s="17" t="s">
        <v>141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88</v>
      </c>
      <c r="BK176" s="238">
        <f>ROUND(I176*H176,2)</f>
        <v>0</v>
      </c>
      <c r="BL176" s="17" t="s">
        <v>148</v>
      </c>
      <c r="BM176" s="237" t="s">
        <v>617</v>
      </c>
    </row>
    <row r="177" s="2" customFormat="1">
      <c r="A177" s="38"/>
      <c r="B177" s="39"/>
      <c r="C177" s="40"/>
      <c r="D177" s="239" t="s">
        <v>150</v>
      </c>
      <c r="E177" s="40"/>
      <c r="F177" s="240" t="s">
        <v>618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150</v>
      </c>
      <c r="AU177" s="17" t="s">
        <v>90</v>
      </c>
    </row>
    <row r="178" s="13" customFormat="1">
      <c r="A178" s="13"/>
      <c r="B178" s="245"/>
      <c r="C178" s="246"/>
      <c r="D178" s="239" t="s">
        <v>154</v>
      </c>
      <c r="E178" s="247" t="s">
        <v>1</v>
      </c>
      <c r="F178" s="248" t="s">
        <v>590</v>
      </c>
      <c r="G178" s="246"/>
      <c r="H178" s="247" t="s">
        <v>1</v>
      </c>
      <c r="I178" s="249"/>
      <c r="J178" s="246"/>
      <c r="K178" s="246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154</v>
      </c>
      <c r="AU178" s="254" t="s">
        <v>90</v>
      </c>
      <c r="AV178" s="13" t="s">
        <v>88</v>
      </c>
      <c r="AW178" s="13" t="s">
        <v>36</v>
      </c>
      <c r="AX178" s="13" t="s">
        <v>80</v>
      </c>
      <c r="AY178" s="254" t="s">
        <v>141</v>
      </c>
    </row>
    <row r="179" s="14" customFormat="1">
      <c r="A179" s="14"/>
      <c r="B179" s="255"/>
      <c r="C179" s="256"/>
      <c r="D179" s="239" t="s">
        <v>154</v>
      </c>
      <c r="E179" s="257" t="s">
        <v>1</v>
      </c>
      <c r="F179" s="258" t="s">
        <v>619</v>
      </c>
      <c r="G179" s="256"/>
      <c r="H179" s="259">
        <v>2596.9299999999998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154</v>
      </c>
      <c r="AU179" s="265" t="s">
        <v>90</v>
      </c>
      <c r="AV179" s="14" t="s">
        <v>90</v>
      </c>
      <c r="AW179" s="14" t="s">
        <v>36</v>
      </c>
      <c r="AX179" s="14" t="s">
        <v>88</v>
      </c>
      <c r="AY179" s="265" t="s">
        <v>141</v>
      </c>
    </row>
    <row r="180" s="2" customFormat="1" ht="16.5" customHeight="1">
      <c r="A180" s="38"/>
      <c r="B180" s="39"/>
      <c r="C180" s="277" t="s">
        <v>220</v>
      </c>
      <c r="D180" s="277" t="s">
        <v>265</v>
      </c>
      <c r="E180" s="278" t="s">
        <v>620</v>
      </c>
      <c r="F180" s="279" t="s">
        <v>621</v>
      </c>
      <c r="G180" s="280" t="s">
        <v>199</v>
      </c>
      <c r="H180" s="281">
        <v>2986.4699999999998</v>
      </c>
      <c r="I180" s="282"/>
      <c r="J180" s="283">
        <f>ROUND(I180*H180,2)</f>
        <v>0</v>
      </c>
      <c r="K180" s="279" t="s">
        <v>178</v>
      </c>
      <c r="L180" s="284"/>
      <c r="M180" s="285" t="s">
        <v>1</v>
      </c>
      <c r="N180" s="286" t="s">
        <v>45</v>
      </c>
      <c r="O180" s="91"/>
      <c r="P180" s="235">
        <f>O180*H180</f>
        <v>0</v>
      </c>
      <c r="Q180" s="235">
        <v>0.00038000000000000002</v>
      </c>
      <c r="R180" s="235">
        <f>Q180*H180</f>
        <v>1.1348586000000001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214</v>
      </c>
      <c r="AT180" s="237" t="s">
        <v>265</v>
      </c>
      <c r="AU180" s="237" t="s">
        <v>90</v>
      </c>
      <c r="AY180" s="17" t="s">
        <v>141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88</v>
      </c>
      <c r="BK180" s="238">
        <f>ROUND(I180*H180,2)</f>
        <v>0</v>
      </c>
      <c r="BL180" s="17" t="s">
        <v>148</v>
      </c>
      <c r="BM180" s="237" t="s">
        <v>622</v>
      </c>
    </row>
    <row r="181" s="2" customFormat="1">
      <c r="A181" s="38"/>
      <c r="B181" s="39"/>
      <c r="C181" s="40"/>
      <c r="D181" s="239" t="s">
        <v>150</v>
      </c>
      <c r="E181" s="40"/>
      <c r="F181" s="240" t="s">
        <v>621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150</v>
      </c>
      <c r="AU181" s="17" t="s">
        <v>90</v>
      </c>
    </row>
    <row r="182" s="2" customFormat="1">
      <c r="A182" s="38"/>
      <c r="B182" s="39"/>
      <c r="C182" s="40"/>
      <c r="D182" s="239" t="s">
        <v>152</v>
      </c>
      <c r="E182" s="40"/>
      <c r="F182" s="244" t="s">
        <v>623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152</v>
      </c>
      <c r="AU182" s="17" t="s">
        <v>90</v>
      </c>
    </row>
    <row r="183" s="14" customFormat="1">
      <c r="A183" s="14"/>
      <c r="B183" s="255"/>
      <c r="C183" s="256"/>
      <c r="D183" s="239" t="s">
        <v>154</v>
      </c>
      <c r="E183" s="256"/>
      <c r="F183" s="258" t="s">
        <v>624</v>
      </c>
      <c r="G183" s="256"/>
      <c r="H183" s="259">
        <v>2986.4699999999998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154</v>
      </c>
      <c r="AU183" s="265" t="s">
        <v>90</v>
      </c>
      <c r="AV183" s="14" t="s">
        <v>90</v>
      </c>
      <c r="AW183" s="14" t="s">
        <v>4</v>
      </c>
      <c r="AX183" s="14" t="s">
        <v>88</v>
      </c>
      <c r="AY183" s="265" t="s">
        <v>141</v>
      </c>
    </row>
    <row r="184" s="2" customFormat="1" ht="24.15" customHeight="1">
      <c r="A184" s="38"/>
      <c r="B184" s="39"/>
      <c r="C184" s="226" t="s">
        <v>213</v>
      </c>
      <c r="D184" s="226" t="s">
        <v>143</v>
      </c>
      <c r="E184" s="227" t="s">
        <v>248</v>
      </c>
      <c r="F184" s="228" t="s">
        <v>249</v>
      </c>
      <c r="G184" s="229" t="s">
        <v>199</v>
      </c>
      <c r="H184" s="230">
        <v>1113.5</v>
      </c>
      <c r="I184" s="231"/>
      <c r="J184" s="232">
        <f>ROUND(I184*H184,2)</f>
        <v>0</v>
      </c>
      <c r="K184" s="228" t="s">
        <v>147</v>
      </c>
      <c r="L184" s="44"/>
      <c r="M184" s="233" t="s">
        <v>1</v>
      </c>
      <c r="N184" s="234" t="s">
        <v>45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148</v>
      </c>
      <c r="AT184" s="237" t="s">
        <v>143</v>
      </c>
      <c r="AU184" s="237" t="s">
        <v>90</v>
      </c>
      <c r="AY184" s="17" t="s">
        <v>141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88</v>
      </c>
      <c r="BK184" s="238">
        <f>ROUND(I184*H184,2)</f>
        <v>0</v>
      </c>
      <c r="BL184" s="17" t="s">
        <v>148</v>
      </c>
      <c r="BM184" s="237" t="s">
        <v>625</v>
      </c>
    </row>
    <row r="185" s="2" customFormat="1">
      <c r="A185" s="38"/>
      <c r="B185" s="39"/>
      <c r="C185" s="40"/>
      <c r="D185" s="239" t="s">
        <v>150</v>
      </c>
      <c r="E185" s="40"/>
      <c r="F185" s="240" t="s">
        <v>251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150</v>
      </c>
      <c r="AU185" s="17" t="s">
        <v>90</v>
      </c>
    </row>
    <row r="186" s="13" customFormat="1">
      <c r="A186" s="13"/>
      <c r="B186" s="245"/>
      <c r="C186" s="246"/>
      <c r="D186" s="239" t="s">
        <v>154</v>
      </c>
      <c r="E186" s="247" t="s">
        <v>1</v>
      </c>
      <c r="F186" s="248" t="s">
        <v>590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154</v>
      </c>
      <c r="AU186" s="254" t="s">
        <v>90</v>
      </c>
      <c r="AV186" s="13" t="s">
        <v>88</v>
      </c>
      <c r="AW186" s="13" t="s">
        <v>36</v>
      </c>
      <c r="AX186" s="13" t="s">
        <v>80</v>
      </c>
      <c r="AY186" s="254" t="s">
        <v>141</v>
      </c>
    </row>
    <row r="187" s="14" customFormat="1">
      <c r="A187" s="14"/>
      <c r="B187" s="255"/>
      <c r="C187" s="256"/>
      <c r="D187" s="239" t="s">
        <v>154</v>
      </c>
      <c r="E187" s="257" t="s">
        <v>1</v>
      </c>
      <c r="F187" s="258" t="s">
        <v>626</v>
      </c>
      <c r="G187" s="256"/>
      <c r="H187" s="259">
        <v>1113.5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154</v>
      </c>
      <c r="AU187" s="265" t="s">
        <v>90</v>
      </c>
      <c r="AV187" s="14" t="s">
        <v>90</v>
      </c>
      <c r="AW187" s="14" t="s">
        <v>36</v>
      </c>
      <c r="AX187" s="14" t="s">
        <v>88</v>
      </c>
      <c r="AY187" s="265" t="s">
        <v>141</v>
      </c>
    </row>
    <row r="188" s="2" customFormat="1" ht="16.5" customHeight="1">
      <c r="A188" s="38"/>
      <c r="B188" s="39"/>
      <c r="C188" s="226" t="s">
        <v>238</v>
      </c>
      <c r="D188" s="226" t="s">
        <v>143</v>
      </c>
      <c r="E188" s="227" t="s">
        <v>254</v>
      </c>
      <c r="F188" s="228" t="s">
        <v>255</v>
      </c>
      <c r="G188" s="229" t="s">
        <v>199</v>
      </c>
      <c r="H188" s="230">
        <v>9435.6000000000004</v>
      </c>
      <c r="I188" s="231"/>
      <c r="J188" s="232">
        <f>ROUND(I188*H188,2)</f>
        <v>0</v>
      </c>
      <c r="K188" s="228" t="s">
        <v>147</v>
      </c>
      <c r="L188" s="44"/>
      <c r="M188" s="233" t="s">
        <v>1</v>
      </c>
      <c r="N188" s="234" t="s">
        <v>45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148</v>
      </c>
      <c r="AT188" s="237" t="s">
        <v>143</v>
      </c>
      <c r="AU188" s="237" t="s">
        <v>90</v>
      </c>
      <c r="AY188" s="17" t="s">
        <v>141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88</v>
      </c>
      <c r="BK188" s="238">
        <f>ROUND(I188*H188,2)</f>
        <v>0</v>
      </c>
      <c r="BL188" s="17" t="s">
        <v>148</v>
      </c>
      <c r="BM188" s="237" t="s">
        <v>627</v>
      </c>
    </row>
    <row r="189" s="2" customFormat="1">
      <c r="A189" s="38"/>
      <c r="B189" s="39"/>
      <c r="C189" s="40"/>
      <c r="D189" s="239" t="s">
        <v>150</v>
      </c>
      <c r="E189" s="40"/>
      <c r="F189" s="240" t="s">
        <v>257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150</v>
      </c>
      <c r="AU189" s="17" t="s">
        <v>90</v>
      </c>
    </row>
    <row r="190" s="13" customFormat="1">
      <c r="A190" s="13"/>
      <c r="B190" s="245"/>
      <c r="C190" s="246"/>
      <c r="D190" s="239" t="s">
        <v>154</v>
      </c>
      <c r="E190" s="247" t="s">
        <v>1</v>
      </c>
      <c r="F190" s="248" t="s">
        <v>590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154</v>
      </c>
      <c r="AU190" s="254" t="s">
        <v>90</v>
      </c>
      <c r="AV190" s="13" t="s">
        <v>88</v>
      </c>
      <c r="AW190" s="13" t="s">
        <v>36</v>
      </c>
      <c r="AX190" s="13" t="s">
        <v>80</v>
      </c>
      <c r="AY190" s="254" t="s">
        <v>141</v>
      </c>
    </row>
    <row r="191" s="14" customFormat="1">
      <c r="A191" s="14"/>
      <c r="B191" s="255"/>
      <c r="C191" s="256"/>
      <c r="D191" s="239" t="s">
        <v>154</v>
      </c>
      <c r="E191" s="257" t="s">
        <v>1</v>
      </c>
      <c r="F191" s="258" t="s">
        <v>628</v>
      </c>
      <c r="G191" s="256"/>
      <c r="H191" s="259">
        <v>9435.6000000000004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154</v>
      </c>
      <c r="AU191" s="265" t="s">
        <v>90</v>
      </c>
      <c r="AV191" s="14" t="s">
        <v>90</v>
      </c>
      <c r="AW191" s="14" t="s">
        <v>36</v>
      </c>
      <c r="AX191" s="14" t="s">
        <v>88</v>
      </c>
      <c r="AY191" s="265" t="s">
        <v>141</v>
      </c>
    </row>
    <row r="192" s="2" customFormat="1" ht="33" customHeight="1">
      <c r="A192" s="38"/>
      <c r="B192" s="39"/>
      <c r="C192" s="226" t="s">
        <v>247</v>
      </c>
      <c r="D192" s="226" t="s">
        <v>143</v>
      </c>
      <c r="E192" s="227" t="s">
        <v>629</v>
      </c>
      <c r="F192" s="228" t="s">
        <v>630</v>
      </c>
      <c r="G192" s="229" t="s">
        <v>199</v>
      </c>
      <c r="H192" s="230">
        <v>85303.600000000006</v>
      </c>
      <c r="I192" s="231"/>
      <c r="J192" s="232">
        <f>ROUND(I192*H192,2)</f>
        <v>0</v>
      </c>
      <c r="K192" s="228" t="s">
        <v>147</v>
      </c>
      <c r="L192" s="44"/>
      <c r="M192" s="233" t="s">
        <v>1</v>
      </c>
      <c r="N192" s="234" t="s">
        <v>45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148</v>
      </c>
      <c r="AT192" s="237" t="s">
        <v>143</v>
      </c>
      <c r="AU192" s="237" t="s">
        <v>90</v>
      </c>
      <c r="AY192" s="17" t="s">
        <v>141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88</v>
      </c>
      <c r="BK192" s="238">
        <f>ROUND(I192*H192,2)</f>
        <v>0</v>
      </c>
      <c r="BL192" s="17" t="s">
        <v>148</v>
      </c>
      <c r="BM192" s="237" t="s">
        <v>631</v>
      </c>
    </row>
    <row r="193" s="2" customFormat="1">
      <c r="A193" s="38"/>
      <c r="B193" s="39"/>
      <c r="C193" s="40"/>
      <c r="D193" s="239" t="s">
        <v>150</v>
      </c>
      <c r="E193" s="40"/>
      <c r="F193" s="240" t="s">
        <v>632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150</v>
      </c>
      <c r="AU193" s="17" t="s">
        <v>90</v>
      </c>
    </row>
    <row r="194" s="13" customFormat="1">
      <c r="A194" s="13"/>
      <c r="B194" s="245"/>
      <c r="C194" s="246"/>
      <c r="D194" s="239" t="s">
        <v>154</v>
      </c>
      <c r="E194" s="247" t="s">
        <v>1</v>
      </c>
      <c r="F194" s="248" t="s">
        <v>633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154</v>
      </c>
      <c r="AU194" s="254" t="s">
        <v>90</v>
      </c>
      <c r="AV194" s="13" t="s">
        <v>88</v>
      </c>
      <c r="AW194" s="13" t="s">
        <v>36</v>
      </c>
      <c r="AX194" s="13" t="s">
        <v>80</v>
      </c>
      <c r="AY194" s="254" t="s">
        <v>141</v>
      </c>
    </row>
    <row r="195" s="14" customFormat="1">
      <c r="A195" s="14"/>
      <c r="B195" s="255"/>
      <c r="C195" s="256"/>
      <c r="D195" s="239" t="s">
        <v>154</v>
      </c>
      <c r="E195" s="257" t="s">
        <v>1</v>
      </c>
      <c r="F195" s="258" t="s">
        <v>634</v>
      </c>
      <c r="G195" s="256"/>
      <c r="H195" s="259">
        <v>2879.4000000000001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154</v>
      </c>
      <c r="AU195" s="265" t="s">
        <v>90</v>
      </c>
      <c r="AV195" s="14" t="s">
        <v>90</v>
      </c>
      <c r="AW195" s="14" t="s">
        <v>36</v>
      </c>
      <c r="AX195" s="14" t="s">
        <v>80</v>
      </c>
      <c r="AY195" s="265" t="s">
        <v>141</v>
      </c>
    </row>
    <row r="196" s="13" customFormat="1">
      <c r="A196" s="13"/>
      <c r="B196" s="245"/>
      <c r="C196" s="246"/>
      <c r="D196" s="239" t="s">
        <v>154</v>
      </c>
      <c r="E196" s="247" t="s">
        <v>1</v>
      </c>
      <c r="F196" s="248" t="s">
        <v>635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154</v>
      </c>
      <c r="AU196" s="254" t="s">
        <v>90</v>
      </c>
      <c r="AV196" s="13" t="s">
        <v>88</v>
      </c>
      <c r="AW196" s="13" t="s">
        <v>36</v>
      </c>
      <c r="AX196" s="13" t="s">
        <v>80</v>
      </c>
      <c r="AY196" s="254" t="s">
        <v>141</v>
      </c>
    </row>
    <row r="197" s="14" customFormat="1">
      <c r="A197" s="14"/>
      <c r="B197" s="255"/>
      <c r="C197" s="256"/>
      <c r="D197" s="239" t="s">
        <v>154</v>
      </c>
      <c r="E197" s="257" t="s">
        <v>1</v>
      </c>
      <c r="F197" s="258" t="s">
        <v>636</v>
      </c>
      <c r="G197" s="256"/>
      <c r="H197" s="259">
        <v>82424.199999999997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154</v>
      </c>
      <c r="AU197" s="265" t="s">
        <v>90</v>
      </c>
      <c r="AV197" s="14" t="s">
        <v>90</v>
      </c>
      <c r="AW197" s="14" t="s">
        <v>36</v>
      </c>
      <c r="AX197" s="14" t="s">
        <v>80</v>
      </c>
      <c r="AY197" s="265" t="s">
        <v>141</v>
      </c>
    </row>
    <row r="198" s="15" customFormat="1">
      <c r="A198" s="15"/>
      <c r="B198" s="266"/>
      <c r="C198" s="267"/>
      <c r="D198" s="239" t="s">
        <v>154</v>
      </c>
      <c r="E198" s="268" t="s">
        <v>1</v>
      </c>
      <c r="F198" s="269" t="s">
        <v>173</v>
      </c>
      <c r="G198" s="267"/>
      <c r="H198" s="270">
        <v>85303.599999999991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154</v>
      </c>
      <c r="AU198" s="276" t="s">
        <v>90</v>
      </c>
      <c r="AV198" s="15" t="s">
        <v>148</v>
      </c>
      <c r="AW198" s="15" t="s">
        <v>36</v>
      </c>
      <c r="AX198" s="15" t="s">
        <v>88</v>
      </c>
      <c r="AY198" s="276" t="s">
        <v>141</v>
      </c>
    </row>
    <row r="199" s="2" customFormat="1" ht="24.15" customHeight="1">
      <c r="A199" s="38"/>
      <c r="B199" s="39"/>
      <c r="C199" s="226" t="s">
        <v>253</v>
      </c>
      <c r="D199" s="226" t="s">
        <v>143</v>
      </c>
      <c r="E199" s="227" t="s">
        <v>296</v>
      </c>
      <c r="F199" s="228" t="s">
        <v>297</v>
      </c>
      <c r="G199" s="229" t="s">
        <v>199</v>
      </c>
      <c r="H199" s="230">
        <v>6846</v>
      </c>
      <c r="I199" s="231"/>
      <c r="J199" s="232">
        <f>ROUND(I199*H199,2)</f>
        <v>0</v>
      </c>
      <c r="K199" s="228" t="s">
        <v>147</v>
      </c>
      <c r="L199" s="44"/>
      <c r="M199" s="233" t="s">
        <v>1</v>
      </c>
      <c r="N199" s="234" t="s">
        <v>45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148</v>
      </c>
      <c r="AT199" s="237" t="s">
        <v>143</v>
      </c>
      <c r="AU199" s="237" t="s">
        <v>90</v>
      </c>
      <c r="AY199" s="17" t="s">
        <v>141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88</v>
      </c>
      <c r="BK199" s="238">
        <f>ROUND(I199*H199,2)</f>
        <v>0</v>
      </c>
      <c r="BL199" s="17" t="s">
        <v>148</v>
      </c>
      <c r="BM199" s="237" t="s">
        <v>637</v>
      </c>
    </row>
    <row r="200" s="2" customFormat="1">
      <c r="A200" s="38"/>
      <c r="B200" s="39"/>
      <c r="C200" s="40"/>
      <c r="D200" s="239" t="s">
        <v>150</v>
      </c>
      <c r="E200" s="40"/>
      <c r="F200" s="240" t="s">
        <v>299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150</v>
      </c>
      <c r="AU200" s="17" t="s">
        <v>90</v>
      </c>
    </row>
    <row r="201" s="13" customFormat="1">
      <c r="A201" s="13"/>
      <c r="B201" s="245"/>
      <c r="C201" s="246"/>
      <c r="D201" s="239" t="s">
        <v>154</v>
      </c>
      <c r="E201" s="247" t="s">
        <v>1</v>
      </c>
      <c r="F201" s="248" t="s">
        <v>590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154</v>
      </c>
      <c r="AU201" s="254" t="s">
        <v>90</v>
      </c>
      <c r="AV201" s="13" t="s">
        <v>88</v>
      </c>
      <c r="AW201" s="13" t="s">
        <v>36</v>
      </c>
      <c r="AX201" s="13" t="s">
        <v>80</v>
      </c>
      <c r="AY201" s="254" t="s">
        <v>141</v>
      </c>
    </row>
    <row r="202" s="14" customFormat="1">
      <c r="A202" s="14"/>
      <c r="B202" s="255"/>
      <c r="C202" s="256"/>
      <c r="D202" s="239" t="s">
        <v>154</v>
      </c>
      <c r="E202" s="257" t="s">
        <v>1</v>
      </c>
      <c r="F202" s="258" t="s">
        <v>638</v>
      </c>
      <c r="G202" s="256"/>
      <c r="H202" s="259">
        <v>6846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154</v>
      </c>
      <c r="AU202" s="265" t="s">
        <v>90</v>
      </c>
      <c r="AV202" s="14" t="s">
        <v>90</v>
      </c>
      <c r="AW202" s="14" t="s">
        <v>36</v>
      </c>
      <c r="AX202" s="14" t="s">
        <v>88</v>
      </c>
      <c r="AY202" s="265" t="s">
        <v>141</v>
      </c>
    </row>
    <row r="203" s="2" customFormat="1" ht="24.15" customHeight="1">
      <c r="A203" s="38"/>
      <c r="B203" s="39"/>
      <c r="C203" s="226" t="s">
        <v>259</v>
      </c>
      <c r="D203" s="226" t="s">
        <v>143</v>
      </c>
      <c r="E203" s="227" t="s">
        <v>285</v>
      </c>
      <c r="F203" s="228" t="s">
        <v>286</v>
      </c>
      <c r="G203" s="229" t="s">
        <v>199</v>
      </c>
      <c r="H203" s="230">
        <v>85303.600000000006</v>
      </c>
      <c r="I203" s="231"/>
      <c r="J203" s="232">
        <f>ROUND(I203*H203,2)</f>
        <v>0</v>
      </c>
      <c r="K203" s="228" t="s">
        <v>147</v>
      </c>
      <c r="L203" s="44"/>
      <c r="M203" s="233" t="s">
        <v>1</v>
      </c>
      <c r="N203" s="234" t="s">
        <v>45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148</v>
      </c>
      <c r="AT203" s="237" t="s">
        <v>143</v>
      </c>
      <c r="AU203" s="237" t="s">
        <v>90</v>
      </c>
      <c r="AY203" s="17" t="s">
        <v>141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88</v>
      </c>
      <c r="BK203" s="238">
        <f>ROUND(I203*H203,2)</f>
        <v>0</v>
      </c>
      <c r="BL203" s="17" t="s">
        <v>148</v>
      </c>
      <c r="BM203" s="237" t="s">
        <v>639</v>
      </c>
    </row>
    <row r="204" s="2" customFormat="1">
      <c r="A204" s="38"/>
      <c r="B204" s="39"/>
      <c r="C204" s="40"/>
      <c r="D204" s="239" t="s">
        <v>150</v>
      </c>
      <c r="E204" s="40"/>
      <c r="F204" s="240" t="s">
        <v>288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150</v>
      </c>
      <c r="AU204" s="17" t="s">
        <v>90</v>
      </c>
    </row>
    <row r="205" s="2" customFormat="1">
      <c r="A205" s="38"/>
      <c r="B205" s="39"/>
      <c r="C205" s="40"/>
      <c r="D205" s="239" t="s">
        <v>152</v>
      </c>
      <c r="E205" s="40"/>
      <c r="F205" s="244" t="s">
        <v>640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152</v>
      </c>
      <c r="AU205" s="17" t="s">
        <v>90</v>
      </c>
    </row>
    <row r="206" s="13" customFormat="1">
      <c r="A206" s="13"/>
      <c r="B206" s="245"/>
      <c r="C206" s="246"/>
      <c r="D206" s="239" t="s">
        <v>154</v>
      </c>
      <c r="E206" s="247" t="s">
        <v>1</v>
      </c>
      <c r="F206" s="248" t="s">
        <v>590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154</v>
      </c>
      <c r="AU206" s="254" t="s">
        <v>90</v>
      </c>
      <c r="AV206" s="13" t="s">
        <v>88</v>
      </c>
      <c r="AW206" s="13" t="s">
        <v>36</v>
      </c>
      <c r="AX206" s="13" t="s">
        <v>80</v>
      </c>
      <c r="AY206" s="254" t="s">
        <v>141</v>
      </c>
    </row>
    <row r="207" s="14" customFormat="1">
      <c r="A207" s="14"/>
      <c r="B207" s="255"/>
      <c r="C207" s="256"/>
      <c r="D207" s="239" t="s">
        <v>154</v>
      </c>
      <c r="E207" s="257" t="s">
        <v>1</v>
      </c>
      <c r="F207" s="258" t="s">
        <v>634</v>
      </c>
      <c r="G207" s="256"/>
      <c r="H207" s="259">
        <v>2879.4000000000001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154</v>
      </c>
      <c r="AU207" s="265" t="s">
        <v>90</v>
      </c>
      <c r="AV207" s="14" t="s">
        <v>90</v>
      </c>
      <c r="AW207" s="14" t="s">
        <v>36</v>
      </c>
      <c r="AX207" s="14" t="s">
        <v>80</v>
      </c>
      <c r="AY207" s="265" t="s">
        <v>141</v>
      </c>
    </row>
    <row r="208" s="13" customFormat="1">
      <c r="A208" s="13"/>
      <c r="B208" s="245"/>
      <c r="C208" s="246"/>
      <c r="D208" s="239" t="s">
        <v>154</v>
      </c>
      <c r="E208" s="247" t="s">
        <v>1</v>
      </c>
      <c r="F208" s="248" t="s">
        <v>641</v>
      </c>
      <c r="G208" s="246"/>
      <c r="H208" s="247" t="s">
        <v>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154</v>
      </c>
      <c r="AU208" s="254" t="s">
        <v>90</v>
      </c>
      <c r="AV208" s="13" t="s">
        <v>88</v>
      </c>
      <c r="AW208" s="13" t="s">
        <v>36</v>
      </c>
      <c r="AX208" s="13" t="s">
        <v>80</v>
      </c>
      <c r="AY208" s="254" t="s">
        <v>141</v>
      </c>
    </row>
    <row r="209" s="14" customFormat="1">
      <c r="A209" s="14"/>
      <c r="B209" s="255"/>
      <c r="C209" s="256"/>
      <c r="D209" s="239" t="s">
        <v>154</v>
      </c>
      <c r="E209" s="257" t="s">
        <v>1</v>
      </c>
      <c r="F209" s="258" t="s">
        <v>636</v>
      </c>
      <c r="G209" s="256"/>
      <c r="H209" s="259">
        <v>82424.199999999997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154</v>
      </c>
      <c r="AU209" s="265" t="s">
        <v>90</v>
      </c>
      <c r="AV209" s="14" t="s">
        <v>90</v>
      </c>
      <c r="AW209" s="14" t="s">
        <v>36</v>
      </c>
      <c r="AX209" s="14" t="s">
        <v>80</v>
      </c>
      <c r="AY209" s="265" t="s">
        <v>141</v>
      </c>
    </row>
    <row r="210" s="15" customFormat="1">
      <c r="A210" s="15"/>
      <c r="B210" s="266"/>
      <c r="C210" s="267"/>
      <c r="D210" s="239" t="s">
        <v>154</v>
      </c>
      <c r="E210" s="268" t="s">
        <v>1</v>
      </c>
      <c r="F210" s="269" t="s">
        <v>173</v>
      </c>
      <c r="G210" s="267"/>
      <c r="H210" s="270">
        <v>85303.599999999991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154</v>
      </c>
      <c r="AU210" s="276" t="s">
        <v>90</v>
      </c>
      <c r="AV210" s="15" t="s">
        <v>148</v>
      </c>
      <c r="AW210" s="15" t="s">
        <v>36</v>
      </c>
      <c r="AX210" s="15" t="s">
        <v>88</v>
      </c>
      <c r="AY210" s="276" t="s">
        <v>141</v>
      </c>
    </row>
    <row r="211" s="2" customFormat="1" ht="16.5" customHeight="1">
      <c r="A211" s="38"/>
      <c r="B211" s="39"/>
      <c r="C211" s="277" t="s">
        <v>8</v>
      </c>
      <c r="D211" s="277" t="s">
        <v>265</v>
      </c>
      <c r="E211" s="278" t="s">
        <v>290</v>
      </c>
      <c r="F211" s="279" t="s">
        <v>291</v>
      </c>
      <c r="G211" s="280" t="s">
        <v>292</v>
      </c>
      <c r="H211" s="281">
        <v>71.984999999999999</v>
      </c>
      <c r="I211" s="282"/>
      <c r="J211" s="283">
        <f>ROUND(I211*H211,2)</f>
        <v>0</v>
      </c>
      <c r="K211" s="279" t="s">
        <v>147</v>
      </c>
      <c r="L211" s="284"/>
      <c r="M211" s="285" t="s">
        <v>1</v>
      </c>
      <c r="N211" s="286" t="s">
        <v>45</v>
      </c>
      <c r="O211" s="91"/>
      <c r="P211" s="235">
        <f>O211*H211</f>
        <v>0</v>
      </c>
      <c r="Q211" s="235">
        <v>0.001</v>
      </c>
      <c r="R211" s="235">
        <f>Q211*H211</f>
        <v>0.071985000000000007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214</v>
      </c>
      <c r="AT211" s="237" t="s">
        <v>265</v>
      </c>
      <c r="AU211" s="237" t="s">
        <v>90</v>
      </c>
      <c r="AY211" s="17" t="s">
        <v>141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88</v>
      </c>
      <c r="BK211" s="238">
        <f>ROUND(I211*H211,2)</f>
        <v>0</v>
      </c>
      <c r="BL211" s="17" t="s">
        <v>148</v>
      </c>
      <c r="BM211" s="237" t="s">
        <v>642</v>
      </c>
    </row>
    <row r="212" s="2" customFormat="1">
      <c r="A212" s="38"/>
      <c r="B212" s="39"/>
      <c r="C212" s="40"/>
      <c r="D212" s="239" t="s">
        <v>150</v>
      </c>
      <c r="E212" s="40"/>
      <c r="F212" s="240" t="s">
        <v>291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150</v>
      </c>
      <c r="AU212" s="17" t="s">
        <v>90</v>
      </c>
    </row>
    <row r="213" s="13" customFormat="1">
      <c r="A213" s="13"/>
      <c r="B213" s="245"/>
      <c r="C213" s="246"/>
      <c r="D213" s="239" t="s">
        <v>154</v>
      </c>
      <c r="E213" s="247" t="s">
        <v>1</v>
      </c>
      <c r="F213" s="248" t="s">
        <v>590</v>
      </c>
      <c r="G213" s="246"/>
      <c r="H213" s="247" t="s">
        <v>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154</v>
      </c>
      <c r="AU213" s="254" t="s">
        <v>90</v>
      </c>
      <c r="AV213" s="13" t="s">
        <v>88</v>
      </c>
      <c r="AW213" s="13" t="s">
        <v>36</v>
      </c>
      <c r="AX213" s="13" t="s">
        <v>80</v>
      </c>
      <c r="AY213" s="254" t="s">
        <v>141</v>
      </c>
    </row>
    <row r="214" s="14" customFormat="1">
      <c r="A214" s="14"/>
      <c r="B214" s="255"/>
      <c r="C214" s="256"/>
      <c r="D214" s="239" t="s">
        <v>154</v>
      </c>
      <c r="E214" s="257" t="s">
        <v>1</v>
      </c>
      <c r="F214" s="258" t="s">
        <v>634</v>
      </c>
      <c r="G214" s="256"/>
      <c r="H214" s="259">
        <v>2879.4000000000001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154</v>
      </c>
      <c r="AU214" s="265" t="s">
        <v>90</v>
      </c>
      <c r="AV214" s="14" t="s">
        <v>90</v>
      </c>
      <c r="AW214" s="14" t="s">
        <v>36</v>
      </c>
      <c r="AX214" s="14" t="s">
        <v>88</v>
      </c>
      <c r="AY214" s="265" t="s">
        <v>141</v>
      </c>
    </row>
    <row r="215" s="14" customFormat="1">
      <c r="A215" s="14"/>
      <c r="B215" s="255"/>
      <c r="C215" s="256"/>
      <c r="D215" s="239" t="s">
        <v>154</v>
      </c>
      <c r="E215" s="256"/>
      <c r="F215" s="258" t="s">
        <v>643</v>
      </c>
      <c r="G215" s="256"/>
      <c r="H215" s="259">
        <v>71.984999999999999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154</v>
      </c>
      <c r="AU215" s="265" t="s">
        <v>90</v>
      </c>
      <c r="AV215" s="14" t="s">
        <v>90</v>
      </c>
      <c r="AW215" s="14" t="s">
        <v>4</v>
      </c>
      <c r="AX215" s="14" t="s">
        <v>88</v>
      </c>
      <c r="AY215" s="265" t="s">
        <v>141</v>
      </c>
    </row>
    <row r="216" s="2" customFormat="1" ht="24.15" customHeight="1">
      <c r="A216" s="38"/>
      <c r="B216" s="39"/>
      <c r="C216" s="226" t="s">
        <v>271</v>
      </c>
      <c r="D216" s="226" t="s">
        <v>143</v>
      </c>
      <c r="E216" s="227" t="s">
        <v>301</v>
      </c>
      <c r="F216" s="228" t="s">
        <v>302</v>
      </c>
      <c r="G216" s="229" t="s">
        <v>199</v>
      </c>
      <c r="H216" s="230">
        <v>6846</v>
      </c>
      <c r="I216" s="231"/>
      <c r="J216" s="232">
        <f>ROUND(I216*H216,2)</f>
        <v>0</v>
      </c>
      <c r="K216" s="228" t="s">
        <v>147</v>
      </c>
      <c r="L216" s="44"/>
      <c r="M216" s="233" t="s">
        <v>1</v>
      </c>
      <c r="N216" s="234" t="s">
        <v>45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148</v>
      </c>
      <c r="AT216" s="237" t="s">
        <v>143</v>
      </c>
      <c r="AU216" s="237" t="s">
        <v>90</v>
      </c>
      <c r="AY216" s="17" t="s">
        <v>141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88</v>
      </c>
      <c r="BK216" s="238">
        <f>ROUND(I216*H216,2)</f>
        <v>0</v>
      </c>
      <c r="BL216" s="17" t="s">
        <v>148</v>
      </c>
      <c r="BM216" s="237" t="s">
        <v>644</v>
      </c>
    </row>
    <row r="217" s="2" customFormat="1">
      <c r="A217" s="38"/>
      <c r="B217" s="39"/>
      <c r="C217" s="40"/>
      <c r="D217" s="239" t="s">
        <v>150</v>
      </c>
      <c r="E217" s="40"/>
      <c r="F217" s="240" t="s">
        <v>304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150</v>
      </c>
      <c r="AU217" s="17" t="s">
        <v>90</v>
      </c>
    </row>
    <row r="218" s="13" customFormat="1">
      <c r="A218" s="13"/>
      <c r="B218" s="245"/>
      <c r="C218" s="246"/>
      <c r="D218" s="239" t="s">
        <v>154</v>
      </c>
      <c r="E218" s="247" t="s">
        <v>1</v>
      </c>
      <c r="F218" s="248" t="s">
        <v>590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154</v>
      </c>
      <c r="AU218" s="254" t="s">
        <v>90</v>
      </c>
      <c r="AV218" s="13" t="s">
        <v>88</v>
      </c>
      <c r="AW218" s="13" t="s">
        <v>36</v>
      </c>
      <c r="AX218" s="13" t="s">
        <v>80</v>
      </c>
      <c r="AY218" s="254" t="s">
        <v>141</v>
      </c>
    </row>
    <row r="219" s="14" customFormat="1">
      <c r="A219" s="14"/>
      <c r="B219" s="255"/>
      <c r="C219" s="256"/>
      <c r="D219" s="239" t="s">
        <v>154</v>
      </c>
      <c r="E219" s="257" t="s">
        <v>1</v>
      </c>
      <c r="F219" s="258" t="s">
        <v>638</v>
      </c>
      <c r="G219" s="256"/>
      <c r="H219" s="259">
        <v>6846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154</v>
      </c>
      <c r="AU219" s="265" t="s">
        <v>90</v>
      </c>
      <c r="AV219" s="14" t="s">
        <v>90</v>
      </c>
      <c r="AW219" s="14" t="s">
        <v>36</v>
      </c>
      <c r="AX219" s="14" t="s">
        <v>88</v>
      </c>
      <c r="AY219" s="265" t="s">
        <v>141</v>
      </c>
    </row>
    <row r="220" s="2" customFormat="1" ht="16.5" customHeight="1">
      <c r="A220" s="38"/>
      <c r="B220" s="39"/>
      <c r="C220" s="277" t="s">
        <v>278</v>
      </c>
      <c r="D220" s="277" t="s">
        <v>265</v>
      </c>
      <c r="E220" s="278" t="s">
        <v>306</v>
      </c>
      <c r="F220" s="279" t="s">
        <v>307</v>
      </c>
      <c r="G220" s="280" t="s">
        <v>292</v>
      </c>
      <c r="H220" s="281">
        <v>171.15000000000001</v>
      </c>
      <c r="I220" s="282"/>
      <c r="J220" s="283">
        <f>ROUND(I220*H220,2)</f>
        <v>0</v>
      </c>
      <c r="K220" s="279" t="s">
        <v>147</v>
      </c>
      <c r="L220" s="284"/>
      <c r="M220" s="285" t="s">
        <v>1</v>
      </c>
      <c r="N220" s="286" t="s">
        <v>45</v>
      </c>
      <c r="O220" s="91"/>
      <c r="P220" s="235">
        <f>O220*H220</f>
        <v>0</v>
      </c>
      <c r="Q220" s="235">
        <v>0.001</v>
      </c>
      <c r="R220" s="235">
        <f>Q220*H220</f>
        <v>0.17115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214</v>
      </c>
      <c r="AT220" s="237" t="s">
        <v>265</v>
      </c>
      <c r="AU220" s="237" t="s">
        <v>90</v>
      </c>
      <c r="AY220" s="17" t="s">
        <v>141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88</v>
      </c>
      <c r="BK220" s="238">
        <f>ROUND(I220*H220,2)</f>
        <v>0</v>
      </c>
      <c r="BL220" s="17" t="s">
        <v>148</v>
      </c>
      <c r="BM220" s="237" t="s">
        <v>645</v>
      </c>
    </row>
    <row r="221" s="2" customFormat="1">
      <c r="A221" s="38"/>
      <c r="B221" s="39"/>
      <c r="C221" s="40"/>
      <c r="D221" s="239" t="s">
        <v>150</v>
      </c>
      <c r="E221" s="40"/>
      <c r="F221" s="240" t="s">
        <v>307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150</v>
      </c>
      <c r="AU221" s="17" t="s">
        <v>90</v>
      </c>
    </row>
    <row r="222" s="14" customFormat="1">
      <c r="A222" s="14"/>
      <c r="B222" s="255"/>
      <c r="C222" s="256"/>
      <c r="D222" s="239" t="s">
        <v>154</v>
      </c>
      <c r="E222" s="256"/>
      <c r="F222" s="258" t="s">
        <v>646</v>
      </c>
      <c r="G222" s="256"/>
      <c r="H222" s="259">
        <v>171.15000000000001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154</v>
      </c>
      <c r="AU222" s="265" t="s">
        <v>90</v>
      </c>
      <c r="AV222" s="14" t="s">
        <v>90</v>
      </c>
      <c r="AW222" s="14" t="s">
        <v>4</v>
      </c>
      <c r="AX222" s="14" t="s">
        <v>88</v>
      </c>
      <c r="AY222" s="265" t="s">
        <v>141</v>
      </c>
    </row>
    <row r="223" s="2" customFormat="1" ht="24.15" customHeight="1">
      <c r="A223" s="38"/>
      <c r="B223" s="39"/>
      <c r="C223" s="226" t="s">
        <v>284</v>
      </c>
      <c r="D223" s="226" t="s">
        <v>143</v>
      </c>
      <c r="E223" s="227" t="s">
        <v>647</v>
      </c>
      <c r="F223" s="228" t="s">
        <v>648</v>
      </c>
      <c r="G223" s="229" t="s">
        <v>649</v>
      </c>
      <c r="H223" s="230">
        <v>8.2420000000000009</v>
      </c>
      <c r="I223" s="231"/>
      <c r="J223" s="232">
        <f>ROUND(I223*H223,2)</f>
        <v>0</v>
      </c>
      <c r="K223" s="228" t="s">
        <v>147</v>
      </c>
      <c r="L223" s="44"/>
      <c r="M223" s="233" t="s">
        <v>1</v>
      </c>
      <c r="N223" s="234" t="s">
        <v>45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148</v>
      </c>
      <c r="AT223" s="237" t="s">
        <v>143</v>
      </c>
      <c r="AU223" s="237" t="s">
        <v>90</v>
      </c>
      <c r="AY223" s="17" t="s">
        <v>141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88</v>
      </c>
      <c r="BK223" s="238">
        <f>ROUND(I223*H223,2)</f>
        <v>0</v>
      </c>
      <c r="BL223" s="17" t="s">
        <v>148</v>
      </c>
      <c r="BM223" s="237" t="s">
        <v>650</v>
      </c>
    </row>
    <row r="224" s="2" customFormat="1">
      <c r="A224" s="38"/>
      <c r="B224" s="39"/>
      <c r="C224" s="40"/>
      <c r="D224" s="239" t="s">
        <v>150</v>
      </c>
      <c r="E224" s="40"/>
      <c r="F224" s="240" t="s">
        <v>651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150</v>
      </c>
      <c r="AU224" s="17" t="s">
        <v>90</v>
      </c>
    </row>
    <row r="225" s="14" customFormat="1">
      <c r="A225" s="14"/>
      <c r="B225" s="255"/>
      <c r="C225" s="256"/>
      <c r="D225" s="239" t="s">
        <v>154</v>
      </c>
      <c r="E225" s="257" t="s">
        <v>1</v>
      </c>
      <c r="F225" s="258" t="s">
        <v>652</v>
      </c>
      <c r="G225" s="256"/>
      <c r="H225" s="259">
        <v>8.2420000000000009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154</v>
      </c>
      <c r="AU225" s="265" t="s">
        <v>90</v>
      </c>
      <c r="AV225" s="14" t="s">
        <v>90</v>
      </c>
      <c r="AW225" s="14" t="s">
        <v>36</v>
      </c>
      <c r="AX225" s="14" t="s">
        <v>88</v>
      </c>
      <c r="AY225" s="265" t="s">
        <v>141</v>
      </c>
    </row>
    <row r="226" s="2" customFormat="1" ht="21.75" customHeight="1">
      <c r="A226" s="38"/>
      <c r="B226" s="39"/>
      <c r="C226" s="226" t="s">
        <v>289</v>
      </c>
      <c r="D226" s="226" t="s">
        <v>143</v>
      </c>
      <c r="E226" s="227" t="s">
        <v>653</v>
      </c>
      <c r="F226" s="228" t="s">
        <v>654</v>
      </c>
      <c r="G226" s="229" t="s">
        <v>649</v>
      </c>
      <c r="H226" s="230">
        <v>8.2420000000000009</v>
      </c>
      <c r="I226" s="231"/>
      <c r="J226" s="232">
        <f>ROUND(I226*H226,2)</f>
        <v>0</v>
      </c>
      <c r="K226" s="228" t="s">
        <v>147</v>
      </c>
      <c r="L226" s="44"/>
      <c r="M226" s="233" t="s">
        <v>1</v>
      </c>
      <c r="N226" s="234" t="s">
        <v>45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148</v>
      </c>
      <c r="AT226" s="237" t="s">
        <v>143</v>
      </c>
      <c r="AU226" s="237" t="s">
        <v>90</v>
      </c>
      <c r="AY226" s="17" t="s">
        <v>141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88</v>
      </c>
      <c r="BK226" s="238">
        <f>ROUND(I226*H226,2)</f>
        <v>0</v>
      </c>
      <c r="BL226" s="17" t="s">
        <v>148</v>
      </c>
      <c r="BM226" s="237" t="s">
        <v>655</v>
      </c>
    </row>
    <row r="227" s="2" customFormat="1">
      <c r="A227" s="38"/>
      <c r="B227" s="39"/>
      <c r="C227" s="40"/>
      <c r="D227" s="239" t="s">
        <v>150</v>
      </c>
      <c r="E227" s="40"/>
      <c r="F227" s="240" t="s">
        <v>656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150</v>
      </c>
      <c r="AU227" s="17" t="s">
        <v>90</v>
      </c>
    </row>
    <row r="228" s="2" customFormat="1">
      <c r="A228" s="38"/>
      <c r="B228" s="39"/>
      <c r="C228" s="40"/>
      <c r="D228" s="239" t="s">
        <v>152</v>
      </c>
      <c r="E228" s="40"/>
      <c r="F228" s="244" t="s">
        <v>657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90</v>
      </c>
    </row>
    <row r="229" s="2" customFormat="1" ht="16.5" customHeight="1">
      <c r="A229" s="38"/>
      <c r="B229" s="39"/>
      <c r="C229" s="226" t="s">
        <v>295</v>
      </c>
      <c r="D229" s="226" t="s">
        <v>143</v>
      </c>
      <c r="E229" s="227" t="s">
        <v>175</v>
      </c>
      <c r="F229" s="228" t="s">
        <v>658</v>
      </c>
      <c r="G229" s="229" t="s">
        <v>649</v>
      </c>
      <c r="H229" s="230">
        <v>8.2420000000000009</v>
      </c>
      <c r="I229" s="231"/>
      <c r="J229" s="232">
        <f>ROUND(I229*H229,2)</f>
        <v>0</v>
      </c>
      <c r="K229" s="228" t="s">
        <v>178</v>
      </c>
      <c r="L229" s="44"/>
      <c r="M229" s="233" t="s">
        <v>1</v>
      </c>
      <c r="N229" s="234" t="s">
        <v>45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659</v>
      </c>
      <c r="AT229" s="237" t="s">
        <v>143</v>
      </c>
      <c r="AU229" s="237" t="s">
        <v>90</v>
      </c>
      <c r="AY229" s="17" t="s">
        <v>141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88</v>
      </c>
      <c r="BK229" s="238">
        <f>ROUND(I229*H229,2)</f>
        <v>0</v>
      </c>
      <c r="BL229" s="17" t="s">
        <v>659</v>
      </c>
      <c r="BM229" s="237" t="s">
        <v>660</v>
      </c>
    </row>
    <row r="230" s="2" customFormat="1">
      <c r="A230" s="38"/>
      <c r="B230" s="39"/>
      <c r="C230" s="40"/>
      <c r="D230" s="239" t="s">
        <v>150</v>
      </c>
      <c r="E230" s="40"/>
      <c r="F230" s="240" t="s">
        <v>658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150</v>
      </c>
      <c r="AU230" s="17" t="s">
        <v>90</v>
      </c>
    </row>
    <row r="231" s="14" customFormat="1">
      <c r="A231" s="14"/>
      <c r="B231" s="255"/>
      <c r="C231" s="256"/>
      <c r="D231" s="239" t="s">
        <v>154</v>
      </c>
      <c r="E231" s="257" t="s">
        <v>1</v>
      </c>
      <c r="F231" s="258" t="s">
        <v>652</v>
      </c>
      <c r="G231" s="256"/>
      <c r="H231" s="259">
        <v>8.2420000000000009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154</v>
      </c>
      <c r="AU231" s="265" t="s">
        <v>90</v>
      </c>
      <c r="AV231" s="14" t="s">
        <v>90</v>
      </c>
      <c r="AW231" s="14" t="s">
        <v>36</v>
      </c>
      <c r="AX231" s="14" t="s">
        <v>88</v>
      </c>
      <c r="AY231" s="265" t="s">
        <v>141</v>
      </c>
    </row>
    <row r="232" s="12" customFormat="1" ht="22.8" customHeight="1">
      <c r="A232" s="12"/>
      <c r="B232" s="210"/>
      <c r="C232" s="211"/>
      <c r="D232" s="212" t="s">
        <v>79</v>
      </c>
      <c r="E232" s="224" t="s">
        <v>90</v>
      </c>
      <c r="F232" s="224" t="s">
        <v>310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SUM(P233:P237)</f>
        <v>0</v>
      </c>
      <c r="Q232" s="218"/>
      <c r="R232" s="219">
        <f>SUM(R233:R237)</f>
        <v>7.5329999999999999E-05</v>
      </c>
      <c r="S232" s="218"/>
      <c r="T232" s="220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88</v>
      </c>
      <c r="AT232" s="222" t="s">
        <v>79</v>
      </c>
      <c r="AU232" s="222" t="s">
        <v>88</v>
      </c>
      <c r="AY232" s="221" t="s">
        <v>141</v>
      </c>
      <c r="BK232" s="223">
        <f>SUM(BK233:BK237)</f>
        <v>0</v>
      </c>
    </row>
    <row r="233" s="2" customFormat="1" ht="24.15" customHeight="1">
      <c r="A233" s="38"/>
      <c r="B233" s="39"/>
      <c r="C233" s="226" t="s">
        <v>7</v>
      </c>
      <c r="D233" s="226" t="s">
        <v>143</v>
      </c>
      <c r="E233" s="227" t="s">
        <v>312</v>
      </c>
      <c r="F233" s="228" t="s">
        <v>313</v>
      </c>
      <c r="G233" s="229" t="s">
        <v>146</v>
      </c>
      <c r="H233" s="230">
        <v>0.83699999999999997</v>
      </c>
      <c r="I233" s="231"/>
      <c r="J233" s="232">
        <f>ROUND(I233*H233,2)</f>
        <v>0</v>
      </c>
      <c r="K233" s="228" t="s">
        <v>147</v>
      </c>
      <c r="L233" s="44"/>
      <c r="M233" s="233" t="s">
        <v>1</v>
      </c>
      <c r="N233" s="234" t="s">
        <v>45</v>
      </c>
      <c r="O233" s="91"/>
      <c r="P233" s="235">
        <f>O233*H233</f>
        <v>0</v>
      </c>
      <c r="Q233" s="235">
        <v>9.0000000000000006E-05</v>
      </c>
      <c r="R233" s="235">
        <f>Q233*H233</f>
        <v>7.5329999999999999E-05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148</v>
      </c>
      <c r="AT233" s="237" t="s">
        <v>143</v>
      </c>
      <c r="AU233" s="237" t="s">
        <v>90</v>
      </c>
      <c r="AY233" s="17" t="s">
        <v>141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88</v>
      </c>
      <c r="BK233" s="238">
        <f>ROUND(I233*H233,2)</f>
        <v>0</v>
      </c>
      <c r="BL233" s="17" t="s">
        <v>148</v>
      </c>
      <c r="BM233" s="237" t="s">
        <v>661</v>
      </c>
    </row>
    <row r="234" s="2" customFormat="1">
      <c r="A234" s="38"/>
      <c r="B234" s="39"/>
      <c r="C234" s="40"/>
      <c r="D234" s="239" t="s">
        <v>150</v>
      </c>
      <c r="E234" s="40"/>
      <c r="F234" s="240" t="s">
        <v>315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150</v>
      </c>
      <c r="AU234" s="17" t="s">
        <v>90</v>
      </c>
    </row>
    <row r="235" s="2" customFormat="1">
      <c r="A235" s="38"/>
      <c r="B235" s="39"/>
      <c r="C235" s="40"/>
      <c r="D235" s="239" t="s">
        <v>152</v>
      </c>
      <c r="E235" s="40"/>
      <c r="F235" s="244" t="s">
        <v>662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90</v>
      </c>
    </row>
    <row r="236" s="13" customFormat="1">
      <c r="A236" s="13"/>
      <c r="B236" s="245"/>
      <c r="C236" s="246"/>
      <c r="D236" s="239" t="s">
        <v>154</v>
      </c>
      <c r="E236" s="247" t="s">
        <v>1</v>
      </c>
      <c r="F236" s="248" t="s">
        <v>316</v>
      </c>
      <c r="G236" s="246"/>
      <c r="H236" s="247" t="s">
        <v>1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154</v>
      </c>
      <c r="AU236" s="254" t="s">
        <v>90</v>
      </c>
      <c r="AV236" s="13" t="s">
        <v>88</v>
      </c>
      <c r="AW236" s="13" t="s">
        <v>36</v>
      </c>
      <c r="AX236" s="13" t="s">
        <v>80</v>
      </c>
      <c r="AY236" s="254" t="s">
        <v>141</v>
      </c>
    </row>
    <row r="237" s="14" customFormat="1">
      <c r="A237" s="14"/>
      <c r="B237" s="255"/>
      <c r="C237" s="256"/>
      <c r="D237" s="239" t="s">
        <v>154</v>
      </c>
      <c r="E237" s="257" t="s">
        <v>1</v>
      </c>
      <c r="F237" s="258" t="s">
        <v>317</v>
      </c>
      <c r="G237" s="256"/>
      <c r="H237" s="259">
        <v>0.83699999999999997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154</v>
      </c>
      <c r="AU237" s="265" t="s">
        <v>90</v>
      </c>
      <c r="AV237" s="14" t="s">
        <v>90</v>
      </c>
      <c r="AW237" s="14" t="s">
        <v>36</v>
      </c>
      <c r="AX237" s="14" t="s">
        <v>88</v>
      </c>
      <c r="AY237" s="265" t="s">
        <v>141</v>
      </c>
    </row>
    <row r="238" s="12" customFormat="1" ht="22.8" customHeight="1">
      <c r="A238" s="12"/>
      <c r="B238" s="210"/>
      <c r="C238" s="211"/>
      <c r="D238" s="212" t="s">
        <v>79</v>
      </c>
      <c r="E238" s="224" t="s">
        <v>174</v>
      </c>
      <c r="F238" s="224" t="s">
        <v>318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SUM(P239:P242)</f>
        <v>0</v>
      </c>
      <c r="Q238" s="218"/>
      <c r="R238" s="219">
        <f>SUM(R239:R242)</f>
        <v>0</v>
      </c>
      <c r="S238" s="218"/>
      <c r="T238" s="22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88</v>
      </c>
      <c r="AT238" s="222" t="s">
        <v>79</v>
      </c>
      <c r="AU238" s="222" t="s">
        <v>88</v>
      </c>
      <c r="AY238" s="221" t="s">
        <v>141</v>
      </c>
      <c r="BK238" s="223">
        <f>SUM(BK239:BK242)</f>
        <v>0</v>
      </c>
    </row>
    <row r="239" s="2" customFormat="1" ht="24.15" customHeight="1">
      <c r="A239" s="38"/>
      <c r="B239" s="39"/>
      <c r="C239" s="226" t="s">
        <v>305</v>
      </c>
      <c r="D239" s="226" t="s">
        <v>143</v>
      </c>
      <c r="E239" s="227" t="s">
        <v>320</v>
      </c>
      <c r="F239" s="228" t="s">
        <v>321</v>
      </c>
      <c r="G239" s="229" t="s">
        <v>160</v>
      </c>
      <c r="H239" s="230">
        <v>0.314</v>
      </c>
      <c r="I239" s="231"/>
      <c r="J239" s="232">
        <f>ROUND(I239*H239,2)</f>
        <v>0</v>
      </c>
      <c r="K239" s="228" t="s">
        <v>147</v>
      </c>
      <c r="L239" s="44"/>
      <c r="M239" s="233" t="s">
        <v>1</v>
      </c>
      <c r="N239" s="234" t="s">
        <v>45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148</v>
      </c>
      <c r="AT239" s="237" t="s">
        <v>143</v>
      </c>
      <c r="AU239" s="237" t="s">
        <v>90</v>
      </c>
      <c r="AY239" s="17" t="s">
        <v>141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88</v>
      </c>
      <c r="BK239" s="238">
        <f>ROUND(I239*H239,2)</f>
        <v>0</v>
      </c>
      <c r="BL239" s="17" t="s">
        <v>148</v>
      </c>
      <c r="BM239" s="237" t="s">
        <v>663</v>
      </c>
    </row>
    <row r="240" s="2" customFormat="1">
      <c r="A240" s="38"/>
      <c r="B240" s="39"/>
      <c r="C240" s="40"/>
      <c r="D240" s="239" t="s">
        <v>150</v>
      </c>
      <c r="E240" s="40"/>
      <c r="F240" s="240" t="s">
        <v>323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150</v>
      </c>
      <c r="AU240" s="17" t="s">
        <v>90</v>
      </c>
    </row>
    <row r="241" s="13" customFormat="1">
      <c r="A241" s="13"/>
      <c r="B241" s="245"/>
      <c r="C241" s="246"/>
      <c r="D241" s="239" t="s">
        <v>154</v>
      </c>
      <c r="E241" s="247" t="s">
        <v>1</v>
      </c>
      <c r="F241" s="248" t="s">
        <v>324</v>
      </c>
      <c r="G241" s="246"/>
      <c r="H241" s="247" t="s">
        <v>1</v>
      </c>
      <c r="I241" s="249"/>
      <c r="J241" s="246"/>
      <c r="K241" s="246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154</v>
      </c>
      <c r="AU241" s="254" t="s">
        <v>90</v>
      </c>
      <c r="AV241" s="13" t="s">
        <v>88</v>
      </c>
      <c r="AW241" s="13" t="s">
        <v>36</v>
      </c>
      <c r="AX241" s="13" t="s">
        <v>80</v>
      </c>
      <c r="AY241" s="254" t="s">
        <v>141</v>
      </c>
    </row>
    <row r="242" s="14" customFormat="1">
      <c r="A242" s="14"/>
      <c r="B242" s="255"/>
      <c r="C242" s="256"/>
      <c r="D242" s="239" t="s">
        <v>154</v>
      </c>
      <c r="E242" s="257" t="s">
        <v>1</v>
      </c>
      <c r="F242" s="258" t="s">
        <v>325</v>
      </c>
      <c r="G242" s="256"/>
      <c r="H242" s="259">
        <v>0.314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154</v>
      </c>
      <c r="AU242" s="265" t="s">
        <v>90</v>
      </c>
      <c r="AV242" s="14" t="s">
        <v>90</v>
      </c>
      <c r="AW242" s="14" t="s">
        <v>36</v>
      </c>
      <c r="AX242" s="14" t="s">
        <v>88</v>
      </c>
      <c r="AY242" s="265" t="s">
        <v>141</v>
      </c>
    </row>
    <row r="243" s="12" customFormat="1" ht="22.8" customHeight="1">
      <c r="A243" s="12"/>
      <c r="B243" s="210"/>
      <c r="C243" s="211"/>
      <c r="D243" s="212" t="s">
        <v>79</v>
      </c>
      <c r="E243" s="224" t="s">
        <v>148</v>
      </c>
      <c r="F243" s="224" t="s">
        <v>326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SUM(P244:P248)</f>
        <v>0</v>
      </c>
      <c r="Q243" s="218"/>
      <c r="R243" s="219">
        <f>SUM(R244:R248)</f>
        <v>457.20072000000005</v>
      </c>
      <c r="S243" s="218"/>
      <c r="T243" s="220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88</v>
      </c>
      <c r="AT243" s="222" t="s">
        <v>79</v>
      </c>
      <c r="AU243" s="222" t="s">
        <v>88</v>
      </c>
      <c r="AY243" s="221" t="s">
        <v>141</v>
      </c>
      <c r="BK243" s="223">
        <f>SUM(BK244:BK248)</f>
        <v>0</v>
      </c>
    </row>
    <row r="244" s="2" customFormat="1" ht="24.15" customHeight="1">
      <c r="A244" s="38"/>
      <c r="B244" s="39"/>
      <c r="C244" s="226" t="s">
        <v>311</v>
      </c>
      <c r="D244" s="226" t="s">
        <v>143</v>
      </c>
      <c r="E244" s="227" t="s">
        <v>664</v>
      </c>
      <c r="F244" s="228" t="s">
        <v>665</v>
      </c>
      <c r="G244" s="229" t="s">
        <v>160</v>
      </c>
      <c r="H244" s="230">
        <v>211.667</v>
      </c>
      <c r="I244" s="231"/>
      <c r="J244" s="232">
        <f>ROUND(I244*H244,2)</f>
        <v>0</v>
      </c>
      <c r="K244" s="228" t="s">
        <v>147</v>
      </c>
      <c r="L244" s="44"/>
      <c r="M244" s="233" t="s">
        <v>1</v>
      </c>
      <c r="N244" s="234" t="s">
        <v>45</v>
      </c>
      <c r="O244" s="91"/>
      <c r="P244" s="235">
        <f>O244*H244</f>
        <v>0</v>
      </c>
      <c r="Q244" s="235">
        <v>2.1600000000000001</v>
      </c>
      <c r="R244" s="235">
        <f>Q244*H244</f>
        <v>457.20072000000005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148</v>
      </c>
      <c r="AT244" s="237" t="s">
        <v>143</v>
      </c>
      <c r="AU244" s="237" t="s">
        <v>90</v>
      </c>
      <c r="AY244" s="17" t="s">
        <v>141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88</v>
      </c>
      <c r="BK244" s="238">
        <f>ROUND(I244*H244,2)</f>
        <v>0</v>
      </c>
      <c r="BL244" s="17" t="s">
        <v>148</v>
      </c>
      <c r="BM244" s="237" t="s">
        <v>666</v>
      </c>
    </row>
    <row r="245" s="2" customFormat="1">
      <c r="A245" s="38"/>
      <c r="B245" s="39"/>
      <c r="C245" s="40"/>
      <c r="D245" s="239" t="s">
        <v>150</v>
      </c>
      <c r="E245" s="40"/>
      <c r="F245" s="240" t="s">
        <v>667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150</v>
      </c>
      <c r="AU245" s="17" t="s">
        <v>90</v>
      </c>
    </row>
    <row r="246" s="2" customFormat="1">
      <c r="A246" s="38"/>
      <c r="B246" s="39"/>
      <c r="C246" s="40"/>
      <c r="D246" s="239" t="s">
        <v>152</v>
      </c>
      <c r="E246" s="40"/>
      <c r="F246" s="244" t="s">
        <v>668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90</v>
      </c>
    </row>
    <row r="247" s="13" customFormat="1">
      <c r="A247" s="13"/>
      <c r="B247" s="245"/>
      <c r="C247" s="246"/>
      <c r="D247" s="239" t="s">
        <v>154</v>
      </c>
      <c r="E247" s="247" t="s">
        <v>1</v>
      </c>
      <c r="F247" s="248" t="s">
        <v>669</v>
      </c>
      <c r="G247" s="246"/>
      <c r="H247" s="247" t="s">
        <v>1</v>
      </c>
      <c r="I247" s="249"/>
      <c r="J247" s="246"/>
      <c r="K247" s="246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154</v>
      </c>
      <c r="AU247" s="254" t="s">
        <v>90</v>
      </c>
      <c r="AV247" s="13" t="s">
        <v>88</v>
      </c>
      <c r="AW247" s="13" t="s">
        <v>36</v>
      </c>
      <c r="AX247" s="13" t="s">
        <v>80</v>
      </c>
      <c r="AY247" s="254" t="s">
        <v>141</v>
      </c>
    </row>
    <row r="248" s="14" customFormat="1">
      <c r="A248" s="14"/>
      <c r="B248" s="255"/>
      <c r="C248" s="256"/>
      <c r="D248" s="239" t="s">
        <v>154</v>
      </c>
      <c r="E248" s="257" t="s">
        <v>1</v>
      </c>
      <c r="F248" s="258" t="s">
        <v>670</v>
      </c>
      <c r="G248" s="256"/>
      <c r="H248" s="259">
        <v>211.667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154</v>
      </c>
      <c r="AU248" s="265" t="s">
        <v>90</v>
      </c>
      <c r="AV248" s="14" t="s">
        <v>90</v>
      </c>
      <c r="AW248" s="14" t="s">
        <v>36</v>
      </c>
      <c r="AX248" s="14" t="s">
        <v>88</v>
      </c>
      <c r="AY248" s="265" t="s">
        <v>141</v>
      </c>
    </row>
    <row r="249" s="12" customFormat="1" ht="22.8" customHeight="1">
      <c r="A249" s="12"/>
      <c r="B249" s="210"/>
      <c r="C249" s="211"/>
      <c r="D249" s="212" t="s">
        <v>79</v>
      </c>
      <c r="E249" s="224" t="s">
        <v>171</v>
      </c>
      <c r="F249" s="224" t="s">
        <v>369</v>
      </c>
      <c r="G249" s="211"/>
      <c r="H249" s="211"/>
      <c r="I249" s="214"/>
      <c r="J249" s="225">
        <f>BK249</f>
        <v>0</v>
      </c>
      <c r="K249" s="211"/>
      <c r="L249" s="216"/>
      <c r="M249" s="217"/>
      <c r="N249" s="218"/>
      <c r="O249" s="218"/>
      <c r="P249" s="219">
        <f>SUM(P250:P254)</f>
        <v>0</v>
      </c>
      <c r="Q249" s="218"/>
      <c r="R249" s="219">
        <f>SUM(R250:R254)</f>
        <v>0</v>
      </c>
      <c r="S249" s="218"/>
      <c r="T249" s="220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1" t="s">
        <v>88</v>
      </c>
      <c r="AT249" s="222" t="s">
        <v>79</v>
      </c>
      <c r="AU249" s="222" t="s">
        <v>88</v>
      </c>
      <c r="AY249" s="221" t="s">
        <v>141</v>
      </c>
      <c r="BK249" s="223">
        <f>SUM(BK250:BK254)</f>
        <v>0</v>
      </c>
    </row>
    <row r="250" s="2" customFormat="1" ht="24.15" customHeight="1">
      <c r="A250" s="38"/>
      <c r="B250" s="39"/>
      <c r="C250" s="226" t="s">
        <v>319</v>
      </c>
      <c r="D250" s="226" t="s">
        <v>143</v>
      </c>
      <c r="E250" s="227" t="s">
        <v>371</v>
      </c>
      <c r="F250" s="228" t="s">
        <v>372</v>
      </c>
      <c r="G250" s="229" t="s">
        <v>199</v>
      </c>
      <c r="H250" s="230">
        <v>2186.6109999999999</v>
      </c>
      <c r="I250" s="231"/>
      <c r="J250" s="232">
        <f>ROUND(I250*H250,2)</f>
        <v>0</v>
      </c>
      <c r="K250" s="228" t="s">
        <v>147</v>
      </c>
      <c r="L250" s="44"/>
      <c r="M250" s="233" t="s">
        <v>1</v>
      </c>
      <c r="N250" s="234" t="s">
        <v>45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148</v>
      </c>
      <c r="AT250" s="237" t="s">
        <v>143</v>
      </c>
      <c r="AU250" s="237" t="s">
        <v>90</v>
      </c>
      <c r="AY250" s="17" t="s">
        <v>141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88</v>
      </c>
      <c r="BK250" s="238">
        <f>ROUND(I250*H250,2)</f>
        <v>0</v>
      </c>
      <c r="BL250" s="17" t="s">
        <v>148</v>
      </c>
      <c r="BM250" s="237" t="s">
        <v>671</v>
      </c>
    </row>
    <row r="251" s="2" customFormat="1">
      <c r="A251" s="38"/>
      <c r="B251" s="39"/>
      <c r="C251" s="40"/>
      <c r="D251" s="239" t="s">
        <v>150</v>
      </c>
      <c r="E251" s="40"/>
      <c r="F251" s="240" t="s">
        <v>374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150</v>
      </c>
      <c r="AU251" s="17" t="s">
        <v>90</v>
      </c>
    </row>
    <row r="252" s="2" customFormat="1">
      <c r="A252" s="38"/>
      <c r="B252" s="39"/>
      <c r="C252" s="40"/>
      <c r="D252" s="239" t="s">
        <v>152</v>
      </c>
      <c r="E252" s="40"/>
      <c r="F252" s="244" t="s">
        <v>375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90</v>
      </c>
    </row>
    <row r="253" s="13" customFormat="1">
      <c r="A253" s="13"/>
      <c r="B253" s="245"/>
      <c r="C253" s="246"/>
      <c r="D253" s="239" t="s">
        <v>154</v>
      </c>
      <c r="E253" s="247" t="s">
        <v>1</v>
      </c>
      <c r="F253" s="248" t="s">
        <v>376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154</v>
      </c>
      <c r="AU253" s="254" t="s">
        <v>90</v>
      </c>
      <c r="AV253" s="13" t="s">
        <v>88</v>
      </c>
      <c r="AW253" s="13" t="s">
        <v>36</v>
      </c>
      <c r="AX253" s="13" t="s">
        <v>80</v>
      </c>
      <c r="AY253" s="254" t="s">
        <v>141</v>
      </c>
    </row>
    <row r="254" s="14" customFormat="1">
      <c r="A254" s="14"/>
      <c r="B254" s="255"/>
      <c r="C254" s="256"/>
      <c r="D254" s="239" t="s">
        <v>154</v>
      </c>
      <c r="E254" s="257" t="s">
        <v>1</v>
      </c>
      <c r="F254" s="258" t="s">
        <v>672</v>
      </c>
      <c r="G254" s="256"/>
      <c r="H254" s="259">
        <v>2186.6109999999999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154</v>
      </c>
      <c r="AU254" s="265" t="s">
        <v>90</v>
      </c>
      <c r="AV254" s="14" t="s">
        <v>90</v>
      </c>
      <c r="AW254" s="14" t="s">
        <v>36</v>
      </c>
      <c r="AX254" s="14" t="s">
        <v>88</v>
      </c>
      <c r="AY254" s="265" t="s">
        <v>141</v>
      </c>
    </row>
    <row r="255" s="12" customFormat="1" ht="22.8" customHeight="1">
      <c r="A255" s="12"/>
      <c r="B255" s="210"/>
      <c r="C255" s="211"/>
      <c r="D255" s="212" t="s">
        <v>79</v>
      </c>
      <c r="E255" s="224" t="s">
        <v>220</v>
      </c>
      <c r="F255" s="224" t="s">
        <v>378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SUM(P256:P259)</f>
        <v>0</v>
      </c>
      <c r="Q255" s="218"/>
      <c r="R255" s="219">
        <f>SUM(R256:R259)</f>
        <v>1.5087615899999998</v>
      </c>
      <c r="S255" s="218"/>
      <c r="T255" s="220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88</v>
      </c>
      <c r="AT255" s="222" t="s">
        <v>79</v>
      </c>
      <c r="AU255" s="222" t="s">
        <v>88</v>
      </c>
      <c r="AY255" s="221" t="s">
        <v>141</v>
      </c>
      <c r="BK255" s="223">
        <f>SUM(BK256:BK259)</f>
        <v>0</v>
      </c>
    </row>
    <row r="256" s="2" customFormat="1" ht="24.15" customHeight="1">
      <c r="A256" s="38"/>
      <c r="B256" s="39"/>
      <c r="C256" s="226" t="s">
        <v>327</v>
      </c>
      <c r="D256" s="226" t="s">
        <v>143</v>
      </c>
      <c r="E256" s="227" t="s">
        <v>380</v>
      </c>
      <c r="F256" s="228" t="s">
        <v>381</v>
      </c>
      <c r="G256" s="229" t="s">
        <v>199</v>
      </c>
      <c r="H256" s="230">
        <v>2186.6109999999999</v>
      </c>
      <c r="I256" s="231"/>
      <c r="J256" s="232">
        <f>ROUND(I256*H256,2)</f>
        <v>0</v>
      </c>
      <c r="K256" s="228" t="s">
        <v>147</v>
      </c>
      <c r="L256" s="44"/>
      <c r="M256" s="233" t="s">
        <v>1</v>
      </c>
      <c r="N256" s="234" t="s">
        <v>45</v>
      </c>
      <c r="O256" s="91"/>
      <c r="P256" s="235">
        <f>O256*H256</f>
        <v>0</v>
      </c>
      <c r="Q256" s="235">
        <v>0.00068999999999999997</v>
      </c>
      <c r="R256" s="235">
        <f>Q256*H256</f>
        <v>1.5087615899999998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148</v>
      </c>
      <c r="AT256" s="237" t="s">
        <v>143</v>
      </c>
      <c r="AU256" s="237" t="s">
        <v>90</v>
      </c>
      <c r="AY256" s="17" t="s">
        <v>141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88</v>
      </c>
      <c r="BK256" s="238">
        <f>ROUND(I256*H256,2)</f>
        <v>0</v>
      </c>
      <c r="BL256" s="17" t="s">
        <v>148</v>
      </c>
      <c r="BM256" s="237" t="s">
        <v>673</v>
      </c>
    </row>
    <row r="257" s="2" customFormat="1">
      <c r="A257" s="38"/>
      <c r="B257" s="39"/>
      <c r="C257" s="40"/>
      <c r="D257" s="239" t="s">
        <v>150</v>
      </c>
      <c r="E257" s="40"/>
      <c r="F257" s="240" t="s">
        <v>383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150</v>
      </c>
      <c r="AU257" s="17" t="s">
        <v>90</v>
      </c>
    </row>
    <row r="258" s="13" customFormat="1">
      <c r="A258" s="13"/>
      <c r="B258" s="245"/>
      <c r="C258" s="246"/>
      <c r="D258" s="239" t="s">
        <v>154</v>
      </c>
      <c r="E258" s="247" t="s">
        <v>1</v>
      </c>
      <c r="F258" s="248" t="s">
        <v>384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154</v>
      </c>
      <c r="AU258" s="254" t="s">
        <v>90</v>
      </c>
      <c r="AV258" s="13" t="s">
        <v>88</v>
      </c>
      <c r="AW258" s="13" t="s">
        <v>36</v>
      </c>
      <c r="AX258" s="13" t="s">
        <v>80</v>
      </c>
      <c r="AY258" s="254" t="s">
        <v>141</v>
      </c>
    </row>
    <row r="259" s="14" customFormat="1">
      <c r="A259" s="14"/>
      <c r="B259" s="255"/>
      <c r="C259" s="256"/>
      <c r="D259" s="239" t="s">
        <v>154</v>
      </c>
      <c r="E259" s="257" t="s">
        <v>1</v>
      </c>
      <c r="F259" s="258" t="s">
        <v>674</v>
      </c>
      <c r="G259" s="256"/>
      <c r="H259" s="259">
        <v>2186.6109999999999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154</v>
      </c>
      <c r="AU259" s="265" t="s">
        <v>90</v>
      </c>
      <c r="AV259" s="14" t="s">
        <v>90</v>
      </c>
      <c r="AW259" s="14" t="s">
        <v>36</v>
      </c>
      <c r="AX259" s="14" t="s">
        <v>88</v>
      </c>
      <c r="AY259" s="265" t="s">
        <v>141</v>
      </c>
    </row>
    <row r="260" s="12" customFormat="1" ht="22.8" customHeight="1">
      <c r="A260" s="12"/>
      <c r="B260" s="210"/>
      <c r="C260" s="211"/>
      <c r="D260" s="212" t="s">
        <v>79</v>
      </c>
      <c r="E260" s="224" t="s">
        <v>417</v>
      </c>
      <c r="F260" s="224" t="s">
        <v>418</v>
      </c>
      <c r="G260" s="211"/>
      <c r="H260" s="211"/>
      <c r="I260" s="214"/>
      <c r="J260" s="225">
        <f>BK260</f>
        <v>0</v>
      </c>
      <c r="K260" s="211"/>
      <c r="L260" s="216"/>
      <c r="M260" s="217"/>
      <c r="N260" s="218"/>
      <c r="O260" s="218"/>
      <c r="P260" s="219">
        <f>SUM(P261:P262)</f>
        <v>0</v>
      </c>
      <c r="Q260" s="218"/>
      <c r="R260" s="219">
        <f>SUM(R261:R262)</f>
        <v>0</v>
      </c>
      <c r="S260" s="218"/>
      <c r="T260" s="220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1" t="s">
        <v>88</v>
      </c>
      <c r="AT260" s="222" t="s">
        <v>79</v>
      </c>
      <c r="AU260" s="222" t="s">
        <v>88</v>
      </c>
      <c r="AY260" s="221" t="s">
        <v>141</v>
      </c>
      <c r="BK260" s="223">
        <f>SUM(BK261:BK262)</f>
        <v>0</v>
      </c>
    </row>
    <row r="261" s="2" customFormat="1" ht="16.5" customHeight="1">
      <c r="A261" s="38"/>
      <c r="B261" s="39"/>
      <c r="C261" s="226" t="s">
        <v>343</v>
      </c>
      <c r="D261" s="226" t="s">
        <v>143</v>
      </c>
      <c r="E261" s="227" t="s">
        <v>420</v>
      </c>
      <c r="F261" s="228" t="s">
        <v>421</v>
      </c>
      <c r="G261" s="229" t="s">
        <v>395</v>
      </c>
      <c r="H261" s="230">
        <v>460.34699999999998</v>
      </c>
      <c r="I261" s="231"/>
      <c r="J261" s="232">
        <f>ROUND(I261*H261,2)</f>
        <v>0</v>
      </c>
      <c r="K261" s="228" t="s">
        <v>147</v>
      </c>
      <c r="L261" s="44"/>
      <c r="M261" s="233" t="s">
        <v>1</v>
      </c>
      <c r="N261" s="234" t="s">
        <v>45</v>
      </c>
      <c r="O261" s="91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148</v>
      </c>
      <c r="AT261" s="237" t="s">
        <v>143</v>
      </c>
      <c r="AU261" s="237" t="s">
        <v>90</v>
      </c>
      <c r="AY261" s="17" t="s">
        <v>141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7" t="s">
        <v>88</v>
      </c>
      <c r="BK261" s="238">
        <f>ROUND(I261*H261,2)</f>
        <v>0</v>
      </c>
      <c r="BL261" s="17" t="s">
        <v>148</v>
      </c>
      <c r="BM261" s="237" t="s">
        <v>675</v>
      </c>
    </row>
    <row r="262" s="2" customFormat="1">
      <c r="A262" s="38"/>
      <c r="B262" s="39"/>
      <c r="C262" s="40"/>
      <c r="D262" s="239" t="s">
        <v>150</v>
      </c>
      <c r="E262" s="40"/>
      <c r="F262" s="240" t="s">
        <v>423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150</v>
      </c>
      <c r="AU262" s="17" t="s">
        <v>90</v>
      </c>
    </row>
    <row r="263" s="12" customFormat="1" ht="25.92" customHeight="1">
      <c r="A263" s="12"/>
      <c r="B263" s="210"/>
      <c r="C263" s="211"/>
      <c r="D263" s="212" t="s">
        <v>79</v>
      </c>
      <c r="E263" s="213" t="s">
        <v>424</v>
      </c>
      <c r="F263" s="213" t="s">
        <v>425</v>
      </c>
      <c r="G263" s="211"/>
      <c r="H263" s="211"/>
      <c r="I263" s="214"/>
      <c r="J263" s="215">
        <f>BK263</f>
        <v>0</v>
      </c>
      <c r="K263" s="211"/>
      <c r="L263" s="216"/>
      <c r="M263" s="217"/>
      <c r="N263" s="218"/>
      <c r="O263" s="218"/>
      <c r="P263" s="219">
        <f>P264</f>
        <v>0</v>
      </c>
      <c r="Q263" s="218"/>
      <c r="R263" s="219">
        <f>R264</f>
        <v>0.006816</v>
      </c>
      <c r="S263" s="218"/>
      <c r="T263" s="220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1" t="s">
        <v>90</v>
      </c>
      <c r="AT263" s="222" t="s">
        <v>79</v>
      </c>
      <c r="AU263" s="222" t="s">
        <v>80</v>
      </c>
      <c r="AY263" s="221" t="s">
        <v>141</v>
      </c>
      <c r="BK263" s="223">
        <f>BK264</f>
        <v>0</v>
      </c>
    </row>
    <row r="264" s="12" customFormat="1" ht="22.8" customHeight="1">
      <c r="A264" s="12"/>
      <c r="B264" s="210"/>
      <c r="C264" s="211"/>
      <c r="D264" s="212" t="s">
        <v>79</v>
      </c>
      <c r="E264" s="224" t="s">
        <v>426</v>
      </c>
      <c r="F264" s="224" t="s">
        <v>427</v>
      </c>
      <c r="G264" s="211"/>
      <c r="H264" s="211"/>
      <c r="I264" s="214"/>
      <c r="J264" s="225">
        <f>BK264</f>
        <v>0</v>
      </c>
      <c r="K264" s="211"/>
      <c r="L264" s="216"/>
      <c r="M264" s="217"/>
      <c r="N264" s="218"/>
      <c r="O264" s="218"/>
      <c r="P264" s="219">
        <f>SUM(P265:P272)</f>
        <v>0</v>
      </c>
      <c r="Q264" s="218"/>
      <c r="R264" s="219">
        <f>SUM(R265:R272)</f>
        <v>0.006816</v>
      </c>
      <c r="S264" s="218"/>
      <c r="T264" s="220">
        <f>SUM(T265:T272)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1" t="s">
        <v>90</v>
      </c>
      <c r="AT264" s="222" t="s">
        <v>79</v>
      </c>
      <c r="AU264" s="222" t="s">
        <v>88</v>
      </c>
      <c r="AY264" s="221" t="s">
        <v>141</v>
      </c>
      <c r="BK264" s="223">
        <f>SUM(BK265:BK272)</f>
        <v>0</v>
      </c>
    </row>
    <row r="265" s="2" customFormat="1" ht="24.15" customHeight="1">
      <c r="A265" s="38"/>
      <c r="B265" s="39"/>
      <c r="C265" s="226" t="s">
        <v>351</v>
      </c>
      <c r="D265" s="226" t="s">
        <v>143</v>
      </c>
      <c r="E265" s="227" t="s">
        <v>429</v>
      </c>
      <c r="F265" s="228" t="s">
        <v>430</v>
      </c>
      <c r="G265" s="229" t="s">
        <v>292</v>
      </c>
      <c r="H265" s="230">
        <v>136.31999999999999</v>
      </c>
      <c r="I265" s="231"/>
      <c r="J265" s="232">
        <f>ROUND(I265*H265,2)</f>
        <v>0</v>
      </c>
      <c r="K265" s="228" t="s">
        <v>147</v>
      </c>
      <c r="L265" s="44"/>
      <c r="M265" s="233" t="s">
        <v>1</v>
      </c>
      <c r="N265" s="234" t="s">
        <v>45</v>
      </c>
      <c r="O265" s="91"/>
      <c r="P265" s="235">
        <f>O265*H265</f>
        <v>0</v>
      </c>
      <c r="Q265" s="235">
        <v>5.0000000000000002E-05</v>
      </c>
      <c r="R265" s="235">
        <f>Q265*H265</f>
        <v>0.006816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271</v>
      </c>
      <c r="AT265" s="237" t="s">
        <v>143</v>
      </c>
      <c r="AU265" s="237" t="s">
        <v>90</v>
      </c>
      <c r="AY265" s="17" t="s">
        <v>141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88</v>
      </c>
      <c r="BK265" s="238">
        <f>ROUND(I265*H265,2)</f>
        <v>0</v>
      </c>
      <c r="BL265" s="17" t="s">
        <v>271</v>
      </c>
      <c r="BM265" s="237" t="s">
        <v>676</v>
      </c>
    </row>
    <row r="266" s="2" customFormat="1">
      <c r="A266" s="38"/>
      <c r="B266" s="39"/>
      <c r="C266" s="40"/>
      <c r="D266" s="239" t="s">
        <v>150</v>
      </c>
      <c r="E266" s="40"/>
      <c r="F266" s="240" t="s">
        <v>430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150</v>
      </c>
      <c r="AU266" s="17" t="s">
        <v>90</v>
      </c>
    </row>
    <row r="267" s="2" customFormat="1">
      <c r="A267" s="38"/>
      <c r="B267" s="39"/>
      <c r="C267" s="40"/>
      <c r="D267" s="239" t="s">
        <v>152</v>
      </c>
      <c r="E267" s="40"/>
      <c r="F267" s="244" t="s">
        <v>677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152</v>
      </c>
      <c r="AU267" s="17" t="s">
        <v>90</v>
      </c>
    </row>
    <row r="268" s="13" customFormat="1">
      <c r="A268" s="13"/>
      <c r="B268" s="245"/>
      <c r="C268" s="246"/>
      <c r="D268" s="239" t="s">
        <v>154</v>
      </c>
      <c r="E268" s="247" t="s">
        <v>1</v>
      </c>
      <c r="F268" s="248" t="s">
        <v>433</v>
      </c>
      <c r="G268" s="246"/>
      <c r="H268" s="247" t="s">
        <v>1</v>
      </c>
      <c r="I268" s="249"/>
      <c r="J268" s="246"/>
      <c r="K268" s="246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154</v>
      </c>
      <c r="AU268" s="254" t="s">
        <v>90</v>
      </c>
      <c r="AV268" s="13" t="s">
        <v>88</v>
      </c>
      <c r="AW268" s="13" t="s">
        <v>36</v>
      </c>
      <c r="AX268" s="13" t="s">
        <v>80</v>
      </c>
      <c r="AY268" s="254" t="s">
        <v>141</v>
      </c>
    </row>
    <row r="269" s="14" customFormat="1">
      <c r="A269" s="14"/>
      <c r="B269" s="255"/>
      <c r="C269" s="256"/>
      <c r="D269" s="239" t="s">
        <v>154</v>
      </c>
      <c r="E269" s="257" t="s">
        <v>1</v>
      </c>
      <c r="F269" s="258" t="s">
        <v>434</v>
      </c>
      <c r="G269" s="256"/>
      <c r="H269" s="259">
        <v>136.31999999999999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154</v>
      </c>
      <c r="AU269" s="265" t="s">
        <v>90</v>
      </c>
      <c r="AV269" s="14" t="s">
        <v>90</v>
      </c>
      <c r="AW269" s="14" t="s">
        <v>36</v>
      </c>
      <c r="AX269" s="14" t="s">
        <v>88</v>
      </c>
      <c r="AY269" s="265" t="s">
        <v>141</v>
      </c>
    </row>
    <row r="270" s="2" customFormat="1" ht="16.5" customHeight="1">
      <c r="A270" s="38"/>
      <c r="B270" s="39"/>
      <c r="C270" s="277" t="s">
        <v>363</v>
      </c>
      <c r="D270" s="277" t="s">
        <v>265</v>
      </c>
      <c r="E270" s="278" t="s">
        <v>436</v>
      </c>
      <c r="F270" s="279" t="s">
        <v>437</v>
      </c>
      <c r="G270" s="280" t="s">
        <v>292</v>
      </c>
      <c r="H270" s="281">
        <v>136.31999999999999</v>
      </c>
      <c r="I270" s="282"/>
      <c r="J270" s="283">
        <f>ROUND(I270*H270,2)</f>
        <v>0</v>
      </c>
      <c r="K270" s="279" t="s">
        <v>178</v>
      </c>
      <c r="L270" s="284"/>
      <c r="M270" s="285" t="s">
        <v>1</v>
      </c>
      <c r="N270" s="286" t="s">
        <v>45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428</v>
      </c>
      <c r="AT270" s="237" t="s">
        <v>265</v>
      </c>
      <c r="AU270" s="237" t="s">
        <v>90</v>
      </c>
      <c r="AY270" s="17" t="s">
        <v>141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88</v>
      </c>
      <c r="BK270" s="238">
        <f>ROUND(I270*H270,2)</f>
        <v>0</v>
      </c>
      <c r="BL270" s="17" t="s">
        <v>271</v>
      </c>
      <c r="BM270" s="237" t="s">
        <v>678</v>
      </c>
    </row>
    <row r="271" s="2" customFormat="1">
      <c r="A271" s="38"/>
      <c r="B271" s="39"/>
      <c r="C271" s="40"/>
      <c r="D271" s="239" t="s">
        <v>150</v>
      </c>
      <c r="E271" s="40"/>
      <c r="F271" s="240" t="s">
        <v>437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150</v>
      </c>
      <c r="AU271" s="17" t="s">
        <v>90</v>
      </c>
    </row>
    <row r="272" s="2" customFormat="1">
      <c r="A272" s="38"/>
      <c r="B272" s="39"/>
      <c r="C272" s="40"/>
      <c r="D272" s="239" t="s">
        <v>152</v>
      </c>
      <c r="E272" s="40"/>
      <c r="F272" s="244" t="s">
        <v>679</v>
      </c>
      <c r="G272" s="40"/>
      <c r="H272" s="40"/>
      <c r="I272" s="241"/>
      <c r="J272" s="40"/>
      <c r="K272" s="40"/>
      <c r="L272" s="44"/>
      <c r="M272" s="287"/>
      <c r="N272" s="288"/>
      <c r="O272" s="289"/>
      <c r="P272" s="289"/>
      <c r="Q272" s="289"/>
      <c r="R272" s="289"/>
      <c r="S272" s="289"/>
      <c r="T272" s="290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90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C3i8HpzbAhqIaZjY0zRYjpU0vcrtuM4QwZ3WB34cATbU+WXlElSN91FU4qlkMPLTmcv2uIlb33Kup3Q22ku2pg==" hashValue="y7j8IVaWqaeBEdiBUhx7llYWJbxnqxNNZAhaQg1WPO9MUFwZzlJKJmsosm3EJ24rhRzcLjNh7dmgpwPEnKM7bQ==" algorithmName="SHA-512" password="CC35"/>
  <autoFilter ref="C129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ROUND((SUM(BE120:BE166)),  2)</f>
        <v>0</v>
      </c>
      <c r="G33" s="38"/>
      <c r="H33" s="38"/>
      <c r="I33" s="164">
        <v>0.20999999999999999</v>
      </c>
      <c r="J33" s="163">
        <f>ROUND(((SUM(BE120:BE166))*I33),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ROUND((SUM(BF120:BF166)),  2)</f>
        <v>0</v>
      </c>
      <c r="G34" s="38"/>
      <c r="H34" s="38"/>
      <c r="I34" s="164">
        <v>0.14999999999999999</v>
      </c>
      <c r="J34" s="163">
        <f>ROUND(((SUM(BF120:BF166))*I34),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ROUND((SUM(BG120:BG166)),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ROUND((SUM(BH120:BH166)),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ROUND((SUM(BI120:BI166)),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Odstranění stavby Úprava Lutyňky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115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122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116</v>
      </c>
      <c r="E99" s="196"/>
      <c r="F99" s="196"/>
      <c r="G99" s="196"/>
      <c r="H99" s="196"/>
      <c r="I99" s="196"/>
      <c r="J99" s="197">
        <f>J123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121</v>
      </c>
      <c r="E100" s="196"/>
      <c r="F100" s="196"/>
      <c r="G100" s="196"/>
      <c r="H100" s="196"/>
      <c r="I100" s="196"/>
      <c r="J100" s="197">
        <f>J151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Lutyňka, Bohumín - Nová Ves, řkm 3.071 – 5.717, ochrana obce proti velkým vodám (stavba č. 5725)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03 - Odstranění stavby Úprava Lutyňky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Dolní Lutyně</v>
      </c>
      <c r="G114" s="40"/>
      <c r="H114" s="40"/>
      <c r="I114" s="32" t="s">
        <v>22</v>
      </c>
      <c r="J114" s="79" t="str">
        <f>IF(J12="","",J12)</f>
        <v>2. 6. 2022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Povodí Odry, státní podnik</v>
      </c>
      <c r="G116" s="40"/>
      <c r="H116" s="40"/>
      <c r="I116" s="32" t="s">
        <v>32</v>
      </c>
      <c r="J116" s="36" t="str">
        <f>E21</f>
        <v>Lineplan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Ing. Marek Boháč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127</v>
      </c>
      <c r="D119" s="202" t="s">
        <v>65</v>
      </c>
      <c r="E119" s="202" t="s">
        <v>61</v>
      </c>
      <c r="F119" s="202" t="s">
        <v>62</v>
      </c>
      <c r="G119" s="202" t="s">
        <v>128</v>
      </c>
      <c r="H119" s="202" t="s">
        <v>129</v>
      </c>
      <c r="I119" s="202" t="s">
        <v>130</v>
      </c>
      <c r="J119" s="202" t="s">
        <v>112</v>
      </c>
      <c r="K119" s="203" t="s">
        <v>131</v>
      </c>
      <c r="L119" s="204"/>
      <c r="M119" s="100" t="s">
        <v>1</v>
      </c>
      <c r="N119" s="101" t="s">
        <v>44</v>
      </c>
      <c r="O119" s="101" t="s">
        <v>132</v>
      </c>
      <c r="P119" s="101" t="s">
        <v>133</v>
      </c>
      <c r="Q119" s="101" t="s">
        <v>134</v>
      </c>
      <c r="R119" s="101" t="s">
        <v>135</v>
      </c>
      <c r="S119" s="101" t="s">
        <v>136</v>
      </c>
      <c r="T119" s="102" t="s">
        <v>137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138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</f>
        <v>0</v>
      </c>
      <c r="Q120" s="104"/>
      <c r="R120" s="207">
        <f>R121</f>
        <v>0</v>
      </c>
      <c r="S120" s="104"/>
      <c r="T120" s="208">
        <f>T121</f>
        <v>519.20000000000005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114</v>
      </c>
      <c r="BK120" s="209">
        <f>BK121</f>
        <v>0</v>
      </c>
    </row>
    <row r="121" s="12" customFormat="1" ht="25.92" customHeight="1">
      <c r="A121" s="12"/>
      <c r="B121" s="210"/>
      <c r="C121" s="211"/>
      <c r="D121" s="212" t="s">
        <v>79</v>
      </c>
      <c r="E121" s="213" t="s">
        <v>139</v>
      </c>
      <c r="F121" s="213" t="s">
        <v>140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P122+P123+P151</f>
        <v>0</v>
      </c>
      <c r="Q121" s="218"/>
      <c r="R121" s="219">
        <f>R122+R123+R151</f>
        <v>0</v>
      </c>
      <c r="S121" s="218"/>
      <c r="T121" s="220">
        <f>T122+T123+T151</f>
        <v>519.20000000000005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88</v>
      </c>
      <c r="AT121" s="222" t="s">
        <v>79</v>
      </c>
      <c r="AU121" s="222" t="s">
        <v>80</v>
      </c>
      <c r="AY121" s="221" t="s">
        <v>141</v>
      </c>
      <c r="BK121" s="223">
        <f>BK122+BK123+BK151</f>
        <v>0</v>
      </c>
    </row>
    <row r="122" s="12" customFormat="1" ht="22.8" customHeight="1">
      <c r="A122" s="12"/>
      <c r="B122" s="210"/>
      <c r="C122" s="211"/>
      <c r="D122" s="212" t="s">
        <v>79</v>
      </c>
      <c r="E122" s="224" t="s">
        <v>410</v>
      </c>
      <c r="F122" s="224" t="s">
        <v>411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v>0</v>
      </c>
      <c r="Q122" s="218"/>
      <c r="R122" s="219">
        <v>0</v>
      </c>
      <c r="S122" s="218"/>
      <c r="T122" s="220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88</v>
      </c>
      <c r="AT122" s="222" t="s">
        <v>79</v>
      </c>
      <c r="AU122" s="222" t="s">
        <v>88</v>
      </c>
      <c r="AY122" s="221" t="s">
        <v>141</v>
      </c>
      <c r="BK122" s="223">
        <v>0</v>
      </c>
    </row>
    <row r="123" s="12" customFormat="1" ht="22.8" customHeight="1">
      <c r="A123" s="12"/>
      <c r="B123" s="210"/>
      <c r="C123" s="211"/>
      <c r="D123" s="212" t="s">
        <v>79</v>
      </c>
      <c r="E123" s="224" t="s">
        <v>88</v>
      </c>
      <c r="F123" s="224" t="s">
        <v>142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SUM(P124:P150)</f>
        <v>0</v>
      </c>
      <c r="Q123" s="218"/>
      <c r="R123" s="219">
        <f>SUM(R124:R150)</f>
        <v>0</v>
      </c>
      <c r="S123" s="218"/>
      <c r="T123" s="220">
        <f>SUM(T124:T150)</f>
        <v>495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88</v>
      </c>
      <c r="AT123" s="222" t="s">
        <v>79</v>
      </c>
      <c r="AU123" s="222" t="s">
        <v>88</v>
      </c>
      <c r="AY123" s="221" t="s">
        <v>141</v>
      </c>
      <c r="BK123" s="223">
        <f>SUM(BK124:BK150)</f>
        <v>0</v>
      </c>
    </row>
    <row r="124" s="2" customFormat="1" ht="24.15" customHeight="1">
      <c r="A124" s="38"/>
      <c r="B124" s="39"/>
      <c r="C124" s="226" t="s">
        <v>88</v>
      </c>
      <c r="D124" s="226" t="s">
        <v>143</v>
      </c>
      <c r="E124" s="227" t="s">
        <v>158</v>
      </c>
      <c r="F124" s="228" t="s">
        <v>159</v>
      </c>
      <c r="G124" s="229" t="s">
        <v>160</v>
      </c>
      <c r="H124" s="230">
        <v>275</v>
      </c>
      <c r="I124" s="231"/>
      <c r="J124" s="232">
        <f>ROUND(I124*H124,2)</f>
        <v>0</v>
      </c>
      <c r="K124" s="228" t="s">
        <v>147</v>
      </c>
      <c r="L124" s="44"/>
      <c r="M124" s="233" t="s">
        <v>1</v>
      </c>
      <c r="N124" s="234" t="s">
        <v>45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1.8</v>
      </c>
      <c r="T124" s="236">
        <f>S124*H124</f>
        <v>495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148</v>
      </c>
      <c r="AT124" s="237" t="s">
        <v>143</v>
      </c>
      <c r="AU124" s="237" t="s">
        <v>90</v>
      </c>
      <c r="AY124" s="17" t="s">
        <v>141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88</v>
      </c>
      <c r="BK124" s="238">
        <f>ROUND(I124*H124,2)</f>
        <v>0</v>
      </c>
      <c r="BL124" s="17" t="s">
        <v>148</v>
      </c>
      <c r="BM124" s="237" t="s">
        <v>681</v>
      </c>
    </row>
    <row r="125" s="2" customFormat="1">
      <c r="A125" s="38"/>
      <c r="B125" s="39"/>
      <c r="C125" s="40"/>
      <c r="D125" s="239" t="s">
        <v>150</v>
      </c>
      <c r="E125" s="40"/>
      <c r="F125" s="240" t="s">
        <v>162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150</v>
      </c>
      <c r="AU125" s="17" t="s">
        <v>90</v>
      </c>
    </row>
    <row r="126" s="13" customFormat="1">
      <c r="A126" s="13"/>
      <c r="B126" s="245"/>
      <c r="C126" s="246"/>
      <c r="D126" s="239" t="s">
        <v>154</v>
      </c>
      <c r="E126" s="247" t="s">
        <v>1</v>
      </c>
      <c r="F126" s="248" t="s">
        <v>682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154</v>
      </c>
      <c r="AU126" s="254" t="s">
        <v>90</v>
      </c>
      <c r="AV126" s="13" t="s">
        <v>88</v>
      </c>
      <c r="AW126" s="13" t="s">
        <v>36</v>
      </c>
      <c r="AX126" s="13" t="s">
        <v>80</v>
      </c>
      <c r="AY126" s="254" t="s">
        <v>141</v>
      </c>
    </row>
    <row r="127" s="13" customFormat="1">
      <c r="A127" s="13"/>
      <c r="B127" s="245"/>
      <c r="C127" s="246"/>
      <c r="D127" s="239" t="s">
        <v>154</v>
      </c>
      <c r="E127" s="247" t="s">
        <v>1</v>
      </c>
      <c r="F127" s="248" t="s">
        <v>163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154</v>
      </c>
      <c r="AU127" s="254" t="s">
        <v>90</v>
      </c>
      <c r="AV127" s="13" t="s">
        <v>88</v>
      </c>
      <c r="AW127" s="13" t="s">
        <v>36</v>
      </c>
      <c r="AX127" s="13" t="s">
        <v>80</v>
      </c>
      <c r="AY127" s="254" t="s">
        <v>141</v>
      </c>
    </row>
    <row r="128" s="14" customFormat="1">
      <c r="A128" s="14"/>
      <c r="B128" s="255"/>
      <c r="C128" s="256"/>
      <c r="D128" s="239" t="s">
        <v>154</v>
      </c>
      <c r="E128" s="257" t="s">
        <v>1</v>
      </c>
      <c r="F128" s="258" t="s">
        <v>683</v>
      </c>
      <c r="G128" s="256"/>
      <c r="H128" s="259">
        <v>275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154</v>
      </c>
      <c r="AU128" s="265" t="s">
        <v>90</v>
      </c>
      <c r="AV128" s="14" t="s">
        <v>90</v>
      </c>
      <c r="AW128" s="14" t="s">
        <v>36</v>
      </c>
      <c r="AX128" s="14" t="s">
        <v>88</v>
      </c>
      <c r="AY128" s="265" t="s">
        <v>141</v>
      </c>
    </row>
    <row r="129" s="2" customFormat="1" ht="33" customHeight="1">
      <c r="A129" s="38"/>
      <c r="B129" s="39"/>
      <c r="C129" s="226" t="s">
        <v>90</v>
      </c>
      <c r="D129" s="226" t="s">
        <v>143</v>
      </c>
      <c r="E129" s="227" t="s">
        <v>206</v>
      </c>
      <c r="F129" s="228" t="s">
        <v>207</v>
      </c>
      <c r="G129" s="229" t="s">
        <v>160</v>
      </c>
      <c r="H129" s="230">
        <v>1557.9300000000001</v>
      </c>
      <c r="I129" s="231"/>
      <c r="J129" s="232">
        <f>ROUND(I129*H129,2)</f>
        <v>0</v>
      </c>
      <c r="K129" s="228" t="s">
        <v>147</v>
      </c>
      <c r="L129" s="44"/>
      <c r="M129" s="233" t="s">
        <v>1</v>
      </c>
      <c r="N129" s="234" t="s">
        <v>45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148</v>
      </c>
      <c r="AT129" s="237" t="s">
        <v>143</v>
      </c>
      <c r="AU129" s="237" t="s">
        <v>90</v>
      </c>
      <c r="AY129" s="17" t="s">
        <v>141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88</v>
      </c>
      <c r="BK129" s="238">
        <f>ROUND(I129*H129,2)</f>
        <v>0</v>
      </c>
      <c r="BL129" s="17" t="s">
        <v>148</v>
      </c>
      <c r="BM129" s="237" t="s">
        <v>684</v>
      </c>
    </row>
    <row r="130" s="2" customFormat="1">
      <c r="A130" s="38"/>
      <c r="B130" s="39"/>
      <c r="C130" s="40"/>
      <c r="D130" s="239" t="s">
        <v>150</v>
      </c>
      <c r="E130" s="40"/>
      <c r="F130" s="240" t="s">
        <v>209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150</v>
      </c>
      <c r="AU130" s="17" t="s">
        <v>90</v>
      </c>
    </row>
    <row r="131" s="13" customFormat="1">
      <c r="A131" s="13"/>
      <c r="B131" s="245"/>
      <c r="C131" s="246"/>
      <c r="D131" s="239" t="s">
        <v>154</v>
      </c>
      <c r="E131" s="247" t="s">
        <v>1</v>
      </c>
      <c r="F131" s="248" t="s">
        <v>685</v>
      </c>
      <c r="G131" s="246"/>
      <c r="H131" s="247" t="s">
        <v>1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154</v>
      </c>
      <c r="AU131" s="254" t="s">
        <v>90</v>
      </c>
      <c r="AV131" s="13" t="s">
        <v>88</v>
      </c>
      <c r="AW131" s="13" t="s">
        <v>36</v>
      </c>
      <c r="AX131" s="13" t="s">
        <v>80</v>
      </c>
      <c r="AY131" s="254" t="s">
        <v>141</v>
      </c>
    </row>
    <row r="132" s="13" customFormat="1">
      <c r="A132" s="13"/>
      <c r="B132" s="245"/>
      <c r="C132" s="246"/>
      <c r="D132" s="239" t="s">
        <v>154</v>
      </c>
      <c r="E132" s="247" t="s">
        <v>1</v>
      </c>
      <c r="F132" s="248" t="s">
        <v>686</v>
      </c>
      <c r="G132" s="246"/>
      <c r="H132" s="247" t="s">
        <v>1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154</v>
      </c>
      <c r="AU132" s="254" t="s">
        <v>90</v>
      </c>
      <c r="AV132" s="13" t="s">
        <v>88</v>
      </c>
      <c r="AW132" s="13" t="s">
        <v>36</v>
      </c>
      <c r="AX132" s="13" t="s">
        <v>80</v>
      </c>
      <c r="AY132" s="254" t="s">
        <v>141</v>
      </c>
    </row>
    <row r="133" s="14" customFormat="1">
      <c r="A133" s="14"/>
      <c r="B133" s="255"/>
      <c r="C133" s="256"/>
      <c r="D133" s="239" t="s">
        <v>154</v>
      </c>
      <c r="E133" s="257" t="s">
        <v>1</v>
      </c>
      <c r="F133" s="258" t="s">
        <v>687</v>
      </c>
      <c r="G133" s="256"/>
      <c r="H133" s="259">
        <v>1557.9300000000001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154</v>
      </c>
      <c r="AU133" s="265" t="s">
        <v>90</v>
      </c>
      <c r="AV133" s="14" t="s">
        <v>90</v>
      </c>
      <c r="AW133" s="14" t="s">
        <v>36</v>
      </c>
      <c r="AX133" s="14" t="s">
        <v>88</v>
      </c>
      <c r="AY133" s="265" t="s">
        <v>141</v>
      </c>
    </row>
    <row r="134" s="2" customFormat="1" ht="37.8" customHeight="1">
      <c r="A134" s="38"/>
      <c r="B134" s="39"/>
      <c r="C134" s="226" t="s">
        <v>174</v>
      </c>
      <c r="D134" s="226" t="s">
        <v>143</v>
      </c>
      <c r="E134" s="227" t="s">
        <v>221</v>
      </c>
      <c r="F134" s="228" t="s">
        <v>222</v>
      </c>
      <c r="G134" s="229" t="s">
        <v>160</v>
      </c>
      <c r="H134" s="230">
        <v>1449.4000000000001</v>
      </c>
      <c r="I134" s="231"/>
      <c r="J134" s="232">
        <f>ROUND(I134*H134,2)</f>
        <v>0</v>
      </c>
      <c r="K134" s="228" t="s">
        <v>147</v>
      </c>
      <c r="L134" s="44"/>
      <c r="M134" s="233" t="s">
        <v>1</v>
      </c>
      <c r="N134" s="234" t="s">
        <v>45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148</v>
      </c>
      <c r="AT134" s="237" t="s">
        <v>143</v>
      </c>
      <c r="AU134" s="237" t="s">
        <v>90</v>
      </c>
      <c r="AY134" s="17" t="s">
        <v>141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88</v>
      </c>
      <c r="BK134" s="238">
        <f>ROUND(I134*H134,2)</f>
        <v>0</v>
      </c>
      <c r="BL134" s="17" t="s">
        <v>148</v>
      </c>
      <c r="BM134" s="237" t="s">
        <v>688</v>
      </c>
    </row>
    <row r="135" s="2" customFormat="1">
      <c r="A135" s="38"/>
      <c r="B135" s="39"/>
      <c r="C135" s="40"/>
      <c r="D135" s="239" t="s">
        <v>150</v>
      </c>
      <c r="E135" s="40"/>
      <c r="F135" s="240" t="s">
        <v>224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150</v>
      </c>
      <c r="AU135" s="17" t="s">
        <v>90</v>
      </c>
    </row>
    <row r="136" s="13" customFormat="1">
      <c r="A136" s="13"/>
      <c r="B136" s="245"/>
      <c r="C136" s="246"/>
      <c r="D136" s="239" t="s">
        <v>154</v>
      </c>
      <c r="E136" s="247" t="s">
        <v>1</v>
      </c>
      <c r="F136" s="248" t="s">
        <v>689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154</v>
      </c>
      <c r="AU136" s="254" t="s">
        <v>90</v>
      </c>
      <c r="AV136" s="13" t="s">
        <v>88</v>
      </c>
      <c r="AW136" s="13" t="s">
        <v>36</v>
      </c>
      <c r="AX136" s="13" t="s">
        <v>80</v>
      </c>
      <c r="AY136" s="254" t="s">
        <v>141</v>
      </c>
    </row>
    <row r="137" s="14" customFormat="1">
      <c r="A137" s="14"/>
      <c r="B137" s="255"/>
      <c r="C137" s="256"/>
      <c r="D137" s="239" t="s">
        <v>154</v>
      </c>
      <c r="E137" s="257" t="s">
        <v>1</v>
      </c>
      <c r="F137" s="258" t="s">
        <v>690</v>
      </c>
      <c r="G137" s="256"/>
      <c r="H137" s="259">
        <v>1449.4000000000001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154</v>
      </c>
      <c r="AU137" s="265" t="s">
        <v>90</v>
      </c>
      <c r="AV137" s="14" t="s">
        <v>90</v>
      </c>
      <c r="AW137" s="14" t="s">
        <v>36</v>
      </c>
      <c r="AX137" s="14" t="s">
        <v>88</v>
      </c>
      <c r="AY137" s="265" t="s">
        <v>141</v>
      </c>
    </row>
    <row r="138" s="2" customFormat="1" ht="24.15" customHeight="1">
      <c r="A138" s="38"/>
      <c r="B138" s="39"/>
      <c r="C138" s="226" t="s">
        <v>148</v>
      </c>
      <c r="D138" s="226" t="s">
        <v>143</v>
      </c>
      <c r="E138" s="227" t="s">
        <v>691</v>
      </c>
      <c r="F138" s="228" t="s">
        <v>692</v>
      </c>
      <c r="G138" s="229" t="s">
        <v>160</v>
      </c>
      <c r="H138" s="230">
        <v>108.53</v>
      </c>
      <c r="I138" s="231"/>
      <c r="J138" s="232">
        <f>ROUND(I138*H138,2)</f>
        <v>0</v>
      </c>
      <c r="K138" s="228" t="s">
        <v>147</v>
      </c>
      <c r="L138" s="44"/>
      <c r="M138" s="233" t="s">
        <v>1</v>
      </c>
      <c r="N138" s="234" t="s">
        <v>45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148</v>
      </c>
      <c r="AT138" s="237" t="s">
        <v>143</v>
      </c>
      <c r="AU138" s="237" t="s">
        <v>90</v>
      </c>
      <c r="AY138" s="17" t="s">
        <v>141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88</v>
      </c>
      <c r="BK138" s="238">
        <f>ROUND(I138*H138,2)</f>
        <v>0</v>
      </c>
      <c r="BL138" s="17" t="s">
        <v>148</v>
      </c>
      <c r="BM138" s="237" t="s">
        <v>693</v>
      </c>
    </row>
    <row r="139" s="2" customFormat="1">
      <c r="A139" s="38"/>
      <c r="B139" s="39"/>
      <c r="C139" s="40"/>
      <c r="D139" s="239" t="s">
        <v>150</v>
      </c>
      <c r="E139" s="40"/>
      <c r="F139" s="240" t="s">
        <v>694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150</v>
      </c>
      <c r="AU139" s="17" t="s">
        <v>90</v>
      </c>
    </row>
    <row r="140" s="13" customFormat="1">
      <c r="A140" s="13"/>
      <c r="B140" s="245"/>
      <c r="C140" s="246"/>
      <c r="D140" s="239" t="s">
        <v>154</v>
      </c>
      <c r="E140" s="247" t="s">
        <v>1</v>
      </c>
      <c r="F140" s="248" t="s">
        <v>682</v>
      </c>
      <c r="G140" s="246"/>
      <c r="H140" s="247" t="s">
        <v>1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154</v>
      </c>
      <c r="AU140" s="254" t="s">
        <v>90</v>
      </c>
      <c r="AV140" s="13" t="s">
        <v>88</v>
      </c>
      <c r="AW140" s="13" t="s">
        <v>36</v>
      </c>
      <c r="AX140" s="13" t="s">
        <v>80</v>
      </c>
      <c r="AY140" s="254" t="s">
        <v>141</v>
      </c>
    </row>
    <row r="141" s="13" customFormat="1">
      <c r="A141" s="13"/>
      <c r="B141" s="245"/>
      <c r="C141" s="246"/>
      <c r="D141" s="239" t="s">
        <v>154</v>
      </c>
      <c r="E141" s="247" t="s">
        <v>1</v>
      </c>
      <c r="F141" s="248" t="s">
        <v>695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154</v>
      </c>
      <c r="AU141" s="254" t="s">
        <v>90</v>
      </c>
      <c r="AV141" s="13" t="s">
        <v>88</v>
      </c>
      <c r="AW141" s="13" t="s">
        <v>36</v>
      </c>
      <c r="AX141" s="13" t="s">
        <v>80</v>
      </c>
      <c r="AY141" s="254" t="s">
        <v>141</v>
      </c>
    </row>
    <row r="142" s="14" customFormat="1">
      <c r="A142" s="14"/>
      <c r="B142" s="255"/>
      <c r="C142" s="256"/>
      <c r="D142" s="239" t="s">
        <v>154</v>
      </c>
      <c r="E142" s="257" t="s">
        <v>1</v>
      </c>
      <c r="F142" s="258" t="s">
        <v>696</v>
      </c>
      <c r="G142" s="256"/>
      <c r="H142" s="259">
        <v>108.53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154</v>
      </c>
      <c r="AU142" s="265" t="s">
        <v>90</v>
      </c>
      <c r="AV142" s="14" t="s">
        <v>90</v>
      </c>
      <c r="AW142" s="14" t="s">
        <v>36</v>
      </c>
      <c r="AX142" s="14" t="s">
        <v>88</v>
      </c>
      <c r="AY142" s="265" t="s">
        <v>141</v>
      </c>
    </row>
    <row r="143" s="2" customFormat="1" ht="37.8" customHeight="1">
      <c r="A143" s="38"/>
      <c r="B143" s="39"/>
      <c r="C143" s="226" t="s">
        <v>171</v>
      </c>
      <c r="D143" s="226" t="s">
        <v>143</v>
      </c>
      <c r="E143" s="227" t="s">
        <v>175</v>
      </c>
      <c r="F143" s="228" t="s">
        <v>697</v>
      </c>
      <c r="G143" s="229" t="s">
        <v>160</v>
      </c>
      <c r="H143" s="230">
        <v>286.03300000000002</v>
      </c>
      <c r="I143" s="231"/>
      <c r="J143" s="232">
        <f>ROUND(I143*H143,2)</f>
        <v>0</v>
      </c>
      <c r="K143" s="228" t="s">
        <v>178</v>
      </c>
      <c r="L143" s="44"/>
      <c r="M143" s="233" t="s">
        <v>1</v>
      </c>
      <c r="N143" s="234" t="s">
        <v>45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148</v>
      </c>
      <c r="AT143" s="237" t="s">
        <v>143</v>
      </c>
      <c r="AU143" s="237" t="s">
        <v>90</v>
      </c>
      <c r="AY143" s="17" t="s">
        <v>141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88</v>
      </c>
      <c r="BK143" s="238">
        <f>ROUND(I143*H143,2)</f>
        <v>0</v>
      </c>
      <c r="BL143" s="17" t="s">
        <v>148</v>
      </c>
      <c r="BM143" s="237" t="s">
        <v>698</v>
      </c>
    </row>
    <row r="144" s="2" customFormat="1">
      <c r="A144" s="38"/>
      <c r="B144" s="39"/>
      <c r="C144" s="40"/>
      <c r="D144" s="239" t="s">
        <v>150</v>
      </c>
      <c r="E144" s="40"/>
      <c r="F144" s="240" t="s">
        <v>697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150</v>
      </c>
      <c r="AU144" s="17" t="s">
        <v>90</v>
      </c>
    </row>
    <row r="145" s="13" customFormat="1">
      <c r="A145" s="13"/>
      <c r="B145" s="245"/>
      <c r="C145" s="246"/>
      <c r="D145" s="239" t="s">
        <v>154</v>
      </c>
      <c r="E145" s="247" t="s">
        <v>1</v>
      </c>
      <c r="F145" s="248" t="s">
        <v>682</v>
      </c>
      <c r="G145" s="246"/>
      <c r="H145" s="247" t="s">
        <v>1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154</v>
      </c>
      <c r="AU145" s="254" t="s">
        <v>90</v>
      </c>
      <c r="AV145" s="13" t="s">
        <v>88</v>
      </c>
      <c r="AW145" s="13" t="s">
        <v>36</v>
      </c>
      <c r="AX145" s="13" t="s">
        <v>80</v>
      </c>
      <c r="AY145" s="254" t="s">
        <v>141</v>
      </c>
    </row>
    <row r="146" s="13" customFormat="1">
      <c r="A146" s="13"/>
      <c r="B146" s="245"/>
      <c r="C146" s="246"/>
      <c r="D146" s="239" t="s">
        <v>154</v>
      </c>
      <c r="E146" s="247" t="s">
        <v>1</v>
      </c>
      <c r="F146" s="248" t="s">
        <v>163</v>
      </c>
      <c r="G146" s="246"/>
      <c r="H146" s="247" t="s">
        <v>1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154</v>
      </c>
      <c r="AU146" s="254" t="s">
        <v>90</v>
      </c>
      <c r="AV146" s="13" t="s">
        <v>88</v>
      </c>
      <c r="AW146" s="13" t="s">
        <v>36</v>
      </c>
      <c r="AX146" s="13" t="s">
        <v>80</v>
      </c>
      <c r="AY146" s="254" t="s">
        <v>141</v>
      </c>
    </row>
    <row r="147" s="14" customFormat="1">
      <c r="A147" s="14"/>
      <c r="B147" s="255"/>
      <c r="C147" s="256"/>
      <c r="D147" s="239" t="s">
        <v>154</v>
      </c>
      <c r="E147" s="257" t="s">
        <v>1</v>
      </c>
      <c r="F147" s="258" t="s">
        <v>683</v>
      </c>
      <c r="G147" s="256"/>
      <c r="H147" s="259">
        <v>275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154</v>
      </c>
      <c r="AU147" s="265" t="s">
        <v>90</v>
      </c>
      <c r="AV147" s="14" t="s">
        <v>90</v>
      </c>
      <c r="AW147" s="14" t="s">
        <v>36</v>
      </c>
      <c r="AX147" s="14" t="s">
        <v>80</v>
      </c>
      <c r="AY147" s="265" t="s">
        <v>141</v>
      </c>
    </row>
    <row r="148" s="13" customFormat="1">
      <c r="A148" s="13"/>
      <c r="B148" s="245"/>
      <c r="C148" s="246"/>
      <c r="D148" s="239" t="s">
        <v>154</v>
      </c>
      <c r="E148" s="247" t="s">
        <v>1</v>
      </c>
      <c r="F148" s="248" t="s">
        <v>699</v>
      </c>
      <c r="G148" s="246"/>
      <c r="H148" s="247" t="s">
        <v>1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154</v>
      </c>
      <c r="AU148" s="254" t="s">
        <v>90</v>
      </c>
      <c r="AV148" s="13" t="s">
        <v>88</v>
      </c>
      <c r="AW148" s="13" t="s">
        <v>36</v>
      </c>
      <c r="AX148" s="13" t="s">
        <v>80</v>
      </c>
      <c r="AY148" s="254" t="s">
        <v>141</v>
      </c>
    </row>
    <row r="149" s="14" customFormat="1">
      <c r="A149" s="14"/>
      <c r="B149" s="255"/>
      <c r="C149" s="256"/>
      <c r="D149" s="239" t="s">
        <v>154</v>
      </c>
      <c r="E149" s="257" t="s">
        <v>1</v>
      </c>
      <c r="F149" s="258" t="s">
        <v>700</v>
      </c>
      <c r="G149" s="256"/>
      <c r="H149" s="259">
        <v>11.033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154</v>
      </c>
      <c r="AU149" s="265" t="s">
        <v>90</v>
      </c>
      <c r="AV149" s="14" t="s">
        <v>90</v>
      </c>
      <c r="AW149" s="14" t="s">
        <v>36</v>
      </c>
      <c r="AX149" s="14" t="s">
        <v>80</v>
      </c>
      <c r="AY149" s="265" t="s">
        <v>141</v>
      </c>
    </row>
    <row r="150" s="15" customFormat="1">
      <c r="A150" s="15"/>
      <c r="B150" s="266"/>
      <c r="C150" s="267"/>
      <c r="D150" s="239" t="s">
        <v>154</v>
      </c>
      <c r="E150" s="268" t="s">
        <v>1</v>
      </c>
      <c r="F150" s="269" t="s">
        <v>173</v>
      </c>
      <c r="G150" s="267"/>
      <c r="H150" s="270">
        <v>286.03300000000002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154</v>
      </c>
      <c r="AU150" s="276" t="s">
        <v>90</v>
      </c>
      <c r="AV150" s="15" t="s">
        <v>148</v>
      </c>
      <c r="AW150" s="15" t="s">
        <v>36</v>
      </c>
      <c r="AX150" s="15" t="s">
        <v>88</v>
      </c>
      <c r="AY150" s="276" t="s">
        <v>141</v>
      </c>
    </row>
    <row r="151" s="12" customFormat="1" ht="22.8" customHeight="1">
      <c r="A151" s="12"/>
      <c r="B151" s="210"/>
      <c r="C151" s="211"/>
      <c r="D151" s="212" t="s">
        <v>79</v>
      </c>
      <c r="E151" s="224" t="s">
        <v>220</v>
      </c>
      <c r="F151" s="224" t="s">
        <v>378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SUM(P152:P166)</f>
        <v>0</v>
      </c>
      <c r="Q151" s="218"/>
      <c r="R151" s="219">
        <f>SUM(R152:R166)</f>
        <v>0</v>
      </c>
      <c r="S151" s="218"/>
      <c r="T151" s="220">
        <f>SUM(T152:T166)</f>
        <v>24.200000000000003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88</v>
      </c>
      <c r="AT151" s="222" t="s">
        <v>79</v>
      </c>
      <c r="AU151" s="222" t="s">
        <v>88</v>
      </c>
      <c r="AY151" s="221" t="s">
        <v>141</v>
      </c>
      <c r="BK151" s="223">
        <f>SUM(BK152:BK166)</f>
        <v>0</v>
      </c>
    </row>
    <row r="152" s="2" customFormat="1" ht="24.15" customHeight="1">
      <c r="A152" s="38"/>
      <c r="B152" s="39"/>
      <c r="C152" s="226" t="s">
        <v>196</v>
      </c>
      <c r="D152" s="226" t="s">
        <v>143</v>
      </c>
      <c r="E152" s="227" t="s">
        <v>386</v>
      </c>
      <c r="F152" s="228" t="s">
        <v>387</v>
      </c>
      <c r="G152" s="229" t="s">
        <v>160</v>
      </c>
      <c r="H152" s="230">
        <v>11</v>
      </c>
      <c r="I152" s="231"/>
      <c r="J152" s="232">
        <f>ROUND(I152*H152,2)</f>
        <v>0</v>
      </c>
      <c r="K152" s="228" t="s">
        <v>147</v>
      </c>
      <c r="L152" s="44"/>
      <c r="M152" s="233" t="s">
        <v>1</v>
      </c>
      <c r="N152" s="234" t="s">
        <v>45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2.2000000000000002</v>
      </c>
      <c r="T152" s="236">
        <f>S152*H152</f>
        <v>24.200000000000003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148</v>
      </c>
      <c r="AT152" s="237" t="s">
        <v>143</v>
      </c>
      <c r="AU152" s="237" t="s">
        <v>90</v>
      </c>
      <c r="AY152" s="17" t="s">
        <v>141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88</v>
      </c>
      <c r="BK152" s="238">
        <f>ROUND(I152*H152,2)</f>
        <v>0</v>
      </c>
      <c r="BL152" s="17" t="s">
        <v>148</v>
      </c>
      <c r="BM152" s="237" t="s">
        <v>701</v>
      </c>
    </row>
    <row r="153" s="2" customFormat="1">
      <c r="A153" s="38"/>
      <c r="B153" s="39"/>
      <c r="C153" s="40"/>
      <c r="D153" s="239" t="s">
        <v>150</v>
      </c>
      <c r="E153" s="40"/>
      <c r="F153" s="240" t="s">
        <v>389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90</v>
      </c>
    </row>
    <row r="154" s="13" customFormat="1">
      <c r="A154" s="13"/>
      <c r="B154" s="245"/>
      <c r="C154" s="246"/>
      <c r="D154" s="239" t="s">
        <v>154</v>
      </c>
      <c r="E154" s="247" t="s">
        <v>1</v>
      </c>
      <c r="F154" s="248" t="s">
        <v>682</v>
      </c>
      <c r="G154" s="246"/>
      <c r="H154" s="247" t="s">
        <v>1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154</v>
      </c>
      <c r="AU154" s="254" t="s">
        <v>90</v>
      </c>
      <c r="AV154" s="13" t="s">
        <v>88</v>
      </c>
      <c r="AW154" s="13" t="s">
        <v>36</v>
      </c>
      <c r="AX154" s="13" t="s">
        <v>80</v>
      </c>
      <c r="AY154" s="254" t="s">
        <v>141</v>
      </c>
    </row>
    <row r="155" s="13" customFormat="1">
      <c r="A155" s="13"/>
      <c r="B155" s="245"/>
      <c r="C155" s="246"/>
      <c r="D155" s="239" t="s">
        <v>154</v>
      </c>
      <c r="E155" s="247" t="s">
        <v>1</v>
      </c>
      <c r="F155" s="248" t="s">
        <v>390</v>
      </c>
      <c r="G155" s="246"/>
      <c r="H155" s="247" t="s">
        <v>1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154</v>
      </c>
      <c r="AU155" s="254" t="s">
        <v>90</v>
      </c>
      <c r="AV155" s="13" t="s">
        <v>88</v>
      </c>
      <c r="AW155" s="13" t="s">
        <v>36</v>
      </c>
      <c r="AX155" s="13" t="s">
        <v>80</v>
      </c>
      <c r="AY155" s="254" t="s">
        <v>141</v>
      </c>
    </row>
    <row r="156" s="14" customFormat="1">
      <c r="A156" s="14"/>
      <c r="B156" s="255"/>
      <c r="C156" s="256"/>
      <c r="D156" s="239" t="s">
        <v>154</v>
      </c>
      <c r="E156" s="257" t="s">
        <v>1</v>
      </c>
      <c r="F156" s="258" t="s">
        <v>702</v>
      </c>
      <c r="G156" s="256"/>
      <c r="H156" s="259">
        <v>11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154</v>
      </c>
      <c r="AU156" s="265" t="s">
        <v>90</v>
      </c>
      <c r="AV156" s="14" t="s">
        <v>90</v>
      </c>
      <c r="AW156" s="14" t="s">
        <v>36</v>
      </c>
      <c r="AX156" s="14" t="s">
        <v>88</v>
      </c>
      <c r="AY156" s="265" t="s">
        <v>141</v>
      </c>
    </row>
    <row r="157" s="2" customFormat="1" ht="21.75" customHeight="1">
      <c r="A157" s="38"/>
      <c r="B157" s="39"/>
      <c r="C157" s="226" t="s">
        <v>205</v>
      </c>
      <c r="D157" s="226" t="s">
        <v>143</v>
      </c>
      <c r="E157" s="227" t="s">
        <v>413</v>
      </c>
      <c r="F157" s="228" t="s">
        <v>414</v>
      </c>
      <c r="G157" s="229" t="s">
        <v>395</v>
      </c>
      <c r="H157" s="230">
        <v>519.20000000000005</v>
      </c>
      <c r="I157" s="231"/>
      <c r="J157" s="232">
        <f>ROUND(I157*H157,2)</f>
        <v>0</v>
      </c>
      <c r="K157" s="228" t="s">
        <v>147</v>
      </c>
      <c r="L157" s="44"/>
      <c r="M157" s="233" t="s">
        <v>1</v>
      </c>
      <c r="N157" s="234" t="s">
        <v>45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148</v>
      </c>
      <c r="AT157" s="237" t="s">
        <v>143</v>
      </c>
      <c r="AU157" s="237" t="s">
        <v>90</v>
      </c>
      <c r="AY157" s="17" t="s">
        <v>141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88</v>
      </c>
      <c r="BK157" s="238">
        <f>ROUND(I157*H157,2)</f>
        <v>0</v>
      </c>
      <c r="BL157" s="17" t="s">
        <v>148</v>
      </c>
      <c r="BM157" s="237" t="s">
        <v>703</v>
      </c>
    </row>
    <row r="158" s="2" customFormat="1">
      <c r="A158" s="38"/>
      <c r="B158" s="39"/>
      <c r="C158" s="40"/>
      <c r="D158" s="239" t="s">
        <v>150</v>
      </c>
      <c r="E158" s="40"/>
      <c r="F158" s="240" t="s">
        <v>416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150</v>
      </c>
      <c r="AU158" s="17" t="s">
        <v>90</v>
      </c>
    </row>
    <row r="159" s="2" customFormat="1" ht="24.15" customHeight="1">
      <c r="A159" s="38"/>
      <c r="B159" s="39"/>
      <c r="C159" s="226" t="s">
        <v>214</v>
      </c>
      <c r="D159" s="226" t="s">
        <v>143</v>
      </c>
      <c r="E159" s="227" t="s">
        <v>393</v>
      </c>
      <c r="F159" s="228" t="s">
        <v>394</v>
      </c>
      <c r="G159" s="229" t="s">
        <v>395</v>
      </c>
      <c r="H159" s="230">
        <v>519.20000000000005</v>
      </c>
      <c r="I159" s="231"/>
      <c r="J159" s="232">
        <f>ROUND(I159*H159,2)</f>
        <v>0</v>
      </c>
      <c r="K159" s="228" t="s">
        <v>147</v>
      </c>
      <c r="L159" s="44"/>
      <c r="M159" s="233" t="s">
        <v>1</v>
      </c>
      <c r="N159" s="234" t="s">
        <v>45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148</v>
      </c>
      <c r="AT159" s="237" t="s">
        <v>143</v>
      </c>
      <c r="AU159" s="237" t="s">
        <v>90</v>
      </c>
      <c r="AY159" s="17" t="s">
        <v>141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88</v>
      </c>
      <c r="BK159" s="238">
        <f>ROUND(I159*H159,2)</f>
        <v>0</v>
      </c>
      <c r="BL159" s="17" t="s">
        <v>148</v>
      </c>
      <c r="BM159" s="237" t="s">
        <v>704</v>
      </c>
    </row>
    <row r="160" s="2" customFormat="1">
      <c r="A160" s="38"/>
      <c r="B160" s="39"/>
      <c r="C160" s="40"/>
      <c r="D160" s="239" t="s">
        <v>150</v>
      </c>
      <c r="E160" s="40"/>
      <c r="F160" s="240" t="s">
        <v>397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150</v>
      </c>
      <c r="AU160" s="17" t="s">
        <v>90</v>
      </c>
    </row>
    <row r="161" s="2" customFormat="1" ht="24.15" customHeight="1">
      <c r="A161" s="38"/>
      <c r="B161" s="39"/>
      <c r="C161" s="226" t="s">
        <v>220</v>
      </c>
      <c r="D161" s="226" t="s">
        <v>143</v>
      </c>
      <c r="E161" s="227" t="s">
        <v>399</v>
      </c>
      <c r="F161" s="228" t="s">
        <v>400</v>
      </c>
      <c r="G161" s="229" t="s">
        <v>395</v>
      </c>
      <c r="H161" s="230">
        <v>4672.8000000000002</v>
      </c>
      <c r="I161" s="231"/>
      <c r="J161" s="232">
        <f>ROUND(I161*H161,2)</f>
        <v>0</v>
      </c>
      <c r="K161" s="228" t="s">
        <v>147</v>
      </c>
      <c r="L161" s="44"/>
      <c r="M161" s="233" t="s">
        <v>1</v>
      </c>
      <c r="N161" s="234" t="s">
        <v>45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148</v>
      </c>
      <c r="AT161" s="237" t="s">
        <v>143</v>
      </c>
      <c r="AU161" s="237" t="s">
        <v>90</v>
      </c>
      <c r="AY161" s="17" t="s">
        <v>141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88</v>
      </c>
      <c r="BK161" s="238">
        <f>ROUND(I161*H161,2)</f>
        <v>0</v>
      </c>
      <c r="BL161" s="17" t="s">
        <v>148</v>
      </c>
      <c r="BM161" s="237" t="s">
        <v>705</v>
      </c>
    </row>
    <row r="162" s="2" customFormat="1">
      <c r="A162" s="38"/>
      <c r="B162" s="39"/>
      <c r="C162" s="40"/>
      <c r="D162" s="239" t="s">
        <v>150</v>
      </c>
      <c r="E162" s="40"/>
      <c r="F162" s="240" t="s">
        <v>402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150</v>
      </c>
      <c r="AU162" s="17" t="s">
        <v>90</v>
      </c>
    </row>
    <row r="163" s="2" customFormat="1">
      <c r="A163" s="38"/>
      <c r="B163" s="39"/>
      <c r="C163" s="40"/>
      <c r="D163" s="239" t="s">
        <v>152</v>
      </c>
      <c r="E163" s="40"/>
      <c r="F163" s="244" t="s">
        <v>403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90</v>
      </c>
    </row>
    <row r="164" s="14" customFormat="1">
      <c r="A164" s="14"/>
      <c r="B164" s="255"/>
      <c r="C164" s="256"/>
      <c r="D164" s="239" t="s">
        <v>154</v>
      </c>
      <c r="E164" s="256"/>
      <c r="F164" s="258" t="s">
        <v>706</v>
      </c>
      <c r="G164" s="256"/>
      <c r="H164" s="259">
        <v>4672.8000000000002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154</v>
      </c>
      <c r="AU164" s="265" t="s">
        <v>90</v>
      </c>
      <c r="AV164" s="14" t="s">
        <v>90</v>
      </c>
      <c r="AW164" s="14" t="s">
        <v>4</v>
      </c>
      <c r="AX164" s="14" t="s">
        <v>88</v>
      </c>
      <c r="AY164" s="265" t="s">
        <v>141</v>
      </c>
    </row>
    <row r="165" s="2" customFormat="1" ht="24.15" customHeight="1">
      <c r="A165" s="38"/>
      <c r="B165" s="39"/>
      <c r="C165" s="226" t="s">
        <v>213</v>
      </c>
      <c r="D165" s="226" t="s">
        <v>143</v>
      </c>
      <c r="E165" s="227" t="s">
        <v>406</v>
      </c>
      <c r="F165" s="228" t="s">
        <v>407</v>
      </c>
      <c r="G165" s="229" t="s">
        <v>395</v>
      </c>
      <c r="H165" s="230">
        <v>519.20000000000005</v>
      </c>
      <c r="I165" s="231"/>
      <c r="J165" s="232">
        <f>ROUND(I165*H165,2)</f>
        <v>0</v>
      </c>
      <c r="K165" s="228" t="s">
        <v>178</v>
      </c>
      <c r="L165" s="44"/>
      <c r="M165" s="233" t="s">
        <v>1</v>
      </c>
      <c r="N165" s="234" t="s">
        <v>45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148</v>
      </c>
      <c r="AT165" s="237" t="s">
        <v>143</v>
      </c>
      <c r="AU165" s="237" t="s">
        <v>90</v>
      </c>
      <c r="AY165" s="17" t="s">
        <v>141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88</v>
      </c>
      <c r="BK165" s="238">
        <f>ROUND(I165*H165,2)</f>
        <v>0</v>
      </c>
      <c r="BL165" s="17" t="s">
        <v>148</v>
      </c>
      <c r="BM165" s="237" t="s">
        <v>707</v>
      </c>
    </row>
    <row r="166" s="2" customFormat="1">
      <c r="A166" s="38"/>
      <c r="B166" s="39"/>
      <c r="C166" s="40"/>
      <c r="D166" s="239" t="s">
        <v>150</v>
      </c>
      <c r="E166" s="40"/>
      <c r="F166" s="240" t="s">
        <v>409</v>
      </c>
      <c r="G166" s="40"/>
      <c r="H166" s="40"/>
      <c r="I166" s="241"/>
      <c r="J166" s="40"/>
      <c r="K166" s="40"/>
      <c r="L166" s="44"/>
      <c r="M166" s="287"/>
      <c r="N166" s="288"/>
      <c r="O166" s="289"/>
      <c r="P166" s="289"/>
      <c r="Q166" s="289"/>
      <c r="R166" s="289"/>
      <c r="S166" s="289"/>
      <c r="T166" s="290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150</v>
      </c>
      <c r="AU166" s="17" t="s">
        <v>90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oDKmbWDPzAWkEFG/N0/QTFyXPKfJnY9Wp2UpQF7EBY1X6iPobAlaFv1PhGHBrvqwEbgkF40LxNRE2tOjce4uSA==" hashValue="3yeCwpKlNRG9CMgPbp2yLqVz4NnULp49PZhK8n3c5/Skhx0aai/XxmVQT2IUu4RGwVSU9OWfUtceWvzgfLx1mQ==" algorithmName="SHA-512" password="CC35"/>
  <autoFilter ref="C119:K16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107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Lutyňka, Bohumín - Nová Ves, řkm 3.071 – 5.717, ochrana obce proti velkým vodám (stavba č. 5725)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108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2. 6. 2022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tr">
        <f>IF('Rekapitulace stavby'!AN10="","",'Rekapitulace stavby'!AN10)</f>
        <v>70890021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>Povodí Odry, státní podnik</v>
      </c>
      <c r="F15" s="38"/>
      <c r="G15" s="38"/>
      <c r="H15" s="38"/>
      <c r="I15" s="150" t="s">
        <v>28</v>
      </c>
      <c r="J15" s="141" t="str">
        <f>IF('Rekapitulace stavby'!AN11="","",'Rekapitulace stavby'!AN11)</f>
        <v>CZ70890021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0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37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38</v>
      </c>
      <c r="F24" s="38"/>
      <c r="G24" s="38"/>
      <c r="H24" s="38"/>
      <c r="I24" s="150" t="s">
        <v>28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40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42</v>
      </c>
      <c r="G32" s="38"/>
      <c r="H32" s="38"/>
      <c r="I32" s="161" t="s">
        <v>41</v>
      </c>
      <c r="J32" s="161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44</v>
      </c>
      <c r="E33" s="150" t="s">
        <v>45</v>
      </c>
      <c r="F33" s="163">
        <f>ROUND((SUM(BE117:BE176)),  2)</f>
        <v>0</v>
      </c>
      <c r="G33" s="38"/>
      <c r="H33" s="38"/>
      <c r="I33" s="164">
        <v>0.20999999999999999</v>
      </c>
      <c r="J33" s="163">
        <f>ROUND(((SUM(BE117:BE176))*I33),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46</v>
      </c>
      <c r="F34" s="163">
        <f>ROUND((SUM(BF117:BF176)),  2)</f>
        <v>0</v>
      </c>
      <c r="G34" s="38"/>
      <c r="H34" s="38"/>
      <c r="I34" s="164">
        <v>0.14999999999999999</v>
      </c>
      <c r="J34" s="163">
        <f>ROUND(((SUM(BF117:BF176))*I34),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47</v>
      </c>
      <c r="F35" s="163">
        <f>ROUND((SUM(BG117:BG176)),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48</v>
      </c>
      <c r="F36" s="163">
        <f>ROUND((SUM(BH117:BH176)),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49</v>
      </c>
      <c r="F37" s="163">
        <f>ROUND((SUM(BI117:BI176)),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50</v>
      </c>
      <c r="E39" s="167"/>
      <c r="F39" s="167"/>
      <c r="G39" s="168" t="s">
        <v>51</v>
      </c>
      <c r="H39" s="169" t="s">
        <v>52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Lutyňka, Bohumín - Nová Ves, řkm 3.071 – 5.717, ochrana obce proti velkým vodám (stavba č. 5725)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Dolní Lutyně</v>
      </c>
      <c r="G89" s="40"/>
      <c r="H89" s="40"/>
      <c r="I89" s="32" t="s">
        <v>22</v>
      </c>
      <c r="J89" s="79" t="str">
        <f>IF(J12="","",J12)</f>
        <v>2. 6. 2022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111</v>
      </c>
      <c r="D94" s="185"/>
      <c r="E94" s="185"/>
      <c r="F94" s="185"/>
      <c r="G94" s="185"/>
      <c r="H94" s="185"/>
      <c r="I94" s="185"/>
      <c r="J94" s="186" t="s">
        <v>112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113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114</v>
      </c>
    </row>
    <row r="97" s="9" customFormat="1" ht="24.96" customHeight="1">
      <c r="A97" s="9"/>
      <c r="B97" s="188"/>
      <c r="C97" s="189"/>
      <c r="D97" s="190" t="s">
        <v>709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126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83" t="str">
        <f>E7</f>
        <v>Lutyňka, Bohumín - Nová Ves, řkm 3.071 – 5.717, ochrana obce proti velkým vodám (stavba č. 5725)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Dolní Lutyně</v>
      </c>
      <c r="G111" s="40"/>
      <c r="H111" s="40"/>
      <c r="I111" s="32" t="s">
        <v>22</v>
      </c>
      <c r="J111" s="79" t="str">
        <f>IF(J12="","",J12)</f>
        <v>2. 6. 2022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32</v>
      </c>
      <c r="J113" s="36" t="str">
        <f>E21</f>
        <v>Lineplan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Ing. Marek Boháč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127</v>
      </c>
      <c r="D116" s="202" t="s">
        <v>65</v>
      </c>
      <c r="E116" s="202" t="s">
        <v>61</v>
      </c>
      <c r="F116" s="202" t="s">
        <v>62</v>
      </c>
      <c r="G116" s="202" t="s">
        <v>128</v>
      </c>
      <c r="H116" s="202" t="s">
        <v>129</v>
      </c>
      <c r="I116" s="202" t="s">
        <v>130</v>
      </c>
      <c r="J116" s="202" t="s">
        <v>112</v>
      </c>
      <c r="K116" s="203" t="s">
        <v>131</v>
      </c>
      <c r="L116" s="204"/>
      <c r="M116" s="100" t="s">
        <v>1</v>
      </c>
      <c r="N116" s="101" t="s">
        <v>44</v>
      </c>
      <c r="O116" s="101" t="s">
        <v>132</v>
      </c>
      <c r="P116" s="101" t="s">
        <v>133</v>
      </c>
      <c r="Q116" s="101" t="s">
        <v>134</v>
      </c>
      <c r="R116" s="101" t="s">
        <v>135</v>
      </c>
      <c r="S116" s="101" t="s">
        <v>136</v>
      </c>
      <c r="T116" s="102" t="s">
        <v>137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138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114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79</v>
      </c>
      <c r="E118" s="213" t="s">
        <v>710</v>
      </c>
      <c r="F118" s="213" t="s">
        <v>711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SUM(P119:P176)</f>
        <v>0</v>
      </c>
      <c r="Q118" s="218"/>
      <c r="R118" s="219">
        <f>SUM(R119:R176)</f>
        <v>0</v>
      </c>
      <c r="S118" s="218"/>
      <c r="T118" s="220">
        <f>SUM(T119:T176)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171</v>
      </c>
      <c r="AT118" s="222" t="s">
        <v>79</v>
      </c>
      <c r="AU118" s="222" t="s">
        <v>80</v>
      </c>
      <c r="AY118" s="221" t="s">
        <v>141</v>
      </c>
      <c r="BK118" s="223">
        <f>SUM(BK119:BK176)</f>
        <v>0</v>
      </c>
    </row>
    <row r="119" s="2" customFormat="1" ht="24.15" customHeight="1">
      <c r="A119" s="38"/>
      <c r="B119" s="39"/>
      <c r="C119" s="226" t="s">
        <v>88</v>
      </c>
      <c r="D119" s="226" t="s">
        <v>143</v>
      </c>
      <c r="E119" s="227" t="s">
        <v>712</v>
      </c>
      <c r="F119" s="228" t="s">
        <v>713</v>
      </c>
      <c r="G119" s="229" t="s">
        <v>714</v>
      </c>
      <c r="H119" s="230">
        <v>1</v>
      </c>
      <c r="I119" s="231"/>
      <c r="J119" s="232">
        <f>ROUND(I119*H119,2)</f>
        <v>0</v>
      </c>
      <c r="K119" s="228" t="s">
        <v>1</v>
      </c>
      <c r="L119" s="44"/>
      <c r="M119" s="233" t="s">
        <v>1</v>
      </c>
      <c r="N119" s="234" t="s">
        <v>45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715</v>
      </c>
      <c r="AT119" s="237" t="s">
        <v>143</v>
      </c>
      <c r="AU119" s="237" t="s">
        <v>88</v>
      </c>
      <c r="AY119" s="17" t="s">
        <v>141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88</v>
      </c>
      <c r="BK119" s="238">
        <f>ROUND(I119*H119,2)</f>
        <v>0</v>
      </c>
      <c r="BL119" s="17" t="s">
        <v>715</v>
      </c>
      <c r="BM119" s="237" t="s">
        <v>716</v>
      </c>
    </row>
    <row r="120" s="2" customFormat="1">
      <c r="A120" s="38"/>
      <c r="B120" s="39"/>
      <c r="C120" s="40"/>
      <c r="D120" s="239" t="s">
        <v>150</v>
      </c>
      <c r="E120" s="40"/>
      <c r="F120" s="240" t="s">
        <v>717</v>
      </c>
      <c r="G120" s="40"/>
      <c r="H120" s="40"/>
      <c r="I120" s="241"/>
      <c r="J120" s="40"/>
      <c r="K120" s="40"/>
      <c r="L120" s="44"/>
      <c r="M120" s="242"/>
      <c r="N120" s="243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150</v>
      </c>
      <c r="AU120" s="17" t="s">
        <v>88</v>
      </c>
    </row>
    <row r="121" s="2" customFormat="1" ht="16.5" customHeight="1">
      <c r="A121" s="38"/>
      <c r="B121" s="39"/>
      <c r="C121" s="226" t="s">
        <v>90</v>
      </c>
      <c r="D121" s="226" t="s">
        <v>143</v>
      </c>
      <c r="E121" s="227" t="s">
        <v>718</v>
      </c>
      <c r="F121" s="228" t="s">
        <v>719</v>
      </c>
      <c r="G121" s="229" t="s">
        <v>714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45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715</v>
      </c>
      <c r="AT121" s="237" t="s">
        <v>143</v>
      </c>
      <c r="AU121" s="237" t="s">
        <v>88</v>
      </c>
      <c r="AY121" s="17" t="s">
        <v>141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88</v>
      </c>
      <c r="BK121" s="238">
        <f>ROUND(I121*H121,2)</f>
        <v>0</v>
      </c>
      <c r="BL121" s="17" t="s">
        <v>715</v>
      </c>
      <c r="BM121" s="237" t="s">
        <v>720</v>
      </c>
    </row>
    <row r="122" s="2" customFormat="1">
      <c r="A122" s="38"/>
      <c r="B122" s="39"/>
      <c r="C122" s="40"/>
      <c r="D122" s="239" t="s">
        <v>150</v>
      </c>
      <c r="E122" s="40"/>
      <c r="F122" s="240" t="s">
        <v>721</v>
      </c>
      <c r="G122" s="40"/>
      <c r="H122" s="40"/>
      <c r="I122" s="241"/>
      <c r="J122" s="40"/>
      <c r="K122" s="40"/>
      <c r="L122" s="44"/>
      <c r="M122" s="242"/>
      <c r="N122" s="243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150</v>
      </c>
      <c r="AU122" s="17" t="s">
        <v>88</v>
      </c>
    </row>
    <row r="123" s="2" customFormat="1" ht="16.5" customHeight="1">
      <c r="A123" s="38"/>
      <c r="B123" s="39"/>
      <c r="C123" s="226" t="s">
        <v>174</v>
      </c>
      <c r="D123" s="226" t="s">
        <v>143</v>
      </c>
      <c r="E123" s="227" t="s">
        <v>722</v>
      </c>
      <c r="F123" s="228" t="s">
        <v>723</v>
      </c>
      <c r="G123" s="229" t="s">
        <v>714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45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715</v>
      </c>
      <c r="AT123" s="237" t="s">
        <v>143</v>
      </c>
      <c r="AU123" s="237" t="s">
        <v>88</v>
      </c>
      <c r="AY123" s="17" t="s">
        <v>141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88</v>
      </c>
      <c r="BK123" s="238">
        <f>ROUND(I123*H123,2)</f>
        <v>0</v>
      </c>
      <c r="BL123" s="17" t="s">
        <v>715</v>
      </c>
      <c r="BM123" s="237" t="s">
        <v>724</v>
      </c>
    </row>
    <row r="124" s="2" customFormat="1">
      <c r="A124" s="38"/>
      <c r="B124" s="39"/>
      <c r="C124" s="40"/>
      <c r="D124" s="239" t="s">
        <v>150</v>
      </c>
      <c r="E124" s="40"/>
      <c r="F124" s="240" t="s">
        <v>725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150</v>
      </c>
      <c r="AU124" s="17" t="s">
        <v>88</v>
      </c>
    </row>
    <row r="125" s="2" customFormat="1" ht="16.5" customHeight="1">
      <c r="A125" s="38"/>
      <c r="B125" s="39"/>
      <c r="C125" s="226" t="s">
        <v>148</v>
      </c>
      <c r="D125" s="226" t="s">
        <v>143</v>
      </c>
      <c r="E125" s="227" t="s">
        <v>726</v>
      </c>
      <c r="F125" s="228" t="s">
        <v>727</v>
      </c>
      <c r="G125" s="229" t="s">
        <v>714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45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715</v>
      </c>
      <c r="AT125" s="237" t="s">
        <v>143</v>
      </c>
      <c r="AU125" s="237" t="s">
        <v>88</v>
      </c>
      <c r="AY125" s="17" t="s">
        <v>141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88</v>
      </c>
      <c r="BK125" s="238">
        <f>ROUND(I125*H125,2)</f>
        <v>0</v>
      </c>
      <c r="BL125" s="17" t="s">
        <v>715</v>
      </c>
      <c r="BM125" s="237" t="s">
        <v>728</v>
      </c>
    </row>
    <row r="126" s="2" customFormat="1">
      <c r="A126" s="38"/>
      <c r="B126" s="39"/>
      <c r="C126" s="40"/>
      <c r="D126" s="239" t="s">
        <v>150</v>
      </c>
      <c r="E126" s="40"/>
      <c r="F126" s="240" t="s">
        <v>729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150</v>
      </c>
      <c r="AU126" s="17" t="s">
        <v>88</v>
      </c>
    </row>
    <row r="127" s="2" customFormat="1" ht="37.8" customHeight="1">
      <c r="A127" s="38"/>
      <c r="B127" s="39"/>
      <c r="C127" s="226" t="s">
        <v>171</v>
      </c>
      <c r="D127" s="226" t="s">
        <v>143</v>
      </c>
      <c r="E127" s="227" t="s">
        <v>730</v>
      </c>
      <c r="F127" s="228" t="s">
        <v>731</v>
      </c>
      <c r="G127" s="229" t="s">
        <v>714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45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715</v>
      </c>
      <c r="AT127" s="237" t="s">
        <v>143</v>
      </c>
      <c r="AU127" s="237" t="s">
        <v>88</v>
      </c>
      <c r="AY127" s="17" t="s">
        <v>141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88</v>
      </c>
      <c r="BK127" s="238">
        <f>ROUND(I127*H127,2)</f>
        <v>0</v>
      </c>
      <c r="BL127" s="17" t="s">
        <v>715</v>
      </c>
      <c r="BM127" s="237" t="s">
        <v>732</v>
      </c>
    </row>
    <row r="128" s="2" customFormat="1">
      <c r="A128" s="38"/>
      <c r="B128" s="39"/>
      <c r="C128" s="40"/>
      <c r="D128" s="239" t="s">
        <v>150</v>
      </c>
      <c r="E128" s="40"/>
      <c r="F128" s="240" t="s">
        <v>731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150</v>
      </c>
      <c r="AU128" s="17" t="s">
        <v>88</v>
      </c>
    </row>
    <row r="129" s="2" customFormat="1">
      <c r="A129" s="38"/>
      <c r="B129" s="39"/>
      <c r="C129" s="40"/>
      <c r="D129" s="239" t="s">
        <v>152</v>
      </c>
      <c r="E129" s="40"/>
      <c r="F129" s="244" t="s">
        <v>733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88</v>
      </c>
    </row>
    <row r="130" s="2" customFormat="1" ht="49.05" customHeight="1">
      <c r="A130" s="38"/>
      <c r="B130" s="39"/>
      <c r="C130" s="226" t="s">
        <v>196</v>
      </c>
      <c r="D130" s="226" t="s">
        <v>143</v>
      </c>
      <c r="E130" s="227" t="s">
        <v>734</v>
      </c>
      <c r="F130" s="228" t="s">
        <v>735</v>
      </c>
      <c r="G130" s="229" t="s">
        <v>714</v>
      </c>
      <c r="H130" s="230">
        <v>3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45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715</v>
      </c>
      <c r="AT130" s="237" t="s">
        <v>143</v>
      </c>
      <c r="AU130" s="237" t="s">
        <v>88</v>
      </c>
      <c r="AY130" s="17" t="s">
        <v>141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88</v>
      </c>
      <c r="BK130" s="238">
        <f>ROUND(I130*H130,2)</f>
        <v>0</v>
      </c>
      <c r="BL130" s="17" t="s">
        <v>715</v>
      </c>
      <c r="BM130" s="237" t="s">
        <v>736</v>
      </c>
    </row>
    <row r="131" s="2" customFormat="1">
      <c r="A131" s="38"/>
      <c r="B131" s="39"/>
      <c r="C131" s="40"/>
      <c r="D131" s="239" t="s">
        <v>150</v>
      </c>
      <c r="E131" s="40"/>
      <c r="F131" s="240" t="s">
        <v>735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150</v>
      </c>
      <c r="AU131" s="17" t="s">
        <v>88</v>
      </c>
    </row>
    <row r="132" s="2" customFormat="1">
      <c r="A132" s="38"/>
      <c r="B132" s="39"/>
      <c r="C132" s="40"/>
      <c r="D132" s="239" t="s">
        <v>152</v>
      </c>
      <c r="E132" s="40"/>
      <c r="F132" s="244" t="s">
        <v>737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88</v>
      </c>
    </row>
    <row r="133" s="2" customFormat="1" ht="37.8" customHeight="1">
      <c r="A133" s="38"/>
      <c r="B133" s="39"/>
      <c r="C133" s="226" t="s">
        <v>205</v>
      </c>
      <c r="D133" s="226" t="s">
        <v>143</v>
      </c>
      <c r="E133" s="227" t="s">
        <v>738</v>
      </c>
      <c r="F133" s="228" t="s">
        <v>739</v>
      </c>
      <c r="G133" s="229" t="s">
        <v>714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45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715</v>
      </c>
      <c r="AT133" s="237" t="s">
        <v>143</v>
      </c>
      <c r="AU133" s="237" t="s">
        <v>88</v>
      </c>
      <c r="AY133" s="17" t="s">
        <v>141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88</v>
      </c>
      <c r="BK133" s="238">
        <f>ROUND(I133*H133,2)</f>
        <v>0</v>
      </c>
      <c r="BL133" s="17" t="s">
        <v>715</v>
      </c>
      <c r="BM133" s="237" t="s">
        <v>740</v>
      </c>
    </row>
    <row r="134" s="2" customFormat="1">
      <c r="A134" s="38"/>
      <c r="B134" s="39"/>
      <c r="C134" s="40"/>
      <c r="D134" s="239" t="s">
        <v>150</v>
      </c>
      <c r="E134" s="40"/>
      <c r="F134" s="240" t="s">
        <v>741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150</v>
      </c>
      <c r="AU134" s="17" t="s">
        <v>88</v>
      </c>
    </row>
    <row r="135" s="2" customFormat="1">
      <c r="A135" s="38"/>
      <c r="B135" s="39"/>
      <c r="C135" s="40"/>
      <c r="D135" s="239" t="s">
        <v>152</v>
      </c>
      <c r="E135" s="40"/>
      <c r="F135" s="244" t="s">
        <v>742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88</v>
      </c>
    </row>
    <row r="136" s="2" customFormat="1" ht="37.8" customHeight="1">
      <c r="A136" s="38"/>
      <c r="B136" s="39"/>
      <c r="C136" s="226" t="s">
        <v>214</v>
      </c>
      <c r="D136" s="226" t="s">
        <v>143</v>
      </c>
      <c r="E136" s="227" t="s">
        <v>743</v>
      </c>
      <c r="F136" s="228" t="s">
        <v>744</v>
      </c>
      <c r="G136" s="229" t="s">
        <v>714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45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715</v>
      </c>
      <c r="AT136" s="237" t="s">
        <v>143</v>
      </c>
      <c r="AU136" s="237" t="s">
        <v>88</v>
      </c>
      <c r="AY136" s="17" t="s">
        <v>141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88</v>
      </c>
      <c r="BK136" s="238">
        <f>ROUND(I136*H136,2)</f>
        <v>0</v>
      </c>
      <c r="BL136" s="17" t="s">
        <v>715</v>
      </c>
      <c r="BM136" s="237" t="s">
        <v>745</v>
      </c>
    </row>
    <row r="137" s="2" customFormat="1">
      <c r="A137" s="38"/>
      <c r="B137" s="39"/>
      <c r="C137" s="40"/>
      <c r="D137" s="239" t="s">
        <v>150</v>
      </c>
      <c r="E137" s="40"/>
      <c r="F137" s="240" t="s">
        <v>746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150</v>
      </c>
      <c r="AU137" s="17" t="s">
        <v>88</v>
      </c>
    </row>
    <row r="138" s="2" customFormat="1">
      <c r="A138" s="38"/>
      <c r="B138" s="39"/>
      <c r="C138" s="40"/>
      <c r="D138" s="239" t="s">
        <v>152</v>
      </c>
      <c r="E138" s="40"/>
      <c r="F138" s="244" t="s">
        <v>747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152</v>
      </c>
      <c r="AU138" s="17" t="s">
        <v>88</v>
      </c>
    </row>
    <row r="139" s="2" customFormat="1" ht="21.75" customHeight="1">
      <c r="A139" s="38"/>
      <c r="B139" s="39"/>
      <c r="C139" s="226" t="s">
        <v>220</v>
      </c>
      <c r="D139" s="226" t="s">
        <v>143</v>
      </c>
      <c r="E139" s="227" t="s">
        <v>748</v>
      </c>
      <c r="F139" s="228" t="s">
        <v>749</v>
      </c>
      <c r="G139" s="229" t="s">
        <v>714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45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715</v>
      </c>
      <c r="AT139" s="237" t="s">
        <v>143</v>
      </c>
      <c r="AU139" s="237" t="s">
        <v>88</v>
      </c>
      <c r="AY139" s="17" t="s">
        <v>141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88</v>
      </c>
      <c r="BK139" s="238">
        <f>ROUND(I139*H139,2)</f>
        <v>0</v>
      </c>
      <c r="BL139" s="17" t="s">
        <v>715</v>
      </c>
      <c r="BM139" s="237" t="s">
        <v>750</v>
      </c>
    </row>
    <row r="140" s="2" customFormat="1">
      <c r="A140" s="38"/>
      <c r="B140" s="39"/>
      <c r="C140" s="40"/>
      <c r="D140" s="239" t="s">
        <v>150</v>
      </c>
      <c r="E140" s="40"/>
      <c r="F140" s="240" t="s">
        <v>751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150</v>
      </c>
      <c r="AU140" s="17" t="s">
        <v>88</v>
      </c>
    </row>
    <row r="141" s="2" customFormat="1" ht="24.15" customHeight="1">
      <c r="A141" s="38"/>
      <c r="B141" s="39"/>
      <c r="C141" s="226" t="s">
        <v>213</v>
      </c>
      <c r="D141" s="226" t="s">
        <v>143</v>
      </c>
      <c r="E141" s="227" t="s">
        <v>752</v>
      </c>
      <c r="F141" s="228" t="s">
        <v>753</v>
      </c>
      <c r="G141" s="229" t="s">
        <v>714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45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715</v>
      </c>
      <c r="AT141" s="237" t="s">
        <v>143</v>
      </c>
      <c r="AU141" s="237" t="s">
        <v>88</v>
      </c>
      <c r="AY141" s="17" t="s">
        <v>141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88</v>
      </c>
      <c r="BK141" s="238">
        <f>ROUND(I141*H141,2)</f>
        <v>0</v>
      </c>
      <c r="BL141" s="17" t="s">
        <v>715</v>
      </c>
      <c r="BM141" s="237" t="s">
        <v>754</v>
      </c>
    </row>
    <row r="142" s="2" customFormat="1">
      <c r="A142" s="38"/>
      <c r="B142" s="39"/>
      <c r="C142" s="40"/>
      <c r="D142" s="239" t="s">
        <v>150</v>
      </c>
      <c r="E142" s="40"/>
      <c r="F142" s="240" t="s">
        <v>753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150</v>
      </c>
      <c r="AU142" s="17" t="s">
        <v>88</v>
      </c>
    </row>
    <row r="143" s="2" customFormat="1">
      <c r="A143" s="38"/>
      <c r="B143" s="39"/>
      <c r="C143" s="40"/>
      <c r="D143" s="239" t="s">
        <v>152</v>
      </c>
      <c r="E143" s="40"/>
      <c r="F143" s="244" t="s">
        <v>755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88</v>
      </c>
    </row>
    <row r="144" s="2" customFormat="1" ht="16.5" customHeight="1">
      <c r="A144" s="38"/>
      <c r="B144" s="39"/>
      <c r="C144" s="226" t="s">
        <v>238</v>
      </c>
      <c r="D144" s="226" t="s">
        <v>143</v>
      </c>
      <c r="E144" s="227" t="s">
        <v>756</v>
      </c>
      <c r="F144" s="228" t="s">
        <v>757</v>
      </c>
      <c r="G144" s="229" t="s">
        <v>714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45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715</v>
      </c>
      <c r="AT144" s="237" t="s">
        <v>143</v>
      </c>
      <c r="AU144" s="237" t="s">
        <v>88</v>
      </c>
      <c r="AY144" s="17" t="s">
        <v>141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88</v>
      </c>
      <c r="BK144" s="238">
        <f>ROUND(I144*H144,2)</f>
        <v>0</v>
      </c>
      <c r="BL144" s="17" t="s">
        <v>715</v>
      </c>
      <c r="BM144" s="237" t="s">
        <v>758</v>
      </c>
    </row>
    <row r="145" s="2" customFormat="1">
      <c r="A145" s="38"/>
      <c r="B145" s="39"/>
      <c r="C145" s="40"/>
      <c r="D145" s="239" t="s">
        <v>150</v>
      </c>
      <c r="E145" s="40"/>
      <c r="F145" s="240" t="s">
        <v>757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150</v>
      </c>
      <c r="AU145" s="17" t="s">
        <v>88</v>
      </c>
    </row>
    <row r="146" s="2" customFormat="1" ht="24.15" customHeight="1">
      <c r="A146" s="38"/>
      <c r="B146" s="39"/>
      <c r="C146" s="226" t="s">
        <v>247</v>
      </c>
      <c r="D146" s="226" t="s">
        <v>143</v>
      </c>
      <c r="E146" s="227" t="s">
        <v>759</v>
      </c>
      <c r="F146" s="228" t="s">
        <v>760</v>
      </c>
      <c r="G146" s="229" t="s">
        <v>714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45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715</v>
      </c>
      <c r="AT146" s="237" t="s">
        <v>143</v>
      </c>
      <c r="AU146" s="237" t="s">
        <v>88</v>
      </c>
      <c r="AY146" s="17" t="s">
        <v>141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88</v>
      </c>
      <c r="BK146" s="238">
        <f>ROUND(I146*H146,2)</f>
        <v>0</v>
      </c>
      <c r="BL146" s="17" t="s">
        <v>715</v>
      </c>
      <c r="BM146" s="237" t="s">
        <v>761</v>
      </c>
    </row>
    <row r="147" s="2" customFormat="1">
      <c r="A147" s="38"/>
      <c r="B147" s="39"/>
      <c r="C147" s="40"/>
      <c r="D147" s="239" t="s">
        <v>150</v>
      </c>
      <c r="E147" s="40"/>
      <c r="F147" s="240" t="s">
        <v>762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150</v>
      </c>
      <c r="AU147" s="17" t="s">
        <v>88</v>
      </c>
    </row>
    <row r="148" s="2" customFormat="1" ht="24.15" customHeight="1">
      <c r="A148" s="38"/>
      <c r="B148" s="39"/>
      <c r="C148" s="226" t="s">
        <v>253</v>
      </c>
      <c r="D148" s="226" t="s">
        <v>143</v>
      </c>
      <c r="E148" s="227" t="s">
        <v>763</v>
      </c>
      <c r="F148" s="228" t="s">
        <v>764</v>
      </c>
      <c r="G148" s="229" t="s">
        <v>714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45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715</v>
      </c>
      <c r="AT148" s="237" t="s">
        <v>143</v>
      </c>
      <c r="AU148" s="237" t="s">
        <v>88</v>
      </c>
      <c r="AY148" s="17" t="s">
        <v>141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88</v>
      </c>
      <c r="BK148" s="238">
        <f>ROUND(I148*H148,2)</f>
        <v>0</v>
      </c>
      <c r="BL148" s="17" t="s">
        <v>715</v>
      </c>
      <c r="BM148" s="237" t="s">
        <v>765</v>
      </c>
    </row>
    <row r="149" s="2" customFormat="1">
      <c r="A149" s="38"/>
      <c r="B149" s="39"/>
      <c r="C149" s="40"/>
      <c r="D149" s="239" t="s">
        <v>150</v>
      </c>
      <c r="E149" s="40"/>
      <c r="F149" s="240" t="s">
        <v>766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150</v>
      </c>
      <c r="AU149" s="17" t="s">
        <v>88</v>
      </c>
    </row>
    <row r="150" s="2" customFormat="1" ht="37.8" customHeight="1">
      <c r="A150" s="38"/>
      <c r="B150" s="39"/>
      <c r="C150" s="226" t="s">
        <v>259</v>
      </c>
      <c r="D150" s="226" t="s">
        <v>143</v>
      </c>
      <c r="E150" s="227" t="s">
        <v>767</v>
      </c>
      <c r="F150" s="228" t="s">
        <v>768</v>
      </c>
      <c r="G150" s="229" t="s">
        <v>714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45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715</v>
      </c>
      <c r="AT150" s="237" t="s">
        <v>143</v>
      </c>
      <c r="AU150" s="237" t="s">
        <v>88</v>
      </c>
      <c r="AY150" s="17" t="s">
        <v>141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88</v>
      </c>
      <c r="BK150" s="238">
        <f>ROUND(I150*H150,2)</f>
        <v>0</v>
      </c>
      <c r="BL150" s="17" t="s">
        <v>715</v>
      </c>
      <c r="BM150" s="237" t="s">
        <v>769</v>
      </c>
    </row>
    <row r="151" s="2" customFormat="1">
      <c r="A151" s="38"/>
      <c r="B151" s="39"/>
      <c r="C151" s="40"/>
      <c r="D151" s="239" t="s">
        <v>150</v>
      </c>
      <c r="E151" s="40"/>
      <c r="F151" s="240" t="s">
        <v>770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150</v>
      </c>
      <c r="AU151" s="17" t="s">
        <v>88</v>
      </c>
    </row>
    <row r="152" s="2" customFormat="1" ht="24.15" customHeight="1">
      <c r="A152" s="38"/>
      <c r="B152" s="39"/>
      <c r="C152" s="226" t="s">
        <v>8</v>
      </c>
      <c r="D152" s="226" t="s">
        <v>143</v>
      </c>
      <c r="E152" s="227" t="s">
        <v>771</v>
      </c>
      <c r="F152" s="228" t="s">
        <v>772</v>
      </c>
      <c r="G152" s="229" t="s">
        <v>714</v>
      </c>
      <c r="H152" s="230">
        <v>1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45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715</v>
      </c>
      <c r="AT152" s="237" t="s">
        <v>143</v>
      </c>
      <c r="AU152" s="237" t="s">
        <v>88</v>
      </c>
      <c r="AY152" s="17" t="s">
        <v>141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88</v>
      </c>
      <c r="BK152" s="238">
        <f>ROUND(I152*H152,2)</f>
        <v>0</v>
      </c>
      <c r="BL152" s="17" t="s">
        <v>715</v>
      </c>
      <c r="BM152" s="237" t="s">
        <v>773</v>
      </c>
    </row>
    <row r="153" s="2" customFormat="1">
      <c r="A153" s="38"/>
      <c r="B153" s="39"/>
      <c r="C153" s="40"/>
      <c r="D153" s="239" t="s">
        <v>150</v>
      </c>
      <c r="E153" s="40"/>
      <c r="F153" s="240" t="s">
        <v>774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150</v>
      </c>
      <c r="AU153" s="17" t="s">
        <v>88</v>
      </c>
    </row>
    <row r="154" s="2" customFormat="1" ht="16.5" customHeight="1">
      <c r="A154" s="38"/>
      <c r="B154" s="39"/>
      <c r="C154" s="226" t="s">
        <v>271</v>
      </c>
      <c r="D154" s="226" t="s">
        <v>143</v>
      </c>
      <c r="E154" s="227" t="s">
        <v>775</v>
      </c>
      <c r="F154" s="228" t="s">
        <v>776</v>
      </c>
      <c r="G154" s="229" t="s">
        <v>714</v>
      </c>
      <c r="H154" s="230">
        <v>1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45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715</v>
      </c>
      <c r="AT154" s="237" t="s">
        <v>143</v>
      </c>
      <c r="AU154" s="237" t="s">
        <v>88</v>
      </c>
      <c r="AY154" s="17" t="s">
        <v>141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88</v>
      </c>
      <c r="BK154" s="238">
        <f>ROUND(I154*H154,2)</f>
        <v>0</v>
      </c>
      <c r="BL154" s="17" t="s">
        <v>715</v>
      </c>
      <c r="BM154" s="237" t="s">
        <v>777</v>
      </c>
    </row>
    <row r="155" s="2" customFormat="1">
      <c r="A155" s="38"/>
      <c r="B155" s="39"/>
      <c r="C155" s="40"/>
      <c r="D155" s="239" t="s">
        <v>150</v>
      </c>
      <c r="E155" s="40"/>
      <c r="F155" s="240" t="s">
        <v>778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150</v>
      </c>
      <c r="AU155" s="17" t="s">
        <v>88</v>
      </c>
    </row>
    <row r="156" s="2" customFormat="1" ht="24.15" customHeight="1">
      <c r="A156" s="38"/>
      <c r="B156" s="39"/>
      <c r="C156" s="226" t="s">
        <v>278</v>
      </c>
      <c r="D156" s="226" t="s">
        <v>143</v>
      </c>
      <c r="E156" s="227" t="s">
        <v>779</v>
      </c>
      <c r="F156" s="228" t="s">
        <v>780</v>
      </c>
      <c r="G156" s="229" t="s">
        <v>714</v>
      </c>
      <c r="H156" s="230">
        <v>1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45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715</v>
      </c>
      <c r="AT156" s="237" t="s">
        <v>143</v>
      </c>
      <c r="AU156" s="237" t="s">
        <v>88</v>
      </c>
      <c r="AY156" s="17" t="s">
        <v>141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88</v>
      </c>
      <c r="BK156" s="238">
        <f>ROUND(I156*H156,2)</f>
        <v>0</v>
      </c>
      <c r="BL156" s="17" t="s">
        <v>715</v>
      </c>
      <c r="BM156" s="237" t="s">
        <v>781</v>
      </c>
    </row>
    <row r="157" s="2" customFormat="1">
      <c r="A157" s="38"/>
      <c r="B157" s="39"/>
      <c r="C157" s="40"/>
      <c r="D157" s="239" t="s">
        <v>150</v>
      </c>
      <c r="E157" s="40"/>
      <c r="F157" s="240" t="s">
        <v>782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150</v>
      </c>
      <c r="AU157" s="17" t="s">
        <v>88</v>
      </c>
    </row>
    <row r="158" s="2" customFormat="1" ht="16.5" customHeight="1">
      <c r="A158" s="38"/>
      <c r="B158" s="39"/>
      <c r="C158" s="226" t="s">
        <v>284</v>
      </c>
      <c r="D158" s="226" t="s">
        <v>143</v>
      </c>
      <c r="E158" s="227" t="s">
        <v>783</v>
      </c>
      <c r="F158" s="228" t="s">
        <v>784</v>
      </c>
      <c r="G158" s="229" t="s">
        <v>714</v>
      </c>
      <c r="H158" s="230">
        <v>1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45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715</v>
      </c>
      <c r="AT158" s="237" t="s">
        <v>143</v>
      </c>
      <c r="AU158" s="237" t="s">
        <v>88</v>
      </c>
      <c r="AY158" s="17" t="s">
        <v>141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88</v>
      </c>
      <c r="BK158" s="238">
        <f>ROUND(I158*H158,2)</f>
        <v>0</v>
      </c>
      <c r="BL158" s="17" t="s">
        <v>715</v>
      </c>
      <c r="BM158" s="237" t="s">
        <v>785</v>
      </c>
    </row>
    <row r="159" s="2" customFormat="1">
      <c r="A159" s="38"/>
      <c r="B159" s="39"/>
      <c r="C159" s="40"/>
      <c r="D159" s="239" t="s">
        <v>150</v>
      </c>
      <c r="E159" s="40"/>
      <c r="F159" s="240" t="s">
        <v>786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150</v>
      </c>
      <c r="AU159" s="17" t="s">
        <v>88</v>
      </c>
    </row>
    <row r="160" s="2" customFormat="1" ht="16.5" customHeight="1">
      <c r="A160" s="38"/>
      <c r="B160" s="39"/>
      <c r="C160" s="226" t="s">
        <v>289</v>
      </c>
      <c r="D160" s="226" t="s">
        <v>143</v>
      </c>
      <c r="E160" s="227" t="s">
        <v>787</v>
      </c>
      <c r="F160" s="228" t="s">
        <v>788</v>
      </c>
      <c r="G160" s="229" t="s">
        <v>445</v>
      </c>
      <c r="H160" s="230">
        <v>39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45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715</v>
      </c>
      <c r="AT160" s="237" t="s">
        <v>143</v>
      </c>
      <c r="AU160" s="237" t="s">
        <v>88</v>
      </c>
      <c r="AY160" s="17" t="s">
        <v>141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88</v>
      </c>
      <c r="BK160" s="238">
        <f>ROUND(I160*H160,2)</f>
        <v>0</v>
      </c>
      <c r="BL160" s="17" t="s">
        <v>715</v>
      </c>
      <c r="BM160" s="237" t="s">
        <v>789</v>
      </c>
    </row>
    <row r="161" s="2" customFormat="1">
      <c r="A161" s="38"/>
      <c r="B161" s="39"/>
      <c r="C161" s="40"/>
      <c r="D161" s="239" t="s">
        <v>150</v>
      </c>
      <c r="E161" s="40"/>
      <c r="F161" s="240" t="s">
        <v>790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150</v>
      </c>
      <c r="AU161" s="17" t="s">
        <v>88</v>
      </c>
    </row>
    <row r="162" s="13" customFormat="1">
      <c r="A162" s="13"/>
      <c r="B162" s="245"/>
      <c r="C162" s="246"/>
      <c r="D162" s="239" t="s">
        <v>154</v>
      </c>
      <c r="E162" s="247" t="s">
        <v>1</v>
      </c>
      <c r="F162" s="248" t="s">
        <v>791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154</v>
      </c>
      <c r="AU162" s="254" t="s">
        <v>88</v>
      </c>
      <c r="AV162" s="13" t="s">
        <v>88</v>
      </c>
      <c r="AW162" s="13" t="s">
        <v>36</v>
      </c>
      <c r="AX162" s="13" t="s">
        <v>80</v>
      </c>
      <c r="AY162" s="254" t="s">
        <v>141</v>
      </c>
    </row>
    <row r="163" s="14" customFormat="1">
      <c r="A163" s="14"/>
      <c r="B163" s="255"/>
      <c r="C163" s="256"/>
      <c r="D163" s="239" t="s">
        <v>154</v>
      </c>
      <c r="E163" s="257" t="s">
        <v>1</v>
      </c>
      <c r="F163" s="258" t="s">
        <v>385</v>
      </c>
      <c r="G163" s="256"/>
      <c r="H163" s="259">
        <v>35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154</v>
      </c>
      <c r="AU163" s="265" t="s">
        <v>88</v>
      </c>
      <c r="AV163" s="14" t="s">
        <v>90</v>
      </c>
      <c r="AW163" s="14" t="s">
        <v>36</v>
      </c>
      <c r="AX163" s="14" t="s">
        <v>80</v>
      </c>
      <c r="AY163" s="265" t="s">
        <v>141</v>
      </c>
    </row>
    <row r="164" s="13" customFormat="1">
      <c r="A164" s="13"/>
      <c r="B164" s="245"/>
      <c r="C164" s="246"/>
      <c r="D164" s="239" t="s">
        <v>154</v>
      </c>
      <c r="E164" s="247" t="s">
        <v>1</v>
      </c>
      <c r="F164" s="248" t="s">
        <v>792</v>
      </c>
      <c r="G164" s="246"/>
      <c r="H164" s="247" t="s">
        <v>1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154</v>
      </c>
      <c r="AU164" s="254" t="s">
        <v>88</v>
      </c>
      <c r="AV164" s="13" t="s">
        <v>88</v>
      </c>
      <c r="AW164" s="13" t="s">
        <v>36</v>
      </c>
      <c r="AX164" s="13" t="s">
        <v>80</v>
      </c>
      <c r="AY164" s="254" t="s">
        <v>141</v>
      </c>
    </row>
    <row r="165" s="14" customFormat="1">
      <c r="A165" s="14"/>
      <c r="B165" s="255"/>
      <c r="C165" s="256"/>
      <c r="D165" s="239" t="s">
        <v>154</v>
      </c>
      <c r="E165" s="257" t="s">
        <v>1</v>
      </c>
      <c r="F165" s="258" t="s">
        <v>148</v>
      </c>
      <c r="G165" s="256"/>
      <c r="H165" s="259">
        <v>4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154</v>
      </c>
      <c r="AU165" s="265" t="s">
        <v>88</v>
      </c>
      <c r="AV165" s="14" t="s">
        <v>90</v>
      </c>
      <c r="AW165" s="14" t="s">
        <v>36</v>
      </c>
      <c r="AX165" s="14" t="s">
        <v>80</v>
      </c>
      <c r="AY165" s="265" t="s">
        <v>141</v>
      </c>
    </row>
    <row r="166" s="15" customFormat="1">
      <c r="A166" s="15"/>
      <c r="B166" s="266"/>
      <c r="C166" s="267"/>
      <c r="D166" s="239" t="s">
        <v>154</v>
      </c>
      <c r="E166" s="268" t="s">
        <v>1</v>
      </c>
      <c r="F166" s="269" t="s">
        <v>173</v>
      </c>
      <c r="G166" s="267"/>
      <c r="H166" s="270">
        <v>39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154</v>
      </c>
      <c r="AU166" s="276" t="s">
        <v>88</v>
      </c>
      <c r="AV166" s="15" t="s">
        <v>148</v>
      </c>
      <c r="AW166" s="15" t="s">
        <v>36</v>
      </c>
      <c r="AX166" s="15" t="s">
        <v>88</v>
      </c>
      <c r="AY166" s="276" t="s">
        <v>141</v>
      </c>
    </row>
    <row r="167" s="2" customFormat="1" ht="16.5" customHeight="1">
      <c r="A167" s="38"/>
      <c r="B167" s="39"/>
      <c r="C167" s="226" t="s">
        <v>295</v>
      </c>
      <c r="D167" s="226" t="s">
        <v>143</v>
      </c>
      <c r="E167" s="227" t="s">
        <v>793</v>
      </c>
      <c r="F167" s="228" t="s">
        <v>794</v>
      </c>
      <c r="G167" s="229" t="s">
        <v>714</v>
      </c>
      <c r="H167" s="230">
        <v>1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45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715</v>
      </c>
      <c r="AT167" s="237" t="s">
        <v>143</v>
      </c>
      <c r="AU167" s="237" t="s">
        <v>88</v>
      </c>
      <c r="AY167" s="17" t="s">
        <v>141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88</v>
      </c>
      <c r="BK167" s="238">
        <f>ROUND(I167*H167,2)</f>
        <v>0</v>
      </c>
      <c r="BL167" s="17" t="s">
        <v>715</v>
      </c>
      <c r="BM167" s="237" t="s">
        <v>795</v>
      </c>
    </row>
    <row r="168" s="2" customFormat="1">
      <c r="A168" s="38"/>
      <c r="B168" s="39"/>
      <c r="C168" s="40"/>
      <c r="D168" s="239" t="s">
        <v>150</v>
      </c>
      <c r="E168" s="40"/>
      <c r="F168" s="240" t="s">
        <v>796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150</v>
      </c>
      <c r="AU168" s="17" t="s">
        <v>88</v>
      </c>
    </row>
    <row r="169" s="2" customFormat="1" ht="16.5" customHeight="1">
      <c r="A169" s="38"/>
      <c r="B169" s="39"/>
      <c r="C169" s="226" t="s">
        <v>7</v>
      </c>
      <c r="D169" s="226" t="s">
        <v>143</v>
      </c>
      <c r="E169" s="227" t="s">
        <v>797</v>
      </c>
      <c r="F169" s="228" t="s">
        <v>798</v>
      </c>
      <c r="G169" s="229" t="s">
        <v>714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45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715</v>
      </c>
      <c r="AT169" s="237" t="s">
        <v>143</v>
      </c>
      <c r="AU169" s="237" t="s">
        <v>88</v>
      </c>
      <c r="AY169" s="17" t="s">
        <v>141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88</v>
      </c>
      <c r="BK169" s="238">
        <f>ROUND(I169*H169,2)</f>
        <v>0</v>
      </c>
      <c r="BL169" s="17" t="s">
        <v>715</v>
      </c>
      <c r="BM169" s="237" t="s">
        <v>799</v>
      </c>
    </row>
    <row r="170" s="2" customFormat="1">
      <c r="A170" s="38"/>
      <c r="B170" s="39"/>
      <c r="C170" s="40"/>
      <c r="D170" s="239" t="s">
        <v>150</v>
      </c>
      <c r="E170" s="40"/>
      <c r="F170" s="240" t="s">
        <v>798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150</v>
      </c>
      <c r="AU170" s="17" t="s">
        <v>88</v>
      </c>
    </row>
    <row r="171" s="2" customFormat="1" ht="16.5" customHeight="1">
      <c r="A171" s="38"/>
      <c r="B171" s="39"/>
      <c r="C171" s="226" t="s">
        <v>305</v>
      </c>
      <c r="D171" s="226" t="s">
        <v>143</v>
      </c>
      <c r="E171" s="227" t="s">
        <v>800</v>
      </c>
      <c r="F171" s="228" t="s">
        <v>801</v>
      </c>
      <c r="G171" s="229" t="s">
        <v>714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45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715</v>
      </c>
      <c r="AT171" s="237" t="s">
        <v>143</v>
      </c>
      <c r="AU171" s="237" t="s">
        <v>88</v>
      </c>
      <c r="AY171" s="17" t="s">
        <v>141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88</v>
      </c>
      <c r="BK171" s="238">
        <f>ROUND(I171*H171,2)</f>
        <v>0</v>
      </c>
      <c r="BL171" s="17" t="s">
        <v>715</v>
      </c>
      <c r="BM171" s="237" t="s">
        <v>802</v>
      </c>
    </row>
    <row r="172" s="2" customFormat="1">
      <c r="A172" s="38"/>
      <c r="B172" s="39"/>
      <c r="C172" s="40"/>
      <c r="D172" s="239" t="s">
        <v>150</v>
      </c>
      <c r="E172" s="40"/>
      <c r="F172" s="240" t="s">
        <v>803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150</v>
      </c>
      <c r="AU172" s="17" t="s">
        <v>88</v>
      </c>
    </row>
    <row r="173" s="2" customFormat="1" ht="21.75" customHeight="1">
      <c r="A173" s="38"/>
      <c r="B173" s="39"/>
      <c r="C173" s="226" t="s">
        <v>311</v>
      </c>
      <c r="D173" s="226" t="s">
        <v>143</v>
      </c>
      <c r="E173" s="227" t="s">
        <v>804</v>
      </c>
      <c r="F173" s="228" t="s">
        <v>805</v>
      </c>
      <c r="G173" s="229" t="s">
        <v>714</v>
      </c>
      <c r="H173" s="230">
        <v>1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45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715</v>
      </c>
      <c r="AT173" s="237" t="s">
        <v>143</v>
      </c>
      <c r="AU173" s="237" t="s">
        <v>88</v>
      </c>
      <c r="AY173" s="17" t="s">
        <v>141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88</v>
      </c>
      <c r="BK173" s="238">
        <f>ROUND(I173*H173,2)</f>
        <v>0</v>
      </c>
      <c r="BL173" s="17" t="s">
        <v>715</v>
      </c>
      <c r="BM173" s="237" t="s">
        <v>806</v>
      </c>
    </row>
    <row r="174" s="2" customFormat="1">
      <c r="A174" s="38"/>
      <c r="B174" s="39"/>
      <c r="C174" s="40"/>
      <c r="D174" s="239" t="s">
        <v>150</v>
      </c>
      <c r="E174" s="40"/>
      <c r="F174" s="240" t="s">
        <v>807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150</v>
      </c>
      <c r="AU174" s="17" t="s">
        <v>88</v>
      </c>
    </row>
    <row r="175" s="2" customFormat="1" ht="21.75" customHeight="1">
      <c r="A175" s="38"/>
      <c r="B175" s="39"/>
      <c r="C175" s="226" t="s">
        <v>319</v>
      </c>
      <c r="D175" s="226" t="s">
        <v>143</v>
      </c>
      <c r="E175" s="227" t="s">
        <v>808</v>
      </c>
      <c r="F175" s="228" t="s">
        <v>809</v>
      </c>
      <c r="G175" s="229" t="s">
        <v>177</v>
      </c>
      <c r="H175" s="230">
        <v>1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45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715</v>
      </c>
      <c r="AT175" s="237" t="s">
        <v>143</v>
      </c>
      <c r="AU175" s="237" t="s">
        <v>88</v>
      </c>
      <c r="AY175" s="17" t="s">
        <v>141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88</v>
      </c>
      <c r="BK175" s="238">
        <f>ROUND(I175*H175,2)</f>
        <v>0</v>
      </c>
      <c r="BL175" s="17" t="s">
        <v>715</v>
      </c>
      <c r="BM175" s="237" t="s">
        <v>810</v>
      </c>
    </row>
    <row r="176" s="2" customFormat="1">
      <c r="A176" s="38"/>
      <c r="B176" s="39"/>
      <c r="C176" s="40"/>
      <c r="D176" s="239" t="s">
        <v>150</v>
      </c>
      <c r="E176" s="40"/>
      <c r="F176" s="240" t="s">
        <v>811</v>
      </c>
      <c r="G176" s="40"/>
      <c r="H176" s="40"/>
      <c r="I176" s="241"/>
      <c r="J176" s="40"/>
      <c r="K176" s="40"/>
      <c r="L176" s="44"/>
      <c r="M176" s="287"/>
      <c r="N176" s="288"/>
      <c r="O176" s="289"/>
      <c r="P176" s="289"/>
      <c r="Q176" s="289"/>
      <c r="R176" s="289"/>
      <c r="S176" s="289"/>
      <c r="T176" s="290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150</v>
      </c>
      <c r="AU176" s="17" t="s">
        <v>88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56Wpfa+ZeRw6Ymtt5Pw6a7dnwrcNNb9aSITVO2lHgjMtLfmBtmnqsHnrr36EZkUKZItf9J+wFlNuXJQItskhhA==" hashValue="FVbcbu0XnPcnUhJecX+k7sZPyeRlBqi1xxm+BbV1+EDgj2GqZ6vnp8TDOuT0Au3f6a6W0FHkpx/wVa+2d/Dc3A==" algorithmName="SHA-512" password="CC35"/>
  <autoFilter ref="C116:K17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Boháč</dc:creator>
  <cp:lastModifiedBy>Marek Boháč</cp:lastModifiedBy>
  <dcterms:created xsi:type="dcterms:W3CDTF">2025-03-24T06:22:03Z</dcterms:created>
  <dcterms:modified xsi:type="dcterms:W3CDTF">2025-03-24T06:22:06Z</dcterms:modified>
</cp:coreProperties>
</file>