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60125 - Vlkava, Straky, 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'60125 - Vlkava, Straky, o...'!$C$80:$K$124</definedName>
    <definedName name="_xlnm.Print_Area" localSheetId="1">'60125 - Vlkava, Straky, o...'!$C$4:$J$37,'60125 - Vlkava, Straky, o...'!$C$43:$J$64,'60125 - Vlkava, Straky, o...'!$C$70:$K$124</definedName>
    <definedName name="_xlnm.Print_Titles" localSheetId="1">'60125 - Vlkava, Straky, o...'!$80:$80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6"/>
  <c r="BH116"/>
  <c r="BG116"/>
  <c r="BF116"/>
  <c r="T116"/>
  <c r="R116"/>
  <c r="P116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T84"/>
  <c r="R85"/>
  <c r="R84"/>
  <c r="P85"/>
  <c r="P84"/>
  <c r="BI83"/>
  <c r="BH83"/>
  <c r="BG83"/>
  <c r="BF83"/>
  <c r="T83"/>
  <c r="T82"/>
  <c r="R83"/>
  <c r="R82"/>
  <c r="P83"/>
  <c r="P82"/>
  <c r="J78"/>
  <c r="F75"/>
  <c r="E73"/>
  <c r="J51"/>
  <c r="F48"/>
  <c r="E46"/>
  <c r="J19"/>
  <c r="E19"/>
  <c r="J77"/>
  <c r="J18"/>
  <c r="J16"/>
  <c r="E16"/>
  <c r="F78"/>
  <c r="J15"/>
  <c r="J13"/>
  <c r="E13"/>
  <c r="F77"/>
  <c r="J12"/>
  <c r="J10"/>
  <c r="J75"/>
  <c i="1" r="L50"/>
  <c r="AM50"/>
  <c r="AM49"/>
  <c r="L49"/>
  <c r="AM47"/>
  <c r="L47"/>
  <c r="L45"/>
  <c r="L44"/>
  <c i="2" r="BK85"/>
  <c r="J102"/>
  <c r="F34"/>
  <c r="J88"/>
  <c r="BK88"/>
  <c r="F32"/>
  <c r="BK116"/>
  <c r="J90"/>
  <c r="J124"/>
  <c r="BK122"/>
  <c r="J121"/>
  <c r="BK102"/>
  <c r="BK94"/>
  <c r="BK106"/>
  <c r="BK83"/>
  <c r="J32"/>
  <c r="J106"/>
  <c r="J85"/>
  <c r="F35"/>
  <c r="J98"/>
  <c i="1" r="AS54"/>
  <c i="2" r="F33"/>
  <c r="BK117"/>
  <c r="J94"/>
  <c r="J83"/>
  <c r="BK124"/>
  <c r="J122"/>
  <c r="J117"/>
  <c r="BK98"/>
  <c r="BK90"/>
  <c r="BK121"/>
  <c r="BK110"/>
  <c r="J116"/>
  <c r="J110"/>
  <c l="1" r="BK87"/>
  <c r="J87"/>
  <c r="J59"/>
  <c r="P87"/>
  <c r="R87"/>
  <c r="R86"/>
  <c r="R81"/>
  <c r="T87"/>
  <c r="BK115"/>
  <c r="J115"/>
  <c r="J60"/>
  <c r="P115"/>
  <c r="R115"/>
  <c r="T115"/>
  <c r="BK120"/>
  <c r="J120"/>
  <c r="J62"/>
  <c r="P120"/>
  <c r="P119"/>
  <c r="R120"/>
  <c r="R119"/>
  <c r="T120"/>
  <c r="T119"/>
  <c r="BK82"/>
  <c r="BK84"/>
  <c r="J84"/>
  <c r="J57"/>
  <c r="BK123"/>
  <c r="J123"/>
  <c r="J63"/>
  <c r="J48"/>
  <c r="F50"/>
  <c r="J50"/>
  <c r="F51"/>
  <c r="BE83"/>
  <c r="BE85"/>
  <c r="BE88"/>
  <c r="BE90"/>
  <c r="BE94"/>
  <c r="BE98"/>
  <c r="BE102"/>
  <c r="BE106"/>
  <c r="BE110"/>
  <c r="BE116"/>
  <c r="BE117"/>
  <c r="BE121"/>
  <c r="BE122"/>
  <c r="BE124"/>
  <c i="1" r="BB55"/>
  <c r="BC55"/>
  <c r="AW55"/>
  <c r="BA55"/>
  <c r="BD55"/>
  <c r="BC54"/>
  <c r="W32"/>
  <c r="BB54"/>
  <c r="W31"/>
  <c r="BA54"/>
  <c r="W30"/>
  <c r="BD54"/>
  <c r="W33"/>
  <c i="2" l="1" r="P86"/>
  <c r="P81"/>
  <c i="1" r="AU55"/>
  <c i="2" r="T86"/>
  <c r="T81"/>
  <c r="J82"/>
  <c r="J56"/>
  <c r="BK86"/>
  <c r="J86"/>
  <c r="J58"/>
  <c r="BK119"/>
  <c r="J119"/>
  <c r="J61"/>
  <c i="1" r="AU54"/>
  <c i="2" r="J31"/>
  <c i="1" r="AV55"/>
  <c r="AT55"/>
  <c r="AY54"/>
  <c r="AX54"/>
  <c r="AW54"/>
  <c r="AK30"/>
  <c i="2" r="F31"/>
  <c i="1" r="AZ55"/>
  <c r="AZ54"/>
  <c r="W29"/>
  <c i="2" l="1" r="BK81"/>
  <c r="J81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<sst xmlns="http://schemas.openxmlformats.org/spreadsheetml/2006/main">
  <si>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</si>
  <si>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</si>
  <si>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</si>
  <si>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</si>
  <si>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</si>
  <si>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{4c5fec5a-2db6-4293-8611-7ca2a0461389}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</si>
  <si>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</si>
  <si>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</si>
  <si>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</si>
  <si>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</si>
  <si>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</si>
  <si>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</si>
  <si>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</si>
  <si>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60125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</si>
  <si>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</si>
  <si>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</si>
  <si>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Vlkava, Straky, oprava koryta v intravilánu, ř.km 10,750 - 11,350</t>
  </si>
  <si>
    <t>KSO:</t>
  </si>
  <si>
    <t/>
  </si>
  <si>
    <t>CC-CZ:</t>
  </si>
  <si>
    <t>Místo:</t>
  </si>
  <si>
    <t xml:space="preserve"> </t>
  </si>
  <si>
    <t>Datum:</t>
  </si>
  <si>
    <t>26. 2. 2025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</si>
  <si>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</si>
  <si>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</si>
  <si>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</si>
  <si>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</si>
  <si>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</si>
  <si>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</si>
  <si>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</si>
  <si>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</si>
  <si>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</si>
  <si>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</si>
  <si>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</si>
  <si>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</si>
  <si>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</si>
  <si>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</si>
  <si>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</si>
  <si>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</si>
  <si>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</si>
  <si>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</si>
  <si>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</si>
  <si>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</si>
  <si>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</si>
  <si>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</si>
  <si>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</si>
  <si>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</si>
  <si>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</si>
  <si>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</si>
  <si>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</si>
  <si>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</si>
  <si>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</si>
  <si>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</si>
  <si>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</si>
  <si>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</si>
  <si>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</si>
  <si>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</si>
  <si>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</si>
  <si>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</si>
  <si>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</si>
  <si>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</si>
  <si>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</si>
  <si>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</si>
  <si>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</si>
  <si>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</si>
  <si>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</si>
  <si>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</si>
  <si>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</si>
  <si>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</si>
  <si>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</si>
  <si>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</si>
  <si>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</si>
  <si>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</si>
  <si>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</si>
  <si>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</si>
  <si>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</si>
  <si>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</si>
  <si>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</si>
  <si>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</si>
  <si>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</si>
  <si>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D7 - Kácení břehových porostů</t>
  </si>
  <si>
    <t>D11 - Ostatní výkony a více náklady</t>
  </si>
  <si>
    <t>HSV - Práce a dodávky HSV</t>
  </si>
  <si>
    <t xml:space="preserve">    1 - Zemní práce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</si>
  <si>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</si>
  <si>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</si>
  <si>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</si>
  <si>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</si>
  <si>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</si>
  <si>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</si>
  <si>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</si>
  <si>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</si>
  <si>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</si>
  <si>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</si>
  <si>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</si>
  <si>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</si>
  <si>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</si>
  <si>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</si>
  <si>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</si>
  <si>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</si>
  <si>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</si>
  <si>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</si>
  <si>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</si>
  <si>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</si>
  <si>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</si>
  <si>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</si>
  <si>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</si>
  <si>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</si>
  <si>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</si>
  <si>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-1664850333</t>
  </si>
  <si>
    <t>D11</t>
  </si>
  <si>
    <t>Ostatní výkony a více náklady</t>
  </si>
  <si>
    <t>9VC3230</t>
  </si>
  <si>
    <t>Štěpkování (drcení) klestu s ponecháním materiálu na ploše</t>
  </si>
  <si>
    <t>m3</t>
  </si>
  <si>
    <t>871846307</t>
  </si>
  <si>
    <t>HSV</t>
  </si>
  <si>
    <t>Práce a dodávky HSV</t>
  </si>
  <si>
    <t>Zemní práce</t>
  </si>
  <si>
    <t>3</t>
  </si>
  <si>
    <t>11900R001</t>
  </si>
  <si>
    <t>Zřízení přejezdu přes výústní objekt dešťové kanalizace při zachování funkčnosti, zrušení přejezdu po skončení akce</t>
  </si>
  <si>
    <t>soubor</t>
  </si>
  <si>
    <t>-387526348</t>
  </si>
  <si>
    <t>P</t>
  </si>
  <si>
    <t>Poznámka k položce:_x000d_
- osazení ocelové trouby DN 300-400, zasypání objektu, vytvoření násypu nad celým objektem, osazení 3ks panelů, odstranění provizorního přejezdu</t>
  </si>
  <si>
    <t>124253101</t>
  </si>
  <si>
    <t>Vykopávky pro koryta vodotečí strojně v hornině třídy těžitelnosti I skupiny 3 přes 100 do 1 000 m3</t>
  </si>
  <si>
    <t>CS ÚRS 2025 01</t>
  </si>
  <si>
    <t>-1687897227</t>
  </si>
  <si>
    <t>Online PSC</t>
  </si>
  <si>
    <t>https://podminky.urs.cz/item/CS_URS_2025_01/124253101</t>
  </si>
  <si>
    <t>VV</t>
  </si>
  <si>
    <t>597 "reprofilace koryta</t>
  </si>
  <si>
    <t>Součet</t>
  </si>
  <si>
    <t>5</t>
  </si>
  <si>
    <t>127751101</t>
  </si>
  <si>
    <t>Vykopávky pod vodou strojně na hloubku do 5 m pod projektem stanovenou hladinou vody v horninách třídy těžitelnosti I a II skupiny 1 až 4, průměrné tloušťky projektované vrstvy do 0,50 m do 1 000 m3</t>
  </si>
  <si>
    <t>-1195544839</t>
  </si>
  <si>
    <t>https://podminky.urs.cz/item/CS_URS_2025_01/127751101</t>
  </si>
  <si>
    <t>120 "reprofilace dna kynety</t>
  </si>
  <si>
    <t>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</si>
  <si>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</si>
  <si>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</si>
  <si>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1806801429</t>
  </si>
  <si>
    <t>https://podminky.urs.cz/item/CS_URS_2025_01/162351103</t>
  </si>
  <si>
    <t>150 "přemístění nevysáklého výkopku na mezideponii (z úseku 11,200-11,350)</t>
  </si>
  <si>
    <t>7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</si>
  <si>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</si>
  <si>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</si>
  <si>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464126696</t>
  </si>
  <si>
    <t>https://podminky.urs.cz/item/CS_URS_2025_01/162451106</t>
  </si>
  <si>
    <t>717 "přemístění vysáklého výkopku na trvalé deponie</t>
  </si>
  <si>
    <t>8</t>
  </si>
  <si>
    <t>167151111</t>
  </si>
  <si>
    <t>Nakládání, skládání a překládání neulehlého výkopku nebo sypaniny strojně nakládání, množství přes 100 m3, z hornin třídy těžitelnosti I, skupiny 1 až 3</t>
  </si>
  <si>
    <t>-843135158</t>
  </si>
  <si>
    <t>https://podminky.urs.cz/item/CS_URS_2025_01/167151111</t>
  </si>
  <si>
    <t>717 "naložení výkopku po vysáknutí (mezideponie 150m3, břehová hrana 567m3)</t>
  </si>
  <si>
    <t>9</t>
  </si>
  <si>
    <t>182151111</t>
  </si>
  <si>
    <t>Svahování trvalých svahů do projektovaných profilů strojně s potřebným přemístěním výkopku při svahování v zářezech v hornině třídy těžitelnosti I, skupiny 1 až 3</t>
  </si>
  <si>
    <t>153571295</t>
  </si>
  <si>
    <t>https://podminky.urs.cz/item/CS_URS_2025_01/182151111</t>
  </si>
  <si>
    <t>1554 "PB</t>
  </si>
  <si>
    <t>2074 "LB</t>
  </si>
  <si>
    <t>Ostatní konstrukce a práce, bourání</t>
  </si>
  <si>
    <t>10</t>
  </si>
  <si>
    <t>R000000106</t>
  </si>
  <si>
    <t>Zajištění obnovy povrchu dotčených ploch včetně dodávky potřebného materiálu</t>
  </si>
  <si>
    <t>-756307831</t>
  </si>
  <si>
    <t>11</t>
  </si>
  <si>
    <t>R000000107</t>
  </si>
  <si>
    <t>Instalace provizorního dopravního značení, odstranění dopravního značení po ukončení prací</t>
  </si>
  <si>
    <t>-2097598429</t>
  </si>
  <si>
    <t>Poznámka k položce:_x000d_
- dopravní značení v místě nakládky na obvyklou mechanizaci_x000d_
- včetně potřebného materiálu určeného dopravním inspektorátem: značky, stojany, pásky, ...</t>
  </si>
  <si>
    <t>VRN</t>
  </si>
  <si>
    <t>Vedlejší rozpočtové náklady</t>
  </si>
  <si>
    <t>VRN1</t>
  </si>
  <si>
    <t>Průzkumné, geodetické a projektové práce</t>
  </si>
  <si>
    <t>12</t>
  </si>
  <si>
    <t>012103000</t>
  </si>
  <si>
    <t>Geodetické práce před výstavbou</t>
  </si>
  <si>
    <t>…</t>
  </si>
  <si>
    <t>1024</t>
  </si>
  <si>
    <t>-359702301</t>
  </si>
  <si>
    <t>13</t>
  </si>
  <si>
    <t>012303000</t>
  </si>
  <si>
    <t>Geodetické práce po výstavbě</t>
  </si>
  <si>
    <t>-1833660721</t>
  </si>
  <si>
    <t>VRN3</t>
  </si>
  <si>
    <t>Zařízení staveniště</t>
  </si>
  <si>
    <t>14</t>
  </si>
  <si>
    <t>034002001</t>
  </si>
  <si>
    <t>Čištění přístupových komunikací v průběhu výstavby</t>
  </si>
  <si>
    <t>249089454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</si>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</sst>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4253101" TargetMode="External" /><Relationship Id="rId2" Type="http://schemas.openxmlformats.org/officeDocument/2006/relationships/hyperlink" Target="https://podminky.urs.cz/item/CS_URS_2025_01/127751101" TargetMode="External" /><Relationship Id="rId3" Type="http://schemas.openxmlformats.org/officeDocument/2006/relationships/hyperlink" Target="https://podminky.urs.cz/item/CS_URS_2025_01/162351103" TargetMode="External" /><Relationship Id="rId4" Type="http://schemas.openxmlformats.org/officeDocument/2006/relationships/hyperlink" Target="https://podminky.urs.cz/item/CS_URS_2025_01/162451106" TargetMode="External" /><Relationship Id="rId5" Type="http://schemas.openxmlformats.org/officeDocument/2006/relationships/hyperlink" Target="https://podminky.urs.cz/item/CS_URS_2025_01/167151111" TargetMode="External" /><Relationship Id="rId6" Type="http://schemas.openxmlformats.org/officeDocument/2006/relationships/hyperlink" Target="https://podminky.urs.cz/item/CS_URS_2025_01/182151111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18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60125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Vlkava, Straky, oprava koryta v intravilánu, ř.km 10,750 - 11,350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26. 2. 2025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29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27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>Hlubuček V.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7</v>
      </c>
      <c r="BV54" s="110" t="s">
        <v>69</v>
      </c>
      <c r="BW54" s="110" t="s">
        <v>5</v>
      </c>
      <c r="BX54" s="110" t="s">
        <v>70</v>
      </c>
      <c r="CL54" s="110" t="s">
        <v>18</v>
      </c>
    </row>
    <row r="55" s="7" customFormat="1" ht="24.75" customHeight="1">
      <c r="A55" s="111" t="s">
        <v>71</v>
      </c>
      <c r="B55" s="112"/>
      <c r="C55" s="113"/>
      <c r="D55" s="114" t="s">
        <v>13</v>
      </c>
      <c r="E55" s="114"/>
      <c r="F55" s="114"/>
      <c r="G55" s="114"/>
      <c r="H55" s="114"/>
      <c r="I55" s="115"/>
      <c r="J55" s="114" t="s">
        <v>16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'60125 - Vlkava, Straky, o...'!J28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72</v>
      </c>
      <c r="AR55" s="118"/>
      <c r="AS55" s="119">
        <v>0</v>
      </c>
      <c r="AT55" s="120">
        <f>ROUND(SUM(AV55:AW55),2)</f>
        <v>0</v>
      </c>
      <c r="AU55" s="121">
        <f>'60125 - Vlkava, Straky, o...'!P81</f>
        <v>0</v>
      </c>
      <c r="AV55" s="120">
        <f>'60125 - Vlkava, Straky, o...'!J31</f>
        <v>0</v>
      </c>
      <c r="AW55" s="120">
        <f>'60125 - Vlkava, Straky, o...'!J32</f>
        <v>0</v>
      </c>
      <c r="AX55" s="120">
        <f>'60125 - Vlkava, Straky, o...'!J33</f>
        <v>0</v>
      </c>
      <c r="AY55" s="120">
        <f>'60125 - Vlkava, Straky, o...'!J34</f>
        <v>0</v>
      </c>
      <c r="AZ55" s="120">
        <f>'60125 - Vlkava, Straky, o...'!F31</f>
        <v>0</v>
      </c>
      <c r="BA55" s="120">
        <f>'60125 - Vlkava, Straky, o...'!F32</f>
        <v>0</v>
      </c>
      <c r="BB55" s="120">
        <f>'60125 - Vlkava, Straky, o...'!F33</f>
        <v>0</v>
      </c>
      <c r="BC55" s="120">
        <f>'60125 - Vlkava, Straky, o...'!F34</f>
        <v>0</v>
      </c>
      <c r="BD55" s="122">
        <f>'60125 - Vlkava, Straky, o...'!F35</f>
        <v>0</v>
      </c>
      <c r="BE55" s="7"/>
      <c r="BT55" s="123" t="s">
        <v>73</v>
      </c>
      <c r="BU55" s="123" t="s">
        <v>74</v>
      </c>
      <c r="BV55" s="123" t="s">
        <v>69</v>
      </c>
      <c r="BW55" s="123" t="s">
        <v>5</v>
      </c>
      <c r="BX55" s="123" t="s">
        <v>70</v>
      </c>
      <c r="CL55" s="123" t="s">
        <v>18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eLpnTSsU/qWRozTbGWHBL+Gj1lPm3DYEKG4P+T6I29nTzTm9+3maZEKWK00jYjX7MOJjziai/Eb1x1nbnN4I9A==" hashValue="8gi4OOc107jERyV9ECUix2ez6eQ6GTePjs5zVhTrzM0t3T7+dziNzPhrZyQ2jQSSf3k4YGKiXFOTXB7zpPt5f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60125 - Vlkava, Straky, 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75</v>
      </c>
    </row>
    <row r="4" s="1" customFormat="1" ht="24.96" customHeight="1">
      <c r="B4" s="21"/>
      <c r="D4" s="126" t="s">
        <v>76</v>
      </c>
      <c r="L4" s="21"/>
      <c r="M4" s="127" t="s">
        <v>9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15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16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17</v>
      </c>
      <c r="E9" s="39"/>
      <c r="F9" s="131" t="s">
        <v>18</v>
      </c>
      <c r="G9" s="39"/>
      <c r="H9" s="39"/>
      <c r="I9" s="128" t="s">
        <v>19</v>
      </c>
      <c r="J9" s="131" t="s">
        <v>18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20</v>
      </c>
      <c r="E10" s="39"/>
      <c r="F10" s="131" t="s">
        <v>21</v>
      </c>
      <c r="G10" s="39"/>
      <c r="H10" s="39"/>
      <c r="I10" s="128" t="s">
        <v>22</v>
      </c>
      <c r="J10" s="132" t="str">
        <f>'Rekapitulace stavby'!AN8</f>
        <v>26. 2. 2025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24</v>
      </c>
      <c r="E12" s="39"/>
      <c r="F12" s="39"/>
      <c r="G12" s="39"/>
      <c r="H12" s="39"/>
      <c r="I12" s="128" t="s">
        <v>25</v>
      </c>
      <c r="J12" s="131" t="str">
        <f>IF('Rekapitulace stavby'!AN10="","",'Rekapitulace stavby'!AN10)</f>
        <v/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tr">
        <f>IF('Rekapitulace stavby'!E11="","",'Rekapitulace stavby'!E11)</f>
        <v xml:space="preserve"> </v>
      </c>
      <c r="F13" s="39"/>
      <c r="G13" s="39"/>
      <c r="H13" s="39"/>
      <c r="I13" s="128" t="s">
        <v>26</v>
      </c>
      <c r="J13" s="131" t="str">
        <f>IF('Rekapitulace stavby'!AN11="","",'Rekapitulace stavby'!AN11)</f>
        <v/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27</v>
      </c>
      <c r="E15" s="39"/>
      <c r="F15" s="39"/>
      <c r="G15" s="39"/>
      <c r="H15" s="39"/>
      <c r="I15" s="128" t="s">
        <v>25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26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29</v>
      </c>
      <c r="E18" s="39"/>
      <c r="F18" s="39"/>
      <c r="G18" s="39"/>
      <c r="H18" s="39"/>
      <c r="I18" s="128" t="s">
        <v>25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26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31</v>
      </c>
      <c r="E21" s="39"/>
      <c r="F21" s="39"/>
      <c r="G21" s="39"/>
      <c r="H21" s="39"/>
      <c r="I21" s="128" t="s">
        <v>25</v>
      </c>
      <c r="J21" s="131" t="s">
        <v>18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32</v>
      </c>
      <c r="F22" s="39"/>
      <c r="G22" s="39"/>
      <c r="H22" s="39"/>
      <c r="I22" s="128" t="s">
        <v>26</v>
      </c>
      <c r="J22" s="131" t="s">
        <v>18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33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34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35</v>
      </c>
      <c r="E28" s="39"/>
      <c r="F28" s="39"/>
      <c r="G28" s="39"/>
      <c r="H28" s="39"/>
      <c r="I28" s="39"/>
      <c r="J28" s="139">
        <f>ROUND(J81,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37</v>
      </c>
      <c r="G30" s="39"/>
      <c r="H30" s="39"/>
      <c r="I30" s="140" t="s">
        <v>36</v>
      </c>
      <c r="J30" s="140" t="s">
        <v>38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39</v>
      </c>
      <c r="E31" s="128" t="s">
        <v>40</v>
      </c>
      <c r="F31" s="142">
        <f>ROUND((SUM(BE81:BE124)),  2)</f>
        <v>0</v>
      </c>
      <c r="G31" s="39"/>
      <c r="H31" s="39"/>
      <c r="I31" s="143">
        <v>0</v>
      </c>
      <c r="J31" s="142">
        <f>ROUND(((SUM(BE81:BE124))*I31),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41</v>
      </c>
      <c r="F32" s="142">
        <f>ROUND((SUM(BF81:BF124)),  2)</f>
        <v>0</v>
      </c>
      <c r="G32" s="39"/>
      <c r="H32" s="39"/>
      <c r="I32" s="143">
        <v>0</v>
      </c>
      <c r="J32" s="142">
        <f>ROUND(((SUM(BF81:BF124))*I32),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42</v>
      </c>
      <c r="F33" s="142">
        <f>ROUND((SUM(BG81:BG124)),  2)</f>
        <v>0</v>
      </c>
      <c r="G33" s="39"/>
      <c r="H33" s="39"/>
      <c r="I33" s="143">
        <v>0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43</v>
      </c>
      <c r="F34" s="142">
        <f>ROUND((SUM(BH81:BH124)),  2)</f>
        <v>0</v>
      </c>
      <c r="G34" s="39"/>
      <c r="H34" s="39"/>
      <c r="I34" s="143">
        <v>0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44</v>
      </c>
      <c r="F35" s="142">
        <f>ROUND((SUM(BI81:BI124)),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45</v>
      </c>
      <c r="E37" s="146"/>
      <c r="F37" s="146"/>
      <c r="G37" s="147" t="s">
        <v>46</v>
      </c>
      <c r="H37" s="148" t="s">
        <v>47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77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15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Vlkava, Straky, oprava koryta v intravilánu, ř.km 10,750 - 11,350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20</v>
      </c>
      <c r="D48" s="41"/>
      <c r="E48" s="41"/>
      <c r="F48" s="28" t="str">
        <f>F10</f>
        <v xml:space="preserve"> </v>
      </c>
      <c r="G48" s="41"/>
      <c r="H48" s="41"/>
      <c r="I48" s="33" t="s">
        <v>22</v>
      </c>
      <c r="J48" s="73" t="str">
        <f>IF(J10="","",J10)</f>
        <v>26. 2. 2025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24</v>
      </c>
      <c r="D50" s="41"/>
      <c r="E50" s="41"/>
      <c r="F50" s="28" t="str">
        <f>E13</f>
        <v xml:space="preserve"> </v>
      </c>
      <c r="G50" s="41"/>
      <c r="H50" s="41"/>
      <c r="I50" s="33" t="s">
        <v>29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27</v>
      </c>
      <c r="D51" s="41"/>
      <c r="E51" s="41"/>
      <c r="F51" s="28" t="str">
        <f>IF(E16="","",E16)</f>
        <v>Vyplň údaj</v>
      </c>
      <c r="G51" s="41"/>
      <c r="H51" s="41"/>
      <c r="I51" s="33" t="s">
        <v>31</v>
      </c>
      <c r="J51" s="37" t="str">
        <f>E22</f>
        <v>Hlubuček V.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78</v>
      </c>
      <c r="D53" s="156"/>
      <c r="E53" s="156"/>
      <c r="F53" s="156"/>
      <c r="G53" s="156"/>
      <c r="H53" s="156"/>
      <c r="I53" s="156"/>
      <c r="J53" s="157" t="s">
        <v>79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67</v>
      </c>
      <c r="D55" s="41"/>
      <c r="E55" s="41"/>
      <c r="F55" s="41"/>
      <c r="G55" s="41"/>
      <c r="H55" s="41"/>
      <c r="I55" s="41"/>
      <c r="J55" s="103">
        <f>J81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80</v>
      </c>
    </row>
    <row r="56" s="9" customFormat="1" ht="24.96" customHeight="1">
      <c r="A56" s="9"/>
      <c r="B56" s="159"/>
      <c r="C56" s="160"/>
      <c r="D56" s="161" t="s">
        <v>81</v>
      </c>
      <c r="E56" s="162"/>
      <c r="F56" s="162"/>
      <c r="G56" s="162"/>
      <c r="H56" s="162"/>
      <c r="I56" s="162"/>
      <c r="J56" s="163">
        <f>J82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59"/>
      <c r="C57" s="160"/>
      <c r="D57" s="161" t="s">
        <v>82</v>
      </c>
      <c r="E57" s="162"/>
      <c r="F57" s="162"/>
      <c r="G57" s="162"/>
      <c r="H57" s="162"/>
      <c r="I57" s="162"/>
      <c r="J57" s="163">
        <f>J84</f>
        <v>0</v>
      </c>
      <c r="K57" s="160"/>
      <c r="L57" s="164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59"/>
      <c r="C58" s="160"/>
      <c r="D58" s="161" t="s">
        <v>83</v>
      </c>
      <c r="E58" s="162"/>
      <c r="F58" s="162"/>
      <c r="G58" s="162"/>
      <c r="H58" s="162"/>
      <c r="I58" s="162"/>
      <c r="J58" s="163">
        <f>J86</f>
        <v>0</v>
      </c>
      <c r="K58" s="160"/>
      <c r="L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5"/>
      <c r="C59" s="166"/>
      <c r="D59" s="167" t="s">
        <v>84</v>
      </c>
      <c r="E59" s="168"/>
      <c r="F59" s="168"/>
      <c r="G59" s="168"/>
      <c r="H59" s="168"/>
      <c r="I59" s="168"/>
      <c r="J59" s="169">
        <f>J87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85</v>
      </c>
      <c r="E60" s="168"/>
      <c r="F60" s="168"/>
      <c r="G60" s="168"/>
      <c r="H60" s="168"/>
      <c r="I60" s="168"/>
      <c r="J60" s="169">
        <f>J115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9"/>
      <c r="C61" s="160"/>
      <c r="D61" s="161" t="s">
        <v>86</v>
      </c>
      <c r="E61" s="162"/>
      <c r="F61" s="162"/>
      <c r="G61" s="162"/>
      <c r="H61" s="162"/>
      <c r="I61" s="162"/>
      <c r="J61" s="163">
        <f>J119</f>
        <v>0</v>
      </c>
      <c r="K61" s="160"/>
      <c r="L61" s="16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5"/>
      <c r="C62" s="166"/>
      <c r="D62" s="167" t="s">
        <v>87</v>
      </c>
      <c r="E62" s="168"/>
      <c r="F62" s="168"/>
      <c r="G62" s="168"/>
      <c r="H62" s="168"/>
      <c r="I62" s="168"/>
      <c r="J62" s="169">
        <f>J120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88</v>
      </c>
      <c r="E63" s="168"/>
      <c r="F63" s="168"/>
      <c r="G63" s="168"/>
      <c r="H63" s="168"/>
      <c r="I63" s="168"/>
      <c r="J63" s="169">
        <f>J123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89</v>
      </c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E7</f>
        <v>Vlkava, Straky, oprava koryta v intravilánu, ř.km 10,750 - 11,350</v>
      </c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F10</f>
        <v xml:space="preserve"> </v>
      </c>
      <c r="G75" s="41"/>
      <c r="H75" s="41"/>
      <c r="I75" s="33" t="s">
        <v>22</v>
      </c>
      <c r="J75" s="73" t="str">
        <f>IF(J10="","",J10)</f>
        <v>26. 2. 2025</v>
      </c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24</v>
      </c>
      <c r="D77" s="41"/>
      <c r="E77" s="41"/>
      <c r="F77" s="28" t="str">
        <f>E13</f>
        <v xml:space="preserve"> </v>
      </c>
      <c r="G77" s="41"/>
      <c r="H77" s="41"/>
      <c r="I77" s="33" t="s">
        <v>29</v>
      </c>
      <c r="J77" s="37" t="str">
        <f>E19</f>
        <v xml:space="preserve"> 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27</v>
      </c>
      <c r="D78" s="41"/>
      <c r="E78" s="41"/>
      <c r="F78" s="28" t="str">
        <f>IF(E16="","",E16)</f>
        <v>Vyplň údaj</v>
      </c>
      <c r="G78" s="41"/>
      <c r="H78" s="41"/>
      <c r="I78" s="33" t="s">
        <v>31</v>
      </c>
      <c r="J78" s="37" t="str">
        <f>E22</f>
        <v>Hlubuček V.</v>
      </c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1"/>
      <c r="B80" s="172"/>
      <c r="C80" s="173" t="s">
        <v>90</v>
      </c>
      <c r="D80" s="174" t="s">
        <v>54</v>
      </c>
      <c r="E80" s="174" t="s">
        <v>50</v>
      </c>
      <c r="F80" s="174" t="s">
        <v>51</v>
      </c>
      <c r="G80" s="174" t="s">
        <v>91</v>
      </c>
      <c r="H80" s="174" t="s">
        <v>92</v>
      </c>
      <c r="I80" s="174" t="s">
        <v>93</v>
      </c>
      <c r="J80" s="174" t="s">
        <v>79</v>
      </c>
      <c r="K80" s="175" t="s">
        <v>94</v>
      </c>
      <c r="L80" s="176"/>
      <c r="M80" s="93" t="s">
        <v>18</v>
      </c>
      <c r="N80" s="94" t="s">
        <v>39</v>
      </c>
      <c r="O80" s="94" t="s">
        <v>95</v>
      </c>
      <c r="P80" s="94" t="s">
        <v>96</v>
      </c>
      <c r="Q80" s="94" t="s">
        <v>97</v>
      </c>
      <c r="R80" s="94" t="s">
        <v>98</v>
      </c>
      <c r="S80" s="94" t="s">
        <v>99</v>
      </c>
      <c r="T80" s="95" t="s">
        <v>100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9"/>
      <c r="B81" s="40"/>
      <c r="C81" s="100" t="s">
        <v>101</v>
      </c>
      <c r="D81" s="41"/>
      <c r="E81" s="41"/>
      <c r="F81" s="41"/>
      <c r="G81" s="41"/>
      <c r="H81" s="41"/>
      <c r="I81" s="41"/>
      <c r="J81" s="177">
        <f>BK81</f>
        <v>0</v>
      </c>
      <c r="K81" s="41"/>
      <c r="L81" s="45"/>
      <c r="M81" s="96"/>
      <c r="N81" s="178"/>
      <c r="O81" s="97"/>
      <c r="P81" s="179">
        <f>P82+P84+P86+P119</f>
        <v>0</v>
      </c>
      <c r="Q81" s="97"/>
      <c r="R81" s="179">
        <f>R82+R84+R86+R119</f>
        <v>0.00064000000000000005</v>
      </c>
      <c r="S81" s="97"/>
      <c r="T81" s="180">
        <f>T82+T84+T86+T119</f>
        <v>0.70999999999999996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80</v>
      </c>
      <c r="BK81" s="181">
        <f>BK82+BK84+BK86+BK119</f>
        <v>0</v>
      </c>
    </row>
    <row r="82" s="12" customFormat="1" ht="25.92" customHeight="1">
      <c r="A82" s="12"/>
      <c r="B82" s="182"/>
      <c r="C82" s="183"/>
      <c r="D82" s="184" t="s">
        <v>68</v>
      </c>
      <c r="E82" s="185" t="s">
        <v>102</v>
      </c>
      <c r="F82" s="185" t="s">
        <v>103</v>
      </c>
      <c r="G82" s="183"/>
      <c r="H82" s="183"/>
      <c r="I82" s="186"/>
      <c r="J82" s="187">
        <f>BK82</f>
        <v>0</v>
      </c>
      <c r="K82" s="183"/>
      <c r="L82" s="188"/>
      <c r="M82" s="189"/>
      <c r="N82" s="190"/>
      <c r="O82" s="190"/>
      <c r="P82" s="191">
        <f>P83</f>
        <v>0</v>
      </c>
      <c r="Q82" s="190"/>
      <c r="R82" s="191">
        <f>R83</f>
        <v>0</v>
      </c>
      <c r="S82" s="190"/>
      <c r="T82" s="19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3" t="s">
        <v>73</v>
      </c>
      <c r="AT82" s="194" t="s">
        <v>68</v>
      </c>
      <c r="AU82" s="194" t="s">
        <v>7</v>
      </c>
      <c r="AY82" s="193" t="s">
        <v>104</v>
      </c>
      <c r="BK82" s="195">
        <f>BK83</f>
        <v>0</v>
      </c>
    </row>
    <row r="83" s="2" customFormat="1" ht="33" customHeight="1">
      <c r="A83" s="39"/>
      <c r="B83" s="40"/>
      <c r="C83" s="196" t="s">
        <v>73</v>
      </c>
      <c r="D83" s="196" t="s">
        <v>105</v>
      </c>
      <c r="E83" s="197" t="s">
        <v>106</v>
      </c>
      <c r="F83" s="198" t="s">
        <v>107</v>
      </c>
      <c r="G83" s="199" t="s">
        <v>108</v>
      </c>
      <c r="H83" s="200">
        <v>50</v>
      </c>
      <c r="I83" s="201"/>
      <c r="J83" s="202">
        <f>ROUND(I83*H83,2)</f>
        <v>0</v>
      </c>
      <c r="K83" s="198" t="s">
        <v>18</v>
      </c>
      <c r="L83" s="45"/>
      <c r="M83" s="203" t="s">
        <v>18</v>
      </c>
      <c r="N83" s="204" t="s">
        <v>40</v>
      </c>
      <c r="O83" s="85"/>
      <c r="P83" s="205">
        <f>O83*H83</f>
        <v>0</v>
      </c>
      <c r="Q83" s="205">
        <v>0</v>
      </c>
      <c r="R83" s="205">
        <f>Q83*H83</f>
        <v>0</v>
      </c>
      <c r="S83" s="205">
        <v>0</v>
      </c>
      <c r="T83" s="206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07" t="s">
        <v>109</v>
      </c>
      <c r="AT83" s="207" t="s">
        <v>105</v>
      </c>
      <c r="AU83" s="207" t="s">
        <v>73</v>
      </c>
      <c r="AY83" s="18" t="s">
        <v>104</v>
      </c>
      <c r="BE83" s="208">
        <f>IF(N83="základní",J83,0)</f>
        <v>0</v>
      </c>
      <c r="BF83" s="208">
        <f>IF(N83="snížená",J83,0)</f>
        <v>0</v>
      </c>
      <c r="BG83" s="208">
        <f>IF(N83="zákl. přenesená",J83,0)</f>
        <v>0</v>
      </c>
      <c r="BH83" s="208">
        <f>IF(N83="sníž. přenesená",J83,0)</f>
        <v>0</v>
      </c>
      <c r="BI83" s="208">
        <f>IF(N83="nulová",J83,0)</f>
        <v>0</v>
      </c>
      <c r="BJ83" s="18" t="s">
        <v>73</v>
      </c>
      <c r="BK83" s="208">
        <f>ROUND(I83*H83,2)</f>
        <v>0</v>
      </c>
      <c r="BL83" s="18" t="s">
        <v>109</v>
      </c>
      <c r="BM83" s="207" t="s">
        <v>110</v>
      </c>
    </row>
    <row r="84" s="12" customFormat="1" ht="25.92" customHeight="1">
      <c r="A84" s="12"/>
      <c r="B84" s="182"/>
      <c r="C84" s="183"/>
      <c r="D84" s="184" t="s">
        <v>68</v>
      </c>
      <c r="E84" s="185" t="s">
        <v>111</v>
      </c>
      <c r="F84" s="185" t="s">
        <v>112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</f>
        <v>0</v>
      </c>
      <c r="Q84" s="190"/>
      <c r="R84" s="191">
        <f>R85</f>
        <v>0</v>
      </c>
      <c r="S84" s="190"/>
      <c r="T84" s="19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73</v>
      </c>
      <c r="AT84" s="194" t="s">
        <v>68</v>
      </c>
      <c r="AU84" s="194" t="s">
        <v>7</v>
      </c>
      <c r="AY84" s="193" t="s">
        <v>104</v>
      </c>
      <c r="BK84" s="195">
        <f>BK85</f>
        <v>0</v>
      </c>
    </row>
    <row r="85" s="2" customFormat="1" ht="16.5" customHeight="1">
      <c r="A85" s="39"/>
      <c r="B85" s="40"/>
      <c r="C85" s="196" t="s">
        <v>75</v>
      </c>
      <c r="D85" s="196" t="s">
        <v>105</v>
      </c>
      <c r="E85" s="197" t="s">
        <v>113</v>
      </c>
      <c r="F85" s="198" t="s">
        <v>114</v>
      </c>
      <c r="G85" s="199" t="s">
        <v>115</v>
      </c>
      <c r="H85" s="200">
        <v>3.5</v>
      </c>
      <c r="I85" s="201"/>
      <c r="J85" s="202">
        <f>ROUND(I85*H85,2)</f>
        <v>0</v>
      </c>
      <c r="K85" s="198" t="s">
        <v>18</v>
      </c>
      <c r="L85" s="45"/>
      <c r="M85" s="203" t="s">
        <v>18</v>
      </c>
      <c r="N85" s="204" t="s">
        <v>40</v>
      </c>
      <c r="O85" s="85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7" t="s">
        <v>109</v>
      </c>
      <c r="AT85" s="207" t="s">
        <v>105</v>
      </c>
      <c r="AU85" s="207" t="s">
        <v>73</v>
      </c>
      <c r="AY85" s="18" t="s">
        <v>104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8" t="s">
        <v>73</v>
      </c>
      <c r="BK85" s="208">
        <f>ROUND(I85*H85,2)</f>
        <v>0</v>
      </c>
      <c r="BL85" s="18" t="s">
        <v>109</v>
      </c>
      <c r="BM85" s="207" t="s">
        <v>116</v>
      </c>
    </row>
    <row r="86" s="12" customFormat="1" ht="25.92" customHeight="1">
      <c r="A86" s="12"/>
      <c r="B86" s="182"/>
      <c r="C86" s="183"/>
      <c r="D86" s="184" t="s">
        <v>68</v>
      </c>
      <c r="E86" s="185" t="s">
        <v>117</v>
      </c>
      <c r="F86" s="185" t="s">
        <v>118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P87+P115</f>
        <v>0</v>
      </c>
      <c r="Q86" s="190"/>
      <c r="R86" s="191">
        <f>R87+R115</f>
        <v>0.00064000000000000005</v>
      </c>
      <c r="S86" s="190"/>
      <c r="T86" s="192">
        <f>T87+T115</f>
        <v>0.70999999999999996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3" t="s">
        <v>73</v>
      </c>
      <c r="AT86" s="194" t="s">
        <v>68</v>
      </c>
      <c r="AU86" s="194" t="s">
        <v>7</v>
      </c>
      <c r="AY86" s="193" t="s">
        <v>104</v>
      </c>
      <c r="BK86" s="195">
        <f>BK87+BK115</f>
        <v>0</v>
      </c>
    </row>
    <row r="87" s="12" customFormat="1" ht="22.8" customHeight="1">
      <c r="A87" s="12"/>
      <c r="B87" s="182"/>
      <c r="C87" s="183"/>
      <c r="D87" s="184" t="s">
        <v>68</v>
      </c>
      <c r="E87" s="209" t="s">
        <v>73</v>
      </c>
      <c r="F87" s="209" t="s">
        <v>119</v>
      </c>
      <c r="G87" s="183"/>
      <c r="H87" s="183"/>
      <c r="I87" s="186"/>
      <c r="J87" s="210">
        <f>BK87</f>
        <v>0</v>
      </c>
      <c r="K87" s="183"/>
      <c r="L87" s="188"/>
      <c r="M87" s="189"/>
      <c r="N87" s="190"/>
      <c r="O87" s="190"/>
      <c r="P87" s="191">
        <f>SUM(P88:P114)</f>
        <v>0</v>
      </c>
      <c r="Q87" s="190"/>
      <c r="R87" s="191">
        <f>SUM(R88:R114)</f>
        <v>0.00064000000000000005</v>
      </c>
      <c r="S87" s="190"/>
      <c r="T87" s="192">
        <f>SUM(T88:T114)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73</v>
      </c>
      <c r="AT87" s="194" t="s">
        <v>68</v>
      </c>
      <c r="AU87" s="194" t="s">
        <v>73</v>
      </c>
      <c r="AY87" s="193" t="s">
        <v>104</v>
      </c>
      <c r="BK87" s="195">
        <f>SUM(BK88:BK114)</f>
        <v>0</v>
      </c>
    </row>
    <row r="88" s="2" customFormat="1" ht="24.15" customHeight="1">
      <c r="A88" s="39"/>
      <c r="B88" s="40"/>
      <c r="C88" s="196" t="s">
        <v>120</v>
      </c>
      <c r="D88" s="196" t="s">
        <v>105</v>
      </c>
      <c r="E88" s="197" t="s">
        <v>121</v>
      </c>
      <c r="F88" s="198" t="s">
        <v>122</v>
      </c>
      <c r="G88" s="199" t="s">
        <v>123</v>
      </c>
      <c r="H88" s="200">
        <v>1</v>
      </c>
      <c r="I88" s="201"/>
      <c r="J88" s="202">
        <f>ROUND(I88*H88,2)</f>
        <v>0</v>
      </c>
      <c r="K88" s="198" t="s">
        <v>18</v>
      </c>
      <c r="L88" s="45"/>
      <c r="M88" s="203" t="s">
        <v>18</v>
      </c>
      <c r="N88" s="204" t="s">
        <v>40</v>
      </c>
      <c r="O88" s="85"/>
      <c r="P88" s="205">
        <f>O88*H88</f>
        <v>0</v>
      </c>
      <c r="Q88" s="205">
        <v>0.00064000000000000005</v>
      </c>
      <c r="R88" s="205">
        <f>Q88*H88</f>
        <v>0.00064000000000000005</v>
      </c>
      <c r="S88" s="205">
        <v>0</v>
      </c>
      <c r="T88" s="20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7" t="s">
        <v>109</v>
      </c>
      <c r="AT88" s="207" t="s">
        <v>105</v>
      </c>
      <c r="AU88" s="207" t="s">
        <v>75</v>
      </c>
      <c r="AY88" s="18" t="s">
        <v>104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8" t="s">
        <v>73</v>
      </c>
      <c r="BK88" s="208">
        <f>ROUND(I88*H88,2)</f>
        <v>0</v>
      </c>
      <c r="BL88" s="18" t="s">
        <v>109</v>
      </c>
      <c r="BM88" s="207" t="s">
        <v>124</v>
      </c>
    </row>
    <row r="89" s="2" customFormat="1">
      <c r="A89" s="39"/>
      <c r="B89" s="40"/>
      <c r="C89" s="41"/>
      <c r="D89" s="211" t="s">
        <v>125</v>
      </c>
      <c r="E89" s="41"/>
      <c r="F89" s="212" t="s">
        <v>126</v>
      </c>
      <c r="G89" s="41"/>
      <c r="H89" s="41"/>
      <c r="I89" s="213"/>
      <c r="J89" s="41"/>
      <c r="K89" s="41"/>
      <c r="L89" s="45"/>
      <c r="M89" s="214"/>
      <c r="N89" s="21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125</v>
      </c>
      <c r="AU89" s="18" t="s">
        <v>75</v>
      </c>
    </row>
    <row r="90" s="2" customFormat="1" ht="21.75" customHeight="1">
      <c r="A90" s="39"/>
      <c r="B90" s="40"/>
      <c r="C90" s="196" t="s">
        <v>109</v>
      </c>
      <c r="D90" s="196" t="s">
        <v>105</v>
      </c>
      <c r="E90" s="197" t="s">
        <v>127</v>
      </c>
      <c r="F90" s="198" t="s">
        <v>128</v>
      </c>
      <c r="G90" s="199" t="s">
        <v>115</v>
      </c>
      <c r="H90" s="200">
        <v>597</v>
      </c>
      <c r="I90" s="201"/>
      <c r="J90" s="202">
        <f>ROUND(I90*H90,2)</f>
        <v>0</v>
      </c>
      <c r="K90" s="198" t="s">
        <v>129</v>
      </c>
      <c r="L90" s="45"/>
      <c r="M90" s="203" t="s">
        <v>18</v>
      </c>
      <c r="N90" s="204" t="s">
        <v>40</v>
      </c>
      <c r="O90" s="85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7" t="s">
        <v>109</v>
      </c>
      <c r="AT90" s="207" t="s">
        <v>105</v>
      </c>
      <c r="AU90" s="207" t="s">
        <v>75</v>
      </c>
      <c r="AY90" s="18" t="s">
        <v>104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8" t="s">
        <v>73</v>
      </c>
      <c r="BK90" s="208">
        <f>ROUND(I90*H90,2)</f>
        <v>0</v>
      </c>
      <c r="BL90" s="18" t="s">
        <v>109</v>
      </c>
      <c r="BM90" s="207" t="s">
        <v>130</v>
      </c>
    </row>
    <row r="91" s="2" customFormat="1">
      <c r="A91" s="39"/>
      <c r="B91" s="40"/>
      <c r="C91" s="41"/>
      <c r="D91" s="216" t="s">
        <v>131</v>
      </c>
      <c r="E91" s="41"/>
      <c r="F91" s="217" t="s">
        <v>132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131</v>
      </c>
      <c r="AU91" s="18" t="s">
        <v>75</v>
      </c>
    </row>
    <row r="92" s="13" customFormat="1">
      <c r="A92" s="13"/>
      <c r="B92" s="218"/>
      <c r="C92" s="219"/>
      <c r="D92" s="211" t="s">
        <v>133</v>
      </c>
      <c r="E92" s="220" t="s">
        <v>18</v>
      </c>
      <c r="F92" s="221" t="s">
        <v>134</v>
      </c>
      <c r="G92" s="219"/>
      <c r="H92" s="222">
        <v>597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133</v>
      </c>
      <c r="AU92" s="228" t="s">
        <v>75</v>
      </c>
      <c r="AV92" s="13" t="s">
        <v>75</v>
      </c>
      <c r="AW92" s="13" t="s">
        <v>30</v>
      </c>
      <c r="AX92" s="13" t="s">
        <v>7</v>
      </c>
      <c r="AY92" s="228" t="s">
        <v>104</v>
      </c>
    </row>
    <row r="93" s="14" customFormat="1">
      <c r="A93" s="14"/>
      <c r="B93" s="229"/>
      <c r="C93" s="230"/>
      <c r="D93" s="211" t="s">
        <v>133</v>
      </c>
      <c r="E93" s="231" t="s">
        <v>18</v>
      </c>
      <c r="F93" s="232" t="s">
        <v>135</v>
      </c>
      <c r="G93" s="230"/>
      <c r="H93" s="233">
        <v>597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133</v>
      </c>
      <c r="AU93" s="239" t="s">
        <v>75</v>
      </c>
      <c r="AV93" s="14" t="s">
        <v>109</v>
      </c>
      <c r="AW93" s="14" t="s">
        <v>30</v>
      </c>
      <c r="AX93" s="14" t="s">
        <v>73</v>
      </c>
      <c r="AY93" s="239" t="s">
        <v>104</v>
      </c>
    </row>
    <row r="94" s="2" customFormat="1" ht="33" customHeight="1">
      <c r="A94" s="39"/>
      <c r="B94" s="40"/>
      <c r="C94" s="196" t="s">
        <v>136</v>
      </c>
      <c r="D94" s="196" t="s">
        <v>105</v>
      </c>
      <c r="E94" s="197" t="s">
        <v>137</v>
      </c>
      <c r="F94" s="198" t="s">
        <v>138</v>
      </c>
      <c r="G94" s="199" t="s">
        <v>115</v>
      </c>
      <c r="H94" s="200">
        <v>120</v>
      </c>
      <c r="I94" s="201"/>
      <c r="J94" s="202">
        <f>ROUND(I94*H94,2)</f>
        <v>0</v>
      </c>
      <c r="K94" s="198" t="s">
        <v>129</v>
      </c>
      <c r="L94" s="45"/>
      <c r="M94" s="203" t="s">
        <v>18</v>
      </c>
      <c r="N94" s="204" t="s">
        <v>40</v>
      </c>
      <c r="O94" s="85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7" t="s">
        <v>109</v>
      </c>
      <c r="AT94" s="207" t="s">
        <v>105</v>
      </c>
      <c r="AU94" s="207" t="s">
        <v>75</v>
      </c>
      <c r="AY94" s="18" t="s">
        <v>104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8" t="s">
        <v>73</v>
      </c>
      <c r="BK94" s="208">
        <f>ROUND(I94*H94,2)</f>
        <v>0</v>
      </c>
      <c r="BL94" s="18" t="s">
        <v>109</v>
      </c>
      <c r="BM94" s="207" t="s">
        <v>139</v>
      </c>
    </row>
    <row r="95" s="2" customFormat="1">
      <c r="A95" s="39"/>
      <c r="B95" s="40"/>
      <c r="C95" s="41"/>
      <c r="D95" s="216" t="s">
        <v>131</v>
      </c>
      <c r="E95" s="41"/>
      <c r="F95" s="217" t="s">
        <v>140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131</v>
      </c>
      <c r="AU95" s="18" t="s">
        <v>75</v>
      </c>
    </row>
    <row r="96" s="13" customFormat="1">
      <c r="A96" s="13"/>
      <c r="B96" s="218"/>
      <c r="C96" s="219"/>
      <c r="D96" s="211" t="s">
        <v>133</v>
      </c>
      <c r="E96" s="220" t="s">
        <v>18</v>
      </c>
      <c r="F96" s="221" t="s">
        <v>141</v>
      </c>
      <c r="G96" s="219"/>
      <c r="H96" s="222">
        <v>120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133</v>
      </c>
      <c r="AU96" s="228" t="s">
        <v>75</v>
      </c>
      <c r="AV96" s="13" t="s">
        <v>75</v>
      </c>
      <c r="AW96" s="13" t="s">
        <v>30</v>
      </c>
      <c r="AX96" s="13" t="s">
        <v>7</v>
      </c>
      <c r="AY96" s="228" t="s">
        <v>104</v>
      </c>
    </row>
    <row r="97" s="14" customFormat="1">
      <c r="A97" s="14"/>
      <c r="B97" s="229"/>
      <c r="C97" s="230"/>
      <c r="D97" s="211" t="s">
        <v>133</v>
      </c>
      <c r="E97" s="231" t="s">
        <v>18</v>
      </c>
      <c r="F97" s="232" t="s">
        <v>135</v>
      </c>
      <c r="G97" s="230"/>
      <c r="H97" s="233">
        <v>120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133</v>
      </c>
      <c r="AU97" s="239" t="s">
        <v>75</v>
      </c>
      <c r="AV97" s="14" t="s">
        <v>109</v>
      </c>
      <c r="AW97" s="14" t="s">
        <v>30</v>
      </c>
      <c r="AX97" s="14" t="s">
        <v>73</v>
      </c>
      <c r="AY97" s="239" t="s">
        <v>104</v>
      </c>
    </row>
    <row r="98" s="2" customFormat="1" ht="37.8" customHeight="1">
      <c r="A98" s="39"/>
      <c r="B98" s="40"/>
      <c r="C98" s="196" t="s">
        <v>142</v>
      </c>
      <c r="D98" s="196" t="s">
        <v>105</v>
      </c>
      <c r="E98" s="197" t="s">
        <v>143</v>
      </c>
      <c r="F98" s="198" t="s">
        <v>144</v>
      </c>
      <c r="G98" s="199" t="s">
        <v>115</v>
      </c>
      <c r="H98" s="200">
        <v>150</v>
      </c>
      <c r="I98" s="201"/>
      <c r="J98" s="202">
        <f>ROUND(I98*H98,2)</f>
        <v>0</v>
      </c>
      <c r="K98" s="198" t="s">
        <v>129</v>
      </c>
      <c r="L98" s="45"/>
      <c r="M98" s="203" t="s">
        <v>18</v>
      </c>
      <c r="N98" s="204" t="s">
        <v>40</v>
      </c>
      <c r="O98" s="85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7" t="s">
        <v>109</v>
      </c>
      <c r="AT98" s="207" t="s">
        <v>105</v>
      </c>
      <c r="AU98" s="207" t="s">
        <v>75</v>
      </c>
      <c r="AY98" s="18" t="s">
        <v>104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8" t="s">
        <v>73</v>
      </c>
      <c r="BK98" s="208">
        <f>ROUND(I98*H98,2)</f>
        <v>0</v>
      </c>
      <c r="BL98" s="18" t="s">
        <v>109</v>
      </c>
      <c r="BM98" s="207" t="s">
        <v>145</v>
      </c>
    </row>
    <row r="99" s="2" customFormat="1">
      <c r="A99" s="39"/>
      <c r="B99" s="40"/>
      <c r="C99" s="41"/>
      <c r="D99" s="216" t="s">
        <v>131</v>
      </c>
      <c r="E99" s="41"/>
      <c r="F99" s="217" t="s">
        <v>146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75</v>
      </c>
    </row>
    <row r="100" s="13" customFormat="1">
      <c r="A100" s="13"/>
      <c r="B100" s="218"/>
      <c r="C100" s="219"/>
      <c r="D100" s="211" t="s">
        <v>133</v>
      </c>
      <c r="E100" s="220" t="s">
        <v>18</v>
      </c>
      <c r="F100" s="221" t="s">
        <v>147</v>
      </c>
      <c r="G100" s="219"/>
      <c r="H100" s="222">
        <v>150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133</v>
      </c>
      <c r="AU100" s="228" t="s">
        <v>75</v>
      </c>
      <c r="AV100" s="13" t="s">
        <v>75</v>
      </c>
      <c r="AW100" s="13" t="s">
        <v>30</v>
      </c>
      <c r="AX100" s="13" t="s">
        <v>7</v>
      </c>
      <c r="AY100" s="228" t="s">
        <v>104</v>
      </c>
    </row>
    <row r="101" s="14" customFormat="1">
      <c r="A101" s="14"/>
      <c r="B101" s="229"/>
      <c r="C101" s="230"/>
      <c r="D101" s="211" t="s">
        <v>133</v>
      </c>
      <c r="E101" s="231" t="s">
        <v>18</v>
      </c>
      <c r="F101" s="232" t="s">
        <v>135</v>
      </c>
      <c r="G101" s="230"/>
      <c r="H101" s="233">
        <v>150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133</v>
      </c>
      <c r="AU101" s="239" t="s">
        <v>75</v>
      </c>
      <c r="AV101" s="14" t="s">
        <v>109</v>
      </c>
      <c r="AW101" s="14" t="s">
        <v>30</v>
      </c>
      <c r="AX101" s="14" t="s">
        <v>73</v>
      </c>
      <c r="AY101" s="239" t="s">
        <v>104</v>
      </c>
    </row>
    <row r="102" s="2" customFormat="1" ht="37.8" customHeight="1">
      <c r="A102" s="39"/>
      <c r="B102" s="40"/>
      <c r="C102" s="196" t="s">
        <v>148</v>
      </c>
      <c r="D102" s="196" t="s">
        <v>105</v>
      </c>
      <c r="E102" s="197" t="s">
        <v>149</v>
      </c>
      <c r="F102" s="198" t="s">
        <v>150</v>
      </c>
      <c r="G102" s="199" t="s">
        <v>115</v>
      </c>
      <c r="H102" s="200">
        <v>717</v>
      </c>
      <c r="I102" s="201"/>
      <c r="J102" s="202">
        <f>ROUND(I102*H102,2)</f>
        <v>0</v>
      </c>
      <c r="K102" s="198" t="s">
        <v>129</v>
      </c>
      <c r="L102" s="45"/>
      <c r="M102" s="203" t="s">
        <v>18</v>
      </c>
      <c r="N102" s="204" t="s">
        <v>40</v>
      </c>
      <c r="O102" s="85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7" t="s">
        <v>109</v>
      </c>
      <c r="AT102" s="207" t="s">
        <v>105</v>
      </c>
      <c r="AU102" s="207" t="s">
        <v>75</v>
      </c>
      <c r="AY102" s="18" t="s">
        <v>104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8" t="s">
        <v>73</v>
      </c>
      <c r="BK102" s="208">
        <f>ROUND(I102*H102,2)</f>
        <v>0</v>
      </c>
      <c r="BL102" s="18" t="s">
        <v>109</v>
      </c>
      <c r="BM102" s="207" t="s">
        <v>151</v>
      </c>
    </row>
    <row r="103" s="2" customFormat="1">
      <c r="A103" s="39"/>
      <c r="B103" s="40"/>
      <c r="C103" s="41"/>
      <c r="D103" s="216" t="s">
        <v>131</v>
      </c>
      <c r="E103" s="41"/>
      <c r="F103" s="217" t="s">
        <v>152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75</v>
      </c>
    </row>
    <row r="104" s="13" customFormat="1">
      <c r="A104" s="13"/>
      <c r="B104" s="218"/>
      <c r="C104" s="219"/>
      <c r="D104" s="211" t="s">
        <v>133</v>
      </c>
      <c r="E104" s="220" t="s">
        <v>18</v>
      </c>
      <c r="F104" s="221" t="s">
        <v>153</v>
      </c>
      <c r="G104" s="219"/>
      <c r="H104" s="222">
        <v>717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133</v>
      </c>
      <c r="AU104" s="228" t="s">
        <v>75</v>
      </c>
      <c r="AV104" s="13" t="s">
        <v>75</v>
      </c>
      <c r="AW104" s="13" t="s">
        <v>30</v>
      </c>
      <c r="AX104" s="13" t="s">
        <v>7</v>
      </c>
      <c r="AY104" s="228" t="s">
        <v>104</v>
      </c>
    </row>
    <row r="105" s="14" customFormat="1">
      <c r="A105" s="14"/>
      <c r="B105" s="229"/>
      <c r="C105" s="230"/>
      <c r="D105" s="211" t="s">
        <v>133</v>
      </c>
      <c r="E105" s="231" t="s">
        <v>18</v>
      </c>
      <c r="F105" s="232" t="s">
        <v>135</v>
      </c>
      <c r="G105" s="230"/>
      <c r="H105" s="233">
        <v>717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133</v>
      </c>
      <c r="AU105" s="239" t="s">
        <v>75</v>
      </c>
      <c r="AV105" s="14" t="s">
        <v>109</v>
      </c>
      <c r="AW105" s="14" t="s">
        <v>30</v>
      </c>
      <c r="AX105" s="14" t="s">
        <v>73</v>
      </c>
      <c r="AY105" s="239" t="s">
        <v>104</v>
      </c>
    </row>
    <row r="106" s="2" customFormat="1" ht="24.15" customHeight="1">
      <c r="A106" s="39"/>
      <c r="B106" s="40"/>
      <c r="C106" s="196" t="s">
        <v>154</v>
      </c>
      <c r="D106" s="196" t="s">
        <v>105</v>
      </c>
      <c r="E106" s="197" t="s">
        <v>155</v>
      </c>
      <c r="F106" s="198" t="s">
        <v>156</v>
      </c>
      <c r="G106" s="199" t="s">
        <v>115</v>
      </c>
      <c r="H106" s="200">
        <v>717</v>
      </c>
      <c r="I106" s="201"/>
      <c r="J106" s="202">
        <f>ROUND(I106*H106,2)</f>
        <v>0</v>
      </c>
      <c r="K106" s="198" t="s">
        <v>129</v>
      </c>
      <c r="L106" s="45"/>
      <c r="M106" s="203" t="s">
        <v>18</v>
      </c>
      <c r="N106" s="204" t="s">
        <v>40</v>
      </c>
      <c r="O106" s="85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7" t="s">
        <v>109</v>
      </c>
      <c r="AT106" s="207" t="s">
        <v>105</v>
      </c>
      <c r="AU106" s="207" t="s">
        <v>75</v>
      </c>
      <c r="AY106" s="18" t="s">
        <v>104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8" t="s">
        <v>73</v>
      </c>
      <c r="BK106" s="208">
        <f>ROUND(I106*H106,2)</f>
        <v>0</v>
      </c>
      <c r="BL106" s="18" t="s">
        <v>109</v>
      </c>
      <c r="BM106" s="207" t="s">
        <v>157</v>
      </c>
    </row>
    <row r="107" s="2" customFormat="1">
      <c r="A107" s="39"/>
      <c r="B107" s="40"/>
      <c r="C107" s="41"/>
      <c r="D107" s="216" t="s">
        <v>131</v>
      </c>
      <c r="E107" s="41"/>
      <c r="F107" s="217" t="s">
        <v>158</v>
      </c>
      <c r="G107" s="41"/>
      <c r="H107" s="41"/>
      <c r="I107" s="213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131</v>
      </c>
      <c r="AU107" s="18" t="s">
        <v>75</v>
      </c>
    </row>
    <row r="108" s="13" customFormat="1">
      <c r="A108" s="13"/>
      <c r="B108" s="218"/>
      <c r="C108" s="219"/>
      <c r="D108" s="211" t="s">
        <v>133</v>
      </c>
      <c r="E108" s="220" t="s">
        <v>18</v>
      </c>
      <c r="F108" s="221" t="s">
        <v>159</v>
      </c>
      <c r="G108" s="219"/>
      <c r="H108" s="222">
        <v>717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133</v>
      </c>
      <c r="AU108" s="228" t="s">
        <v>75</v>
      </c>
      <c r="AV108" s="13" t="s">
        <v>75</v>
      </c>
      <c r="AW108" s="13" t="s">
        <v>30</v>
      </c>
      <c r="AX108" s="13" t="s">
        <v>7</v>
      </c>
      <c r="AY108" s="228" t="s">
        <v>104</v>
      </c>
    </row>
    <row r="109" s="14" customFormat="1">
      <c r="A109" s="14"/>
      <c r="B109" s="229"/>
      <c r="C109" s="230"/>
      <c r="D109" s="211" t="s">
        <v>133</v>
      </c>
      <c r="E109" s="231" t="s">
        <v>18</v>
      </c>
      <c r="F109" s="232" t="s">
        <v>135</v>
      </c>
      <c r="G109" s="230"/>
      <c r="H109" s="233">
        <v>717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133</v>
      </c>
      <c r="AU109" s="239" t="s">
        <v>75</v>
      </c>
      <c r="AV109" s="14" t="s">
        <v>109</v>
      </c>
      <c r="AW109" s="14" t="s">
        <v>30</v>
      </c>
      <c r="AX109" s="14" t="s">
        <v>73</v>
      </c>
      <c r="AY109" s="239" t="s">
        <v>104</v>
      </c>
    </row>
    <row r="110" s="2" customFormat="1" ht="24.15" customHeight="1">
      <c r="A110" s="39"/>
      <c r="B110" s="40"/>
      <c r="C110" s="196" t="s">
        <v>160</v>
      </c>
      <c r="D110" s="196" t="s">
        <v>105</v>
      </c>
      <c r="E110" s="197" t="s">
        <v>161</v>
      </c>
      <c r="F110" s="198" t="s">
        <v>162</v>
      </c>
      <c r="G110" s="199" t="s">
        <v>108</v>
      </c>
      <c r="H110" s="200">
        <v>3628</v>
      </c>
      <c r="I110" s="201"/>
      <c r="J110" s="202">
        <f>ROUND(I110*H110,2)</f>
        <v>0</v>
      </c>
      <c r="K110" s="198" t="s">
        <v>129</v>
      </c>
      <c r="L110" s="45"/>
      <c r="M110" s="203" t="s">
        <v>18</v>
      </c>
      <c r="N110" s="204" t="s">
        <v>40</v>
      </c>
      <c r="O110" s="85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7" t="s">
        <v>109</v>
      </c>
      <c r="AT110" s="207" t="s">
        <v>105</v>
      </c>
      <c r="AU110" s="207" t="s">
        <v>75</v>
      </c>
      <c r="AY110" s="18" t="s">
        <v>104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8" t="s">
        <v>73</v>
      </c>
      <c r="BK110" s="208">
        <f>ROUND(I110*H110,2)</f>
        <v>0</v>
      </c>
      <c r="BL110" s="18" t="s">
        <v>109</v>
      </c>
      <c r="BM110" s="207" t="s">
        <v>163</v>
      </c>
    </row>
    <row r="111" s="2" customFormat="1">
      <c r="A111" s="39"/>
      <c r="B111" s="40"/>
      <c r="C111" s="41"/>
      <c r="D111" s="216" t="s">
        <v>131</v>
      </c>
      <c r="E111" s="41"/>
      <c r="F111" s="217" t="s">
        <v>164</v>
      </c>
      <c r="G111" s="41"/>
      <c r="H111" s="41"/>
      <c r="I111" s="213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75</v>
      </c>
    </row>
    <row r="112" s="13" customFormat="1">
      <c r="A112" s="13"/>
      <c r="B112" s="218"/>
      <c r="C112" s="219"/>
      <c r="D112" s="211" t="s">
        <v>133</v>
      </c>
      <c r="E112" s="220" t="s">
        <v>18</v>
      </c>
      <c r="F112" s="221" t="s">
        <v>165</v>
      </c>
      <c r="G112" s="219"/>
      <c r="H112" s="222">
        <v>1554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133</v>
      </c>
      <c r="AU112" s="228" t="s">
        <v>75</v>
      </c>
      <c r="AV112" s="13" t="s">
        <v>75</v>
      </c>
      <c r="AW112" s="13" t="s">
        <v>30</v>
      </c>
      <c r="AX112" s="13" t="s">
        <v>7</v>
      </c>
      <c r="AY112" s="228" t="s">
        <v>104</v>
      </c>
    </row>
    <row r="113" s="13" customFormat="1">
      <c r="A113" s="13"/>
      <c r="B113" s="218"/>
      <c r="C113" s="219"/>
      <c r="D113" s="211" t="s">
        <v>133</v>
      </c>
      <c r="E113" s="220" t="s">
        <v>18</v>
      </c>
      <c r="F113" s="221" t="s">
        <v>166</v>
      </c>
      <c r="G113" s="219"/>
      <c r="H113" s="222">
        <v>2074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133</v>
      </c>
      <c r="AU113" s="228" t="s">
        <v>75</v>
      </c>
      <c r="AV113" s="13" t="s">
        <v>75</v>
      </c>
      <c r="AW113" s="13" t="s">
        <v>30</v>
      </c>
      <c r="AX113" s="13" t="s">
        <v>7</v>
      </c>
      <c r="AY113" s="228" t="s">
        <v>104</v>
      </c>
    </row>
    <row r="114" s="14" customFormat="1">
      <c r="A114" s="14"/>
      <c r="B114" s="229"/>
      <c r="C114" s="230"/>
      <c r="D114" s="211" t="s">
        <v>133</v>
      </c>
      <c r="E114" s="231" t="s">
        <v>18</v>
      </c>
      <c r="F114" s="232" t="s">
        <v>135</v>
      </c>
      <c r="G114" s="230"/>
      <c r="H114" s="233">
        <v>3628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133</v>
      </c>
      <c r="AU114" s="239" t="s">
        <v>75</v>
      </c>
      <c r="AV114" s="14" t="s">
        <v>109</v>
      </c>
      <c r="AW114" s="14" t="s">
        <v>30</v>
      </c>
      <c r="AX114" s="14" t="s">
        <v>73</v>
      </c>
      <c r="AY114" s="239" t="s">
        <v>104</v>
      </c>
    </row>
    <row r="115" s="12" customFormat="1" ht="22.8" customHeight="1">
      <c r="A115" s="12"/>
      <c r="B115" s="182"/>
      <c r="C115" s="183"/>
      <c r="D115" s="184" t="s">
        <v>68</v>
      </c>
      <c r="E115" s="209" t="s">
        <v>160</v>
      </c>
      <c r="F115" s="209" t="s">
        <v>167</v>
      </c>
      <c r="G115" s="183"/>
      <c r="H115" s="183"/>
      <c r="I115" s="186"/>
      <c r="J115" s="210">
        <f>BK115</f>
        <v>0</v>
      </c>
      <c r="K115" s="183"/>
      <c r="L115" s="188"/>
      <c r="M115" s="189"/>
      <c r="N115" s="190"/>
      <c r="O115" s="190"/>
      <c r="P115" s="191">
        <f>SUM(P116:P118)</f>
        <v>0</v>
      </c>
      <c r="Q115" s="190"/>
      <c r="R115" s="191">
        <f>SUM(R116:R118)</f>
        <v>0</v>
      </c>
      <c r="S115" s="190"/>
      <c r="T115" s="192">
        <f>SUM(T116:T118)</f>
        <v>0.70999999999999996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3" t="s">
        <v>73</v>
      </c>
      <c r="AT115" s="194" t="s">
        <v>68</v>
      </c>
      <c r="AU115" s="194" t="s">
        <v>73</v>
      </c>
      <c r="AY115" s="193" t="s">
        <v>104</v>
      </c>
      <c r="BK115" s="195">
        <f>SUM(BK116:BK118)</f>
        <v>0</v>
      </c>
    </row>
    <row r="116" s="2" customFormat="1" ht="16.5" customHeight="1">
      <c r="A116" s="39"/>
      <c r="B116" s="40"/>
      <c r="C116" s="196" t="s">
        <v>168</v>
      </c>
      <c r="D116" s="196" t="s">
        <v>105</v>
      </c>
      <c r="E116" s="197" t="s">
        <v>169</v>
      </c>
      <c r="F116" s="198" t="s">
        <v>170</v>
      </c>
      <c r="G116" s="199" t="s">
        <v>123</v>
      </c>
      <c r="H116" s="200">
        <v>1</v>
      </c>
      <c r="I116" s="201"/>
      <c r="J116" s="202">
        <f>ROUND(I116*H116,2)</f>
        <v>0</v>
      </c>
      <c r="K116" s="198" t="s">
        <v>18</v>
      </c>
      <c r="L116" s="45"/>
      <c r="M116" s="203" t="s">
        <v>18</v>
      </c>
      <c r="N116" s="204" t="s">
        <v>40</v>
      </c>
      <c r="O116" s="85"/>
      <c r="P116" s="205">
        <f>O116*H116</f>
        <v>0</v>
      </c>
      <c r="Q116" s="205">
        <v>0</v>
      </c>
      <c r="R116" s="205">
        <f>Q116*H116</f>
        <v>0</v>
      </c>
      <c r="S116" s="205">
        <v>0.35499999999999998</v>
      </c>
      <c r="T116" s="206">
        <f>S116*H116</f>
        <v>0.35499999999999998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7" t="s">
        <v>109</v>
      </c>
      <c r="AT116" s="207" t="s">
        <v>105</v>
      </c>
      <c r="AU116" s="207" t="s">
        <v>75</v>
      </c>
      <c r="AY116" s="18" t="s">
        <v>104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8" t="s">
        <v>73</v>
      </c>
      <c r="BK116" s="208">
        <f>ROUND(I116*H116,2)</f>
        <v>0</v>
      </c>
      <c r="BL116" s="18" t="s">
        <v>109</v>
      </c>
      <c r="BM116" s="207" t="s">
        <v>171</v>
      </c>
    </row>
    <row r="117" s="2" customFormat="1" ht="16.5" customHeight="1">
      <c r="A117" s="39"/>
      <c r="B117" s="40"/>
      <c r="C117" s="196" t="s">
        <v>172</v>
      </c>
      <c r="D117" s="196" t="s">
        <v>105</v>
      </c>
      <c r="E117" s="197" t="s">
        <v>173</v>
      </c>
      <c r="F117" s="198" t="s">
        <v>174</v>
      </c>
      <c r="G117" s="199" t="s">
        <v>123</v>
      </c>
      <c r="H117" s="200">
        <v>1</v>
      </c>
      <c r="I117" s="201"/>
      <c r="J117" s="202">
        <f>ROUND(I117*H117,2)</f>
        <v>0</v>
      </c>
      <c r="K117" s="198" t="s">
        <v>18</v>
      </c>
      <c r="L117" s="45"/>
      <c r="M117" s="203" t="s">
        <v>18</v>
      </c>
      <c r="N117" s="204" t="s">
        <v>40</v>
      </c>
      <c r="O117" s="85"/>
      <c r="P117" s="205">
        <f>O117*H117</f>
        <v>0</v>
      </c>
      <c r="Q117" s="205">
        <v>0</v>
      </c>
      <c r="R117" s="205">
        <f>Q117*H117</f>
        <v>0</v>
      </c>
      <c r="S117" s="205">
        <v>0.35499999999999998</v>
      </c>
      <c r="T117" s="206">
        <f>S117*H117</f>
        <v>0.35499999999999998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7" t="s">
        <v>109</v>
      </c>
      <c r="AT117" s="207" t="s">
        <v>105</v>
      </c>
      <c r="AU117" s="207" t="s">
        <v>75</v>
      </c>
      <c r="AY117" s="18" t="s">
        <v>104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8" t="s">
        <v>73</v>
      </c>
      <c r="BK117" s="208">
        <f>ROUND(I117*H117,2)</f>
        <v>0</v>
      </c>
      <c r="BL117" s="18" t="s">
        <v>109</v>
      </c>
      <c r="BM117" s="207" t="s">
        <v>175</v>
      </c>
    </row>
    <row r="118" s="2" customFormat="1">
      <c r="A118" s="39"/>
      <c r="B118" s="40"/>
      <c r="C118" s="41"/>
      <c r="D118" s="211" t="s">
        <v>125</v>
      </c>
      <c r="E118" s="41"/>
      <c r="F118" s="212" t="s">
        <v>176</v>
      </c>
      <c r="G118" s="41"/>
      <c r="H118" s="41"/>
      <c r="I118" s="213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125</v>
      </c>
      <c r="AU118" s="18" t="s">
        <v>75</v>
      </c>
    </row>
    <row r="119" s="12" customFormat="1" ht="25.92" customHeight="1">
      <c r="A119" s="12"/>
      <c r="B119" s="182"/>
      <c r="C119" s="183"/>
      <c r="D119" s="184" t="s">
        <v>68</v>
      </c>
      <c r="E119" s="185" t="s">
        <v>177</v>
      </c>
      <c r="F119" s="185" t="s">
        <v>178</v>
      </c>
      <c r="G119" s="183"/>
      <c r="H119" s="183"/>
      <c r="I119" s="186"/>
      <c r="J119" s="187">
        <f>BK119</f>
        <v>0</v>
      </c>
      <c r="K119" s="183"/>
      <c r="L119" s="188"/>
      <c r="M119" s="189"/>
      <c r="N119" s="190"/>
      <c r="O119" s="190"/>
      <c r="P119" s="191">
        <f>P120+P123</f>
        <v>0</v>
      </c>
      <c r="Q119" s="190"/>
      <c r="R119" s="191">
        <f>R120+R123</f>
        <v>0</v>
      </c>
      <c r="S119" s="190"/>
      <c r="T119" s="192">
        <f>T120+T123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136</v>
      </c>
      <c r="AT119" s="194" t="s">
        <v>68</v>
      </c>
      <c r="AU119" s="194" t="s">
        <v>7</v>
      </c>
      <c r="AY119" s="193" t="s">
        <v>104</v>
      </c>
      <c r="BK119" s="195">
        <f>BK120+BK123</f>
        <v>0</v>
      </c>
    </row>
    <row r="120" s="12" customFormat="1" ht="22.8" customHeight="1">
      <c r="A120" s="12"/>
      <c r="B120" s="182"/>
      <c r="C120" s="183"/>
      <c r="D120" s="184" t="s">
        <v>68</v>
      </c>
      <c r="E120" s="209" t="s">
        <v>179</v>
      </c>
      <c r="F120" s="209" t="s">
        <v>180</v>
      </c>
      <c r="G120" s="183"/>
      <c r="H120" s="183"/>
      <c r="I120" s="186"/>
      <c r="J120" s="210">
        <f>BK120</f>
        <v>0</v>
      </c>
      <c r="K120" s="183"/>
      <c r="L120" s="188"/>
      <c r="M120" s="189"/>
      <c r="N120" s="190"/>
      <c r="O120" s="190"/>
      <c r="P120" s="191">
        <f>SUM(P121:P122)</f>
        <v>0</v>
      </c>
      <c r="Q120" s="190"/>
      <c r="R120" s="191">
        <f>SUM(R121:R122)</f>
        <v>0</v>
      </c>
      <c r="S120" s="190"/>
      <c r="T120" s="19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3" t="s">
        <v>136</v>
      </c>
      <c r="AT120" s="194" t="s">
        <v>68</v>
      </c>
      <c r="AU120" s="194" t="s">
        <v>73</v>
      </c>
      <c r="AY120" s="193" t="s">
        <v>104</v>
      </c>
      <c r="BK120" s="195">
        <f>SUM(BK121:BK122)</f>
        <v>0</v>
      </c>
    </row>
    <row r="121" s="2" customFormat="1" ht="16.5" customHeight="1">
      <c r="A121" s="39"/>
      <c r="B121" s="40"/>
      <c r="C121" s="196" t="s">
        <v>181</v>
      </c>
      <c r="D121" s="196" t="s">
        <v>105</v>
      </c>
      <c r="E121" s="197" t="s">
        <v>182</v>
      </c>
      <c r="F121" s="198" t="s">
        <v>183</v>
      </c>
      <c r="G121" s="199" t="s">
        <v>184</v>
      </c>
      <c r="H121" s="200">
        <v>1</v>
      </c>
      <c r="I121" s="201"/>
      <c r="J121" s="202">
        <f>ROUND(I121*H121,2)</f>
        <v>0</v>
      </c>
      <c r="K121" s="198" t="s">
        <v>18</v>
      </c>
      <c r="L121" s="45"/>
      <c r="M121" s="203" t="s">
        <v>18</v>
      </c>
      <c r="N121" s="204" t="s">
        <v>40</v>
      </c>
      <c r="O121" s="85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7" t="s">
        <v>185</v>
      </c>
      <c r="AT121" s="207" t="s">
        <v>105</v>
      </c>
      <c r="AU121" s="207" t="s">
        <v>75</v>
      </c>
      <c r="AY121" s="18" t="s">
        <v>104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8" t="s">
        <v>73</v>
      </c>
      <c r="BK121" s="208">
        <f>ROUND(I121*H121,2)</f>
        <v>0</v>
      </c>
      <c r="BL121" s="18" t="s">
        <v>185</v>
      </c>
      <c r="BM121" s="207" t="s">
        <v>186</v>
      </c>
    </row>
    <row r="122" s="2" customFormat="1" ht="16.5" customHeight="1">
      <c r="A122" s="39"/>
      <c r="B122" s="40"/>
      <c r="C122" s="196" t="s">
        <v>187</v>
      </c>
      <c r="D122" s="196" t="s">
        <v>105</v>
      </c>
      <c r="E122" s="197" t="s">
        <v>188</v>
      </c>
      <c r="F122" s="198" t="s">
        <v>189</v>
      </c>
      <c r="G122" s="199" t="s">
        <v>184</v>
      </c>
      <c r="H122" s="200">
        <v>1</v>
      </c>
      <c r="I122" s="201"/>
      <c r="J122" s="202">
        <f>ROUND(I122*H122,2)</f>
        <v>0</v>
      </c>
      <c r="K122" s="198" t="s">
        <v>18</v>
      </c>
      <c r="L122" s="45"/>
      <c r="M122" s="203" t="s">
        <v>18</v>
      </c>
      <c r="N122" s="204" t="s">
        <v>40</v>
      </c>
      <c r="O122" s="85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7" t="s">
        <v>185</v>
      </c>
      <c r="AT122" s="207" t="s">
        <v>105</v>
      </c>
      <c r="AU122" s="207" t="s">
        <v>75</v>
      </c>
      <c r="AY122" s="18" t="s">
        <v>104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8" t="s">
        <v>73</v>
      </c>
      <c r="BK122" s="208">
        <f>ROUND(I122*H122,2)</f>
        <v>0</v>
      </c>
      <c r="BL122" s="18" t="s">
        <v>185</v>
      </c>
      <c r="BM122" s="207" t="s">
        <v>190</v>
      </c>
    </row>
    <row r="123" s="12" customFormat="1" ht="22.8" customHeight="1">
      <c r="A123" s="12"/>
      <c r="B123" s="182"/>
      <c r="C123" s="183"/>
      <c r="D123" s="184" t="s">
        <v>68</v>
      </c>
      <c r="E123" s="209" t="s">
        <v>191</v>
      </c>
      <c r="F123" s="209" t="s">
        <v>192</v>
      </c>
      <c r="G123" s="183"/>
      <c r="H123" s="183"/>
      <c r="I123" s="186"/>
      <c r="J123" s="210">
        <f>BK123</f>
        <v>0</v>
      </c>
      <c r="K123" s="183"/>
      <c r="L123" s="188"/>
      <c r="M123" s="189"/>
      <c r="N123" s="190"/>
      <c r="O123" s="190"/>
      <c r="P123" s="191">
        <f>P124</f>
        <v>0</v>
      </c>
      <c r="Q123" s="190"/>
      <c r="R123" s="191">
        <f>R124</f>
        <v>0</v>
      </c>
      <c r="S123" s="190"/>
      <c r="T123" s="19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3" t="s">
        <v>136</v>
      </c>
      <c r="AT123" s="194" t="s">
        <v>68</v>
      </c>
      <c r="AU123" s="194" t="s">
        <v>73</v>
      </c>
      <c r="AY123" s="193" t="s">
        <v>104</v>
      </c>
      <c r="BK123" s="195">
        <f>BK124</f>
        <v>0</v>
      </c>
    </row>
    <row r="124" s="2" customFormat="1" ht="16.5" customHeight="1">
      <c r="A124" s="39"/>
      <c r="B124" s="40"/>
      <c r="C124" s="196" t="s">
        <v>193</v>
      </c>
      <c r="D124" s="196" t="s">
        <v>105</v>
      </c>
      <c r="E124" s="197" t="s">
        <v>194</v>
      </c>
      <c r="F124" s="198" t="s">
        <v>195</v>
      </c>
      <c r="G124" s="199" t="s">
        <v>184</v>
      </c>
      <c r="H124" s="200">
        <v>1</v>
      </c>
      <c r="I124" s="201"/>
      <c r="J124" s="202">
        <f>ROUND(I124*H124,2)</f>
        <v>0</v>
      </c>
      <c r="K124" s="198" t="s">
        <v>18</v>
      </c>
      <c r="L124" s="45"/>
      <c r="M124" s="240" t="s">
        <v>18</v>
      </c>
      <c r="N124" s="241" t="s">
        <v>40</v>
      </c>
      <c r="O124" s="242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7" t="s">
        <v>185</v>
      </c>
      <c r="AT124" s="207" t="s">
        <v>105</v>
      </c>
      <c r="AU124" s="207" t="s">
        <v>75</v>
      </c>
      <c r="AY124" s="18" t="s">
        <v>104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8" t="s">
        <v>73</v>
      </c>
      <c r="BK124" s="208">
        <f>ROUND(I124*H124,2)</f>
        <v>0</v>
      </c>
      <c r="BL124" s="18" t="s">
        <v>185</v>
      </c>
      <c r="BM124" s="207" t="s">
        <v>196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1RNX37HLvMKcIhMTqyw+Wf2iZn9kEdRcBd6XqBnFXKSK97cGzU8GhNavirVQFHmc0Hn3X6EdzFoxMIg0i+2FmA==" hashValue="d9UcTbOfyHsh+6zUCEKNozCZobh3vdW/jj7ljAswpfi8cMWtlELyxR3ooQJ10trGVp8LOqf065ZdrsFbsQtJ4w==" algorithmName="SHA-512" password="CC35"/>
  <autoFilter ref="C80:K124"/>
  <mergeCells count="6">
    <mergeCell ref="E7:H7"/>
    <mergeCell ref="E16:H16"/>
    <mergeCell ref="E25:H25"/>
    <mergeCell ref="E46:H46"/>
    <mergeCell ref="E73:H73"/>
    <mergeCell ref="L2:V2"/>
  </mergeCells>
  <hyperlinks>
    <hyperlink ref="F91" r:id="rId1" display="https://podminky.urs.cz/item/CS_URS_2025_01/124253101"/>
    <hyperlink ref="F95" r:id="rId2" display="https://podminky.urs.cz/item/CS_URS_2025_01/127751101"/>
    <hyperlink ref="F99" r:id="rId3" display="https://podminky.urs.cz/item/CS_URS_2025_01/162351103"/>
    <hyperlink ref="F103" r:id="rId4" display="https://podminky.urs.cz/item/CS_URS_2025_01/162451106"/>
    <hyperlink ref="F107" r:id="rId5" display="https://podminky.urs.cz/item/CS_URS_2025_01/167151111"/>
    <hyperlink ref="F111" r:id="rId6" display="https://podminky.urs.cz/item/CS_URS_2025_01/1821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5" customWidth="1"/>
    <col min="2" max="2" width="1.667969" style="245" customWidth="1"/>
    <col min="3" max="4" width="5" style="245" customWidth="1"/>
    <col min="5" max="5" width="11.66016" style="245" customWidth="1"/>
    <col min="6" max="6" width="9.160156" style="245" customWidth="1"/>
    <col min="7" max="7" width="5" style="245" customWidth="1"/>
    <col min="8" max="8" width="77.83203" style="245" customWidth="1"/>
    <col min="9" max="10" width="20" style="245" customWidth="1"/>
    <col min="11" max="11" width="1.667969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5" customFormat="1" ht="45" customHeight="1">
      <c r="B3" s="249"/>
      <c r="C3" s="250" t="s">
        <v>197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198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199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200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201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202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203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204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205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206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207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72</v>
      </c>
      <c r="F18" s="256" t="s">
        <v>208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209</v>
      </c>
      <c r="F19" s="256" t="s">
        <v>210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211</v>
      </c>
      <c r="F20" s="256" t="s">
        <v>212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213</v>
      </c>
      <c r="F21" s="256" t="s">
        <v>214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215</v>
      </c>
      <c r="F22" s="256" t="s">
        <v>216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217</v>
      </c>
      <c r="F23" s="256" t="s">
        <v>218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219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220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221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222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223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224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225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226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227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90</v>
      </c>
      <c r="F36" s="256"/>
      <c r="G36" s="256" t="s">
        <v>228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229</v>
      </c>
      <c r="F37" s="256"/>
      <c r="G37" s="256" t="s">
        <v>230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50</v>
      </c>
      <c r="F38" s="256"/>
      <c r="G38" s="256" t="s">
        <v>231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51</v>
      </c>
      <c r="F39" s="256"/>
      <c r="G39" s="256" t="s">
        <v>232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91</v>
      </c>
      <c r="F40" s="256"/>
      <c r="G40" s="256" t="s">
        <v>233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92</v>
      </c>
      <c r="F41" s="256"/>
      <c r="G41" s="256" t="s">
        <v>234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235</v>
      </c>
      <c r="F42" s="256"/>
      <c r="G42" s="256" t="s">
        <v>236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237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238</v>
      </c>
      <c r="F44" s="256"/>
      <c r="G44" s="256" t="s">
        <v>239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94</v>
      </c>
      <c r="F45" s="256"/>
      <c r="G45" s="256" t="s">
        <v>240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241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242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243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244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245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246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247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248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249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250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251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252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253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254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255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256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257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258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259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260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261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262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263</v>
      </c>
      <c r="D76" s="274"/>
      <c r="E76" s="274"/>
      <c r="F76" s="274" t="s">
        <v>264</v>
      </c>
      <c r="G76" s="275"/>
      <c r="H76" s="274" t="s">
        <v>51</v>
      </c>
      <c r="I76" s="274" t="s">
        <v>54</v>
      </c>
      <c r="J76" s="274" t="s">
        <v>265</v>
      </c>
      <c r="K76" s="273"/>
    </row>
    <row r="77" s="1" customFormat="1" ht="17.25" customHeight="1">
      <c r="B77" s="271"/>
      <c r="C77" s="276" t="s">
        <v>266</v>
      </c>
      <c r="D77" s="276"/>
      <c r="E77" s="276"/>
      <c r="F77" s="277" t="s">
        <v>267</v>
      </c>
      <c r="G77" s="278"/>
      <c r="H77" s="276"/>
      <c r="I77" s="276"/>
      <c r="J77" s="276" t="s">
        <v>268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50</v>
      </c>
      <c r="D79" s="281"/>
      <c r="E79" s="281"/>
      <c r="F79" s="282" t="s">
        <v>269</v>
      </c>
      <c r="G79" s="283"/>
      <c r="H79" s="259" t="s">
        <v>270</v>
      </c>
      <c r="I79" s="259" t="s">
        <v>271</v>
      </c>
      <c r="J79" s="259">
        <v>20</v>
      </c>
      <c r="K79" s="273"/>
    </row>
    <row r="80" s="1" customFormat="1" ht="15" customHeight="1">
      <c r="B80" s="271"/>
      <c r="C80" s="259" t="s">
        <v>272</v>
      </c>
      <c r="D80" s="259"/>
      <c r="E80" s="259"/>
      <c r="F80" s="282" t="s">
        <v>269</v>
      </c>
      <c r="G80" s="283"/>
      <c r="H80" s="259" t="s">
        <v>273</v>
      </c>
      <c r="I80" s="259" t="s">
        <v>271</v>
      </c>
      <c r="J80" s="259">
        <v>120</v>
      </c>
      <c r="K80" s="273"/>
    </row>
    <row r="81" s="1" customFormat="1" ht="15" customHeight="1">
      <c r="B81" s="284"/>
      <c r="C81" s="259" t="s">
        <v>274</v>
      </c>
      <c r="D81" s="259"/>
      <c r="E81" s="259"/>
      <c r="F81" s="282" t="s">
        <v>275</v>
      </c>
      <c r="G81" s="283"/>
      <c r="H81" s="259" t="s">
        <v>276</v>
      </c>
      <c r="I81" s="259" t="s">
        <v>271</v>
      </c>
      <c r="J81" s="259">
        <v>50</v>
      </c>
      <c r="K81" s="273"/>
    </row>
    <row r="82" s="1" customFormat="1" ht="15" customHeight="1">
      <c r="B82" s="284"/>
      <c r="C82" s="259" t="s">
        <v>277</v>
      </c>
      <c r="D82" s="259"/>
      <c r="E82" s="259"/>
      <c r="F82" s="282" t="s">
        <v>269</v>
      </c>
      <c r="G82" s="283"/>
      <c r="H82" s="259" t="s">
        <v>278</v>
      </c>
      <c r="I82" s="259" t="s">
        <v>279</v>
      </c>
      <c r="J82" s="259"/>
      <c r="K82" s="273"/>
    </row>
    <row r="83" s="1" customFormat="1" ht="15" customHeight="1">
      <c r="B83" s="284"/>
      <c r="C83" s="285" t="s">
        <v>280</v>
      </c>
      <c r="D83" s="285"/>
      <c r="E83" s="285"/>
      <c r="F83" s="286" t="s">
        <v>275</v>
      </c>
      <c r="G83" s="285"/>
      <c r="H83" s="285" t="s">
        <v>281</v>
      </c>
      <c r="I83" s="285" t="s">
        <v>271</v>
      </c>
      <c r="J83" s="285">
        <v>15</v>
      </c>
      <c r="K83" s="273"/>
    </row>
    <row r="84" s="1" customFormat="1" ht="15" customHeight="1">
      <c r="B84" s="284"/>
      <c r="C84" s="285" t="s">
        <v>282</v>
      </c>
      <c r="D84" s="285"/>
      <c r="E84" s="285"/>
      <c r="F84" s="286" t="s">
        <v>275</v>
      </c>
      <c r="G84" s="285"/>
      <c r="H84" s="285" t="s">
        <v>283</v>
      </c>
      <c r="I84" s="285" t="s">
        <v>271</v>
      </c>
      <c r="J84" s="285">
        <v>15</v>
      </c>
      <c r="K84" s="273"/>
    </row>
    <row r="85" s="1" customFormat="1" ht="15" customHeight="1">
      <c r="B85" s="284"/>
      <c r="C85" s="285" t="s">
        <v>284</v>
      </c>
      <c r="D85" s="285"/>
      <c r="E85" s="285"/>
      <c r="F85" s="286" t="s">
        <v>275</v>
      </c>
      <c r="G85" s="285"/>
      <c r="H85" s="285" t="s">
        <v>285</v>
      </c>
      <c r="I85" s="285" t="s">
        <v>271</v>
      </c>
      <c r="J85" s="285">
        <v>20</v>
      </c>
      <c r="K85" s="273"/>
    </row>
    <row r="86" s="1" customFormat="1" ht="15" customHeight="1">
      <c r="B86" s="284"/>
      <c r="C86" s="285" t="s">
        <v>286</v>
      </c>
      <c r="D86" s="285"/>
      <c r="E86" s="285"/>
      <c r="F86" s="286" t="s">
        <v>275</v>
      </c>
      <c r="G86" s="285"/>
      <c r="H86" s="285" t="s">
        <v>287</v>
      </c>
      <c r="I86" s="285" t="s">
        <v>271</v>
      </c>
      <c r="J86" s="285">
        <v>20</v>
      </c>
      <c r="K86" s="273"/>
    </row>
    <row r="87" s="1" customFormat="1" ht="15" customHeight="1">
      <c r="B87" s="284"/>
      <c r="C87" s="259" t="s">
        <v>288</v>
      </c>
      <c r="D87" s="259"/>
      <c r="E87" s="259"/>
      <c r="F87" s="282" t="s">
        <v>275</v>
      </c>
      <c r="G87" s="283"/>
      <c r="H87" s="259" t="s">
        <v>289</v>
      </c>
      <c r="I87" s="259" t="s">
        <v>271</v>
      </c>
      <c r="J87" s="259">
        <v>50</v>
      </c>
      <c r="K87" s="273"/>
    </row>
    <row r="88" s="1" customFormat="1" ht="15" customHeight="1">
      <c r="B88" s="284"/>
      <c r="C88" s="259" t="s">
        <v>290</v>
      </c>
      <c r="D88" s="259"/>
      <c r="E88" s="259"/>
      <c r="F88" s="282" t="s">
        <v>275</v>
      </c>
      <c r="G88" s="283"/>
      <c r="H88" s="259" t="s">
        <v>291</v>
      </c>
      <c r="I88" s="259" t="s">
        <v>271</v>
      </c>
      <c r="J88" s="259">
        <v>20</v>
      </c>
      <c r="K88" s="273"/>
    </row>
    <row r="89" s="1" customFormat="1" ht="15" customHeight="1">
      <c r="B89" s="284"/>
      <c r="C89" s="259" t="s">
        <v>292</v>
      </c>
      <c r="D89" s="259"/>
      <c r="E89" s="259"/>
      <c r="F89" s="282" t="s">
        <v>275</v>
      </c>
      <c r="G89" s="283"/>
      <c r="H89" s="259" t="s">
        <v>293</v>
      </c>
      <c r="I89" s="259" t="s">
        <v>271</v>
      </c>
      <c r="J89" s="259">
        <v>20</v>
      </c>
      <c r="K89" s="273"/>
    </row>
    <row r="90" s="1" customFormat="1" ht="15" customHeight="1">
      <c r="B90" s="284"/>
      <c r="C90" s="259" t="s">
        <v>294</v>
      </c>
      <c r="D90" s="259"/>
      <c r="E90" s="259"/>
      <c r="F90" s="282" t="s">
        <v>275</v>
      </c>
      <c r="G90" s="283"/>
      <c r="H90" s="259" t="s">
        <v>295</v>
      </c>
      <c r="I90" s="259" t="s">
        <v>271</v>
      </c>
      <c r="J90" s="259">
        <v>50</v>
      </c>
      <c r="K90" s="273"/>
    </row>
    <row r="91" s="1" customFormat="1" ht="15" customHeight="1">
      <c r="B91" s="284"/>
      <c r="C91" s="259" t="s">
        <v>296</v>
      </c>
      <c r="D91" s="259"/>
      <c r="E91" s="259"/>
      <c r="F91" s="282" t="s">
        <v>275</v>
      </c>
      <c r="G91" s="283"/>
      <c r="H91" s="259" t="s">
        <v>296</v>
      </c>
      <c r="I91" s="259" t="s">
        <v>271</v>
      </c>
      <c r="J91" s="259">
        <v>50</v>
      </c>
      <c r="K91" s="273"/>
    </row>
    <row r="92" s="1" customFormat="1" ht="15" customHeight="1">
      <c r="B92" s="284"/>
      <c r="C92" s="259" t="s">
        <v>297</v>
      </c>
      <c r="D92" s="259"/>
      <c r="E92" s="259"/>
      <c r="F92" s="282" t="s">
        <v>275</v>
      </c>
      <c r="G92" s="283"/>
      <c r="H92" s="259" t="s">
        <v>298</v>
      </c>
      <c r="I92" s="259" t="s">
        <v>271</v>
      </c>
      <c r="J92" s="259">
        <v>255</v>
      </c>
      <c r="K92" s="273"/>
    </row>
    <row r="93" s="1" customFormat="1" ht="15" customHeight="1">
      <c r="B93" s="284"/>
      <c r="C93" s="259" t="s">
        <v>299</v>
      </c>
      <c r="D93" s="259"/>
      <c r="E93" s="259"/>
      <c r="F93" s="282" t="s">
        <v>269</v>
      </c>
      <c r="G93" s="283"/>
      <c r="H93" s="259" t="s">
        <v>300</v>
      </c>
      <c r="I93" s="259" t="s">
        <v>301</v>
      </c>
      <c r="J93" s="259"/>
      <c r="K93" s="273"/>
    </row>
    <row r="94" s="1" customFormat="1" ht="15" customHeight="1">
      <c r="B94" s="284"/>
      <c r="C94" s="259" t="s">
        <v>302</v>
      </c>
      <c r="D94" s="259"/>
      <c r="E94" s="259"/>
      <c r="F94" s="282" t="s">
        <v>269</v>
      </c>
      <c r="G94" s="283"/>
      <c r="H94" s="259" t="s">
        <v>303</v>
      </c>
      <c r="I94" s="259" t="s">
        <v>304</v>
      </c>
      <c r="J94" s="259"/>
      <c r="K94" s="273"/>
    </row>
    <row r="95" s="1" customFormat="1" ht="15" customHeight="1">
      <c r="B95" s="284"/>
      <c r="C95" s="259" t="s">
        <v>305</v>
      </c>
      <c r="D95" s="259"/>
      <c r="E95" s="259"/>
      <c r="F95" s="282" t="s">
        <v>269</v>
      </c>
      <c r="G95" s="283"/>
      <c r="H95" s="259" t="s">
        <v>305</v>
      </c>
      <c r="I95" s="259" t="s">
        <v>304</v>
      </c>
      <c r="J95" s="259"/>
      <c r="K95" s="273"/>
    </row>
    <row r="96" s="1" customFormat="1" ht="15" customHeight="1">
      <c r="B96" s="284"/>
      <c r="C96" s="259" t="s">
        <v>35</v>
      </c>
      <c r="D96" s="259"/>
      <c r="E96" s="259"/>
      <c r="F96" s="282" t="s">
        <v>269</v>
      </c>
      <c r="G96" s="283"/>
      <c r="H96" s="259" t="s">
        <v>306</v>
      </c>
      <c r="I96" s="259" t="s">
        <v>304</v>
      </c>
      <c r="J96" s="259"/>
      <c r="K96" s="273"/>
    </row>
    <row r="97" s="1" customFormat="1" ht="15" customHeight="1">
      <c r="B97" s="284"/>
      <c r="C97" s="259" t="s">
        <v>45</v>
      </c>
      <c r="D97" s="259"/>
      <c r="E97" s="259"/>
      <c r="F97" s="282" t="s">
        <v>269</v>
      </c>
      <c r="G97" s="283"/>
      <c r="H97" s="259" t="s">
        <v>307</v>
      </c>
      <c r="I97" s="259" t="s">
        <v>304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308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263</v>
      </c>
      <c r="D103" s="274"/>
      <c r="E103" s="274"/>
      <c r="F103" s="274" t="s">
        <v>264</v>
      </c>
      <c r="G103" s="275"/>
      <c r="H103" s="274" t="s">
        <v>51</v>
      </c>
      <c r="I103" s="274" t="s">
        <v>54</v>
      </c>
      <c r="J103" s="274" t="s">
        <v>265</v>
      </c>
      <c r="K103" s="273"/>
    </row>
    <row r="104" s="1" customFormat="1" ht="17.25" customHeight="1">
      <c r="B104" s="271"/>
      <c r="C104" s="276" t="s">
        <v>266</v>
      </c>
      <c r="D104" s="276"/>
      <c r="E104" s="276"/>
      <c r="F104" s="277" t="s">
        <v>267</v>
      </c>
      <c r="G104" s="278"/>
      <c r="H104" s="276"/>
      <c r="I104" s="276"/>
      <c r="J104" s="276" t="s">
        <v>268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50</v>
      </c>
      <c r="D106" s="281"/>
      <c r="E106" s="281"/>
      <c r="F106" s="282" t="s">
        <v>269</v>
      </c>
      <c r="G106" s="259"/>
      <c r="H106" s="259" t="s">
        <v>309</v>
      </c>
      <c r="I106" s="259" t="s">
        <v>271</v>
      </c>
      <c r="J106" s="259">
        <v>20</v>
      </c>
      <c r="K106" s="273"/>
    </row>
    <row r="107" s="1" customFormat="1" ht="15" customHeight="1">
      <c r="B107" s="271"/>
      <c r="C107" s="259" t="s">
        <v>272</v>
      </c>
      <c r="D107" s="259"/>
      <c r="E107" s="259"/>
      <c r="F107" s="282" t="s">
        <v>269</v>
      </c>
      <c r="G107" s="259"/>
      <c r="H107" s="259" t="s">
        <v>309</v>
      </c>
      <c r="I107" s="259" t="s">
        <v>271</v>
      </c>
      <c r="J107" s="259">
        <v>120</v>
      </c>
      <c r="K107" s="273"/>
    </row>
    <row r="108" s="1" customFormat="1" ht="15" customHeight="1">
      <c r="B108" s="284"/>
      <c r="C108" s="259" t="s">
        <v>274</v>
      </c>
      <c r="D108" s="259"/>
      <c r="E108" s="259"/>
      <c r="F108" s="282" t="s">
        <v>275</v>
      </c>
      <c r="G108" s="259"/>
      <c r="H108" s="259" t="s">
        <v>309</v>
      </c>
      <c r="I108" s="259" t="s">
        <v>271</v>
      </c>
      <c r="J108" s="259">
        <v>50</v>
      </c>
      <c r="K108" s="273"/>
    </row>
    <row r="109" s="1" customFormat="1" ht="15" customHeight="1">
      <c r="B109" s="284"/>
      <c r="C109" s="259" t="s">
        <v>277</v>
      </c>
      <c r="D109" s="259"/>
      <c r="E109" s="259"/>
      <c r="F109" s="282" t="s">
        <v>269</v>
      </c>
      <c r="G109" s="259"/>
      <c r="H109" s="259" t="s">
        <v>309</v>
      </c>
      <c r="I109" s="259" t="s">
        <v>279</v>
      </c>
      <c r="J109" s="259"/>
      <c r="K109" s="273"/>
    </row>
    <row r="110" s="1" customFormat="1" ht="15" customHeight="1">
      <c r="B110" s="284"/>
      <c r="C110" s="259" t="s">
        <v>288</v>
      </c>
      <c r="D110" s="259"/>
      <c r="E110" s="259"/>
      <c r="F110" s="282" t="s">
        <v>275</v>
      </c>
      <c r="G110" s="259"/>
      <c r="H110" s="259" t="s">
        <v>309</v>
      </c>
      <c r="I110" s="259" t="s">
        <v>271</v>
      </c>
      <c r="J110" s="259">
        <v>50</v>
      </c>
      <c r="K110" s="273"/>
    </row>
    <row r="111" s="1" customFormat="1" ht="15" customHeight="1">
      <c r="B111" s="284"/>
      <c r="C111" s="259" t="s">
        <v>296</v>
      </c>
      <c r="D111" s="259"/>
      <c r="E111" s="259"/>
      <c r="F111" s="282" t="s">
        <v>275</v>
      </c>
      <c r="G111" s="259"/>
      <c r="H111" s="259" t="s">
        <v>309</v>
      </c>
      <c r="I111" s="259" t="s">
        <v>271</v>
      </c>
      <c r="J111" s="259">
        <v>50</v>
      </c>
      <c r="K111" s="273"/>
    </row>
    <row r="112" s="1" customFormat="1" ht="15" customHeight="1">
      <c r="B112" s="284"/>
      <c r="C112" s="259" t="s">
        <v>294</v>
      </c>
      <c r="D112" s="259"/>
      <c r="E112" s="259"/>
      <c r="F112" s="282" t="s">
        <v>275</v>
      </c>
      <c r="G112" s="259"/>
      <c r="H112" s="259" t="s">
        <v>309</v>
      </c>
      <c r="I112" s="259" t="s">
        <v>271</v>
      </c>
      <c r="J112" s="259">
        <v>50</v>
      </c>
      <c r="K112" s="273"/>
    </row>
    <row r="113" s="1" customFormat="1" ht="15" customHeight="1">
      <c r="B113" s="284"/>
      <c r="C113" s="259" t="s">
        <v>50</v>
      </c>
      <c r="D113" s="259"/>
      <c r="E113" s="259"/>
      <c r="F113" s="282" t="s">
        <v>269</v>
      </c>
      <c r="G113" s="259"/>
      <c r="H113" s="259" t="s">
        <v>310</v>
      </c>
      <c r="I113" s="259" t="s">
        <v>271</v>
      </c>
      <c r="J113" s="259">
        <v>20</v>
      </c>
      <c r="K113" s="273"/>
    </row>
    <row r="114" s="1" customFormat="1" ht="15" customHeight="1">
      <c r="B114" s="284"/>
      <c r="C114" s="259" t="s">
        <v>311</v>
      </c>
      <c r="D114" s="259"/>
      <c r="E114" s="259"/>
      <c r="F114" s="282" t="s">
        <v>269</v>
      </c>
      <c r="G114" s="259"/>
      <c r="H114" s="259" t="s">
        <v>312</v>
      </c>
      <c r="I114" s="259" t="s">
        <v>271</v>
      </c>
      <c r="J114" s="259">
        <v>120</v>
      </c>
      <c r="K114" s="273"/>
    </row>
    <row r="115" s="1" customFormat="1" ht="15" customHeight="1">
      <c r="B115" s="284"/>
      <c r="C115" s="259" t="s">
        <v>35</v>
      </c>
      <c r="D115" s="259"/>
      <c r="E115" s="259"/>
      <c r="F115" s="282" t="s">
        <v>269</v>
      </c>
      <c r="G115" s="259"/>
      <c r="H115" s="259" t="s">
        <v>313</v>
      </c>
      <c r="I115" s="259" t="s">
        <v>304</v>
      </c>
      <c r="J115" s="259"/>
      <c r="K115" s="273"/>
    </row>
    <row r="116" s="1" customFormat="1" ht="15" customHeight="1">
      <c r="B116" s="284"/>
      <c r="C116" s="259" t="s">
        <v>45</v>
      </c>
      <c r="D116" s="259"/>
      <c r="E116" s="259"/>
      <c r="F116" s="282" t="s">
        <v>269</v>
      </c>
      <c r="G116" s="259"/>
      <c r="H116" s="259" t="s">
        <v>314</v>
      </c>
      <c r="I116" s="259" t="s">
        <v>304</v>
      </c>
      <c r="J116" s="259"/>
      <c r="K116" s="273"/>
    </row>
    <row r="117" s="1" customFormat="1" ht="15" customHeight="1">
      <c r="B117" s="284"/>
      <c r="C117" s="259" t="s">
        <v>54</v>
      </c>
      <c r="D117" s="259"/>
      <c r="E117" s="259"/>
      <c r="F117" s="282" t="s">
        <v>269</v>
      </c>
      <c r="G117" s="259"/>
      <c r="H117" s="259" t="s">
        <v>315</v>
      </c>
      <c r="I117" s="259" t="s">
        <v>316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317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263</v>
      </c>
      <c r="D123" s="274"/>
      <c r="E123" s="274"/>
      <c r="F123" s="274" t="s">
        <v>264</v>
      </c>
      <c r="G123" s="275"/>
      <c r="H123" s="274" t="s">
        <v>51</v>
      </c>
      <c r="I123" s="274" t="s">
        <v>54</v>
      </c>
      <c r="J123" s="274" t="s">
        <v>265</v>
      </c>
      <c r="K123" s="303"/>
    </row>
    <row r="124" s="1" customFormat="1" ht="17.25" customHeight="1">
      <c r="B124" s="302"/>
      <c r="C124" s="276" t="s">
        <v>266</v>
      </c>
      <c r="D124" s="276"/>
      <c r="E124" s="276"/>
      <c r="F124" s="277" t="s">
        <v>267</v>
      </c>
      <c r="G124" s="278"/>
      <c r="H124" s="276"/>
      <c r="I124" s="276"/>
      <c r="J124" s="276" t="s">
        <v>268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272</v>
      </c>
      <c r="D126" s="281"/>
      <c r="E126" s="281"/>
      <c r="F126" s="282" t="s">
        <v>269</v>
      </c>
      <c r="G126" s="259"/>
      <c r="H126" s="259" t="s">
        <v>309</v>
      </c>
      <c r="I126" s="259" t="s">
        <v>271</v>
      </c>
      <c r="J126" s="259">
        <v>120</v>
      </c>
      <c r="K126" s="307"/>
    </row>
    <row r="127" s="1" customFormat="1" ht="15" customHeight="1">
      <c r="B127" s="304"/>
      <c r="C127" s="259" t="s">
        <v>318</v>
      </c>
      <c r="D127" s="259"/>
      <c r="E127" s="259"/>
      <c r="F127" s="282" t="s">
        <v>269</v>
      </c>
      <c r="G127" s="259"/>
      <c r="H127" s="259" t="s">
        <v>319</v>
      </c>
      <c r="I127" s="259" t="s">
        <v>271</v>
      </c>
      <c r="J127" s="259" t="s">
        <v>320</v>
      </c>
      <c r="K127" s="307"/>
    </row>
    <row r="128" s="1" customFormat="1" ht="15" customHeight="1">
      <c r="B128" s="304"/>
      <c r="C128" s="259" t="s">
        <v>217</v>
      </c>
      <c r="D128" s="259"/>
      <c r="E128" s="259"/>
      <c r="F128" s="282" t="s">
        <v>269</v>
      </c>
      <c r="G128" s="259"/>
      <c r="H128" s="259" t="s">
        <v>321</v>
      </c>
      <c r="I128" s="259" t="s">
        <v>271</v>
      </c>
      <c r="J128" s="259" t="s">
        <v>320</v>
      </c>
      <c r="K128" s="307"/>
    </row>
    <row r="129" s="1" customFormat="1" ht="15" customHeight="1">
      <c r="B129" s="304"/>
      <c r="C129" s="259" t="s">
        <v>280</v>
      </c>
      <c r="D129" s="259"/>
      <c r="E129" s="259"/>
      <c r="F129" s="282" t="s">
        <v>275</v>
      </c>
      <c r="G129" s="259"/>
      <c r="H129" s="259" t="s">
        <v>281</v>
      </c>
      <c r="I129" s="259" t="s">
        <v>271</v>
      </c>
      <c r="J129" s="259">
        <v>15</v>
      </c>
      <c r="K129" s="307"/>
    </row>
    <row r="130" s="1" customFormat="1" ht="15" customHeight="1">
      <c r="B130" s="304"/>
      <c r="C130" s="285" t="s">
        <v>282</v>
      </c>
      <c r="D130" s="285"/>
      <c r="E130" s="285"/>
      <c r="F130" s="286" t="s">
        <v>275</v>
      </c>
      <c r="G130" s="285"/>
      <c r="H130" s="285" t="s">
        <v>283</v>
      </c>
      <c r="I130" s="285" t="s">
        <v>271</v>
      </c>
      <c r="J130" s="285">
        <v>15</v>
      </c>
      <c r="K130" s="307"/>
    </row>
    <row r="131" s="1" customFormat="1" ht="15" customHeight="1">
      <c r="B131" s="304"/>
      <c r="C131" s="285" t="s">
        <v>284</v>
      </c>
      <c r="D131" s="285"/>
      <c r="E131" s="285"/>
      <c r="F131" s="286" t="s">
        <v>275</v>
      </c>
      <c r="G131" s="285"/>
      <c r="H131" s="285" t="s">
        <v>285</v>
      </c>
      <c r="I131" s="285" t="s">
        <v>271</v>
      </c>
      <c r="J131" s="285">
        <v>20</v>
      </c>
      <c r="K131" s="307"/>
    </row>
    <row r="132" s="1" customFormat="1" ht="15" customHeight="1">
      <c r="B132" s="304"/>
      <c r="C132" s="285" t="s">
        <v>286</v>
      </c>
      <c r="D132" s="285"/>
      <c r="E132" s="285"/>
      <c r="F132" s="286" t="s">
        <v>275</v>
      </c>
      <c r="G132" s="285"/>
      <c r="H132" s="285" t="s">
        <v>287</v>
      </c>
      <c r="I132" s="285" t="s">
        <v>271</v>
      </c>
      <c r="J132" s="285">
        <v>20</v>
      </c>
      <c r="K132" s="307"/>
    </row>
    <row r="133" s="1" customFormat="1" ht="15" customHeight="1">
      <c r="B133" s="304"/>
      <c r="C133" s="259" t="s">
        <v>274</v>
      </c>
      <c r="D133" s="259"/>
      <c r="E133" s="259"/>
      <c r="F133" s="282" t="s">
        <v>275</v>
      </c>
      <c r="G133" s="259"/>
      <c r="H133" s="259" t="s">
        <v>309</v>
      </c>
      <c r="I133" s="259" t="s">
        <v>271</v>
      </c>
      <c r="J133" s="259">
        <v>50</v>
      </c>
      <c r="K133" s="307"/>
    </row>
    <row r="134" s="1" customFormat="1" ht="15" customHeight="1">
      <c r="B134" s="304"/>
      <c r="C134" s="259" t="s">
        <v>288</v>
      </c>
      <c r="D134" s="259"/>
      <c r="E134" s="259"/>
      <c r="F134" s="282" t="s">
        <v>275</v>
      </c>
      <c r="G134" s="259"/>
      <c r="H134" s="259" t="s">
        <v>309</v>
      </c>
      <c r="I134" s="259" t="s">
        <v>271</v>
      </c>
      <c r="J134" s="259">
        <v>50</v>
      </c>
      <c r="K134" s="307"/>
    </row>
    <row r="135" s="1" customFormat="1" ht="15" customHeight="1">
      <c r="B135" s="304"/>
      <c r="C135" s="259" t="s">
        <v>294</v>
      </c>
      <c r="D135" s="259"/>
      <c r="E135" s="259"/>
      <c r="F135" s="282" t="s">
        <v>275</v>
      </c>
      <c r="G135" s="259"/>
      <c r="H135" s="259" t="s">
        <v>309</v>
      </c>
      <c r="I135" s="259" t="s">
        <v>271</v>
      </c>
      <c r="J135" s="259">
        <v>50</v>
      </c>
      <c r="K135" s="307"/>
    </row>
    <row r="136" s="1" customFormat="1" ht="15" customHeight="1">
      <c r="B136" s="304"/>
      <c r="C136" s="259" t="s">
        <v>296</v>
      </c>
      <c r="D136" s="259"/>
      <c r="E136" s="259"/>
      <c r="F136" s="282" t="s">
        <v>275</v>
      </c>
      <c r="G136" s="259"/>
      <c r="H136" s="259" t="s">
        <v>309</v>
      </c>
      <c r="I136" s="259" t="s">
        <v>271</v>
      </c>
      <c r="J136" s="259">
        <v>50</v>
      </c>
      <c r="K136" s="307"/>
    </row>
    <row r="137" s="1" customFormat="1" ht="15" customHeight="1">
      <c r="B137" s="304"/>
      <c r="C137" s="259" t="s">
        <v>297</v>
      </c>
      <c r="D137" s="259"/>
      <c r="E137" s="259"/>
      <c r="F137" s="282" t="s">
        <v>275</v>
      </c>
      <c r="G137" s="259"/>
      <c r="H137" s="259" t="s">
        <v>322</v>
      </c>
      <c r="I137" s="259" t="s">
        <v>271</v>
      </c>
      <c r="J137" s="259">
        <v>255</v>
      </c>
      <c r="K137" s="307"/>
    </row>
    <row r="138" s="1" customFormat="1" ht="15" customHeight="1">
      <c r="B138" s="304"/>
      <c r="C138" s="259" t="s">
        <v>299</v>
      </c>
      <c r="D138" s="259"/>
      <c r="E138" s="259"/>
      <c r="F138" s="282" t="s">
        <v>269</v>
      </c>
      <c r="G138" s="259"/>
      <c r="H138" s="259" t="s">
        <v>323</v>
      </c>
      <c r="I138" s="259" t="s">
        <v>301</v>
      </c>
      <c r="J138" s="259"/>
      <c r="K138" s="307"/>
    </row>
    <row r="139" s="1" customFormat="1" ht="15" customHeight="1">
      <c r="B139" s="304"/>
      <c r="C139" s="259" t="s">
        <v>302</v>
      </c>
      <c r="D139" s="259"/>
      <c r="E139" s="259"/>
      <c r="F139" s="282" t="s">
        <v>269</v>
      </c>
      <c r="G139" s="259"/>
      <c r="H139" s="259" t="s">
        <v>324</v>
      </c>
      <c r="I139" s="259" t="s">
        <v>304</v>
      </c>
      <c r="J139" s="259"/>
      <c r="K139" s="307"/>
    </row>
    <row r="140" s="1" customFormat="1" ht="15" customHeight="1">
      <c r="B140" s="304"/>
      <c r="C140" s="259" t="s">
        <v>305</v>
      </c>
      <c r="D140" s="259"/>
      <c r="E140" s="259"/>
      <c r="F140" s="282" t="s">
        <v>269</v>
      </c>
      <c r="G140" s="259"/>
      <c r="H140" s="259" t="s">
        <v>305</v>
      </c>
      <c r="I140" s="259" t="s">
        <v>304</v>
      </c>
      <c r="J140" s="259"/>
      <c r="K140" s="307"/>
    </row>
    <row r="141" s="1" customFormat="1" ht="15" customHeight="1">
      <c r="B141" s="304"/>
      <c r="C141" s="259" t="s">
        <v>35</v>
      </c>
      <c r="D141" s="259"/>
      <c r="E141" s="259"/>
      <c r="F141" s="282" t="s">
        <v>269</v>
      </c>
      <c r="G141" s="259"/>
      <c r="H141" s="259" t="s">
        <v>325</v>
      </c>
      <c r="I141" s="259" t="s">
        <v>304</v>
      </c>
      <c r="J141" s="259"/>
      <c r="K141" s="307"/>
    </row>
    <row r="142" s="1" customFormat="1" ht="15" customHeight="1">
      <c r="B142" s="304"/>
      <c r="C142" s="259" t="s">
        <v>326</v>
      </c>
      <c r="D142" s="259"/>
      <c r="E142" s="259"/>
      <c r="F142" s="282" t="s">
        <v>269</v>
      </c>
      <c r="G142" s="259"/>
      <c r="H142" s="259" t="s">
        <v>327</v>
      </c>
      <c r="I142" s="259" t="s">
        <v>304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328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263</v>
      </c>
      <c r="D148" s="274"/>
      <c r="E148" s="274"/>
      <c r="F148" s="274" t="s">
        <v>264</v>
      </c>
      <c r="G148" s="275"/>
      <c r="H148" s="274" t="s">
        <v>51</v>
      </c>
      <c r="I148" s="274" t="s">
        <v>54</v>
      </c>
      <c r="J148" s="274" t="s">
        <v>265</v>
      </c>
      <c r="K148" s="273"/>
    </row>
    <row r="149" s="1" customFormat="1" ht="17.25" customHeight="1">
      <c r="B149" s="271"/>
      <c r="C149" s="276" t="s">
        <v>266</v>
      </c>
      <c r="D149" s="276"/>
      <c r="E149" s="276"/>
      <c r="F149" s="277" t="s">
        <v>267</v>
      </c>
      <c r="G149" s="278"/>
      <c r="H149" s="276"/>
      <c r="I149" s="276"/>
      <c r="J149" s="276" t="s">
        <v>268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272</v>
      </c>
      <c r="D151" s="259"/>
      <c r="E151" s="259"/>
      <c r="F151" s="312" t="s">
        <v>269</v>
      </c>
      <c r="G151" s="259"/>
      <c r="H151" s="311" t="s">
        <v>309</v>
      </c>
      <c r="I151" s="311" t="s">
        <v>271</v>
      </c>
      <c r="J151" s="311">
        <v>120</v>
      </c>
      <c r="K151" s="307"/>
    </row>
    <row r="152" s="1" customFormat="1" ht="15" customHeight="1">
      <c r="B152" s="284"/>
      <c r="C152" s="311" t="s">
        <v>318</v>
      </c>
      <c r="D152" s="259"/>
      <c r="E152" s="259"/>
      <c r="F152" s="312" t="s">
        <v>269</v>
      </c>
      <c r="G152" s="259"/>
      <c r="H152" s="311" t="s">
        <v>329</v>
      </c>
      <c r="I152" s="311" t="s">
        <v>271</v>
      </c>
      <c r="J152" s="311" t="s">
        <v>320</v>
      </c>
      <c r="K152" s="307"/>
    </row>
    <row r="153" s="1" customFormat="1" ht="15" customHeight="1">
      <c r="B153" s="284"/>
      <c r="C153" s="311" t="s">
        <v>217</v>
      </c>
      <c r="D153" s="259"/>
      <c r="E153" s="259"/>
      <c r="F153" s="312" t="s">
        <v>269</v>
      </c>
      <c r="G153" s="259"/>
      <c r="H153" s="311" t="s">
        <v>330</v>
      </c>
      <c r="I153" s="311" t="s">
        <v>271</v>
      </c>
      <c r="J153" s="311" t="s">
        <v>320</v>
      </c>
      <c r="K153" s="307"/>
    </row>
    <row r="154" s="1" customFormat="1" ht="15" customHeight="1">
      <c r="B154" s="284"/>
      <c r="C154" s="311" t="s">
        <v>274</v>
      </c>
      <c r="D154" s="259"/>
      <c r="E154" s="259"/>
      <c r="F154" s="312" t="s">
        <v>275</v>
      </c>
      <c r="G154" s="259"/>
      <c r="H154" s="311" t="s">
        <v>309</v>
      </c>
      <c r="I154" s="311" t="s">
        <v>271</v>
      </c>
      <c r="J154" s="311">
        <v>50</v>
      </c>
      <c r="K154" s="307"/>
    </row>
    <row r="155" s="1" customFormat="1" ht="15" customHeight="1">
      <c r="B155" s="284"/>
      <c r="C155" s="311" t="s">
        <v>277</v>
      </c>
      <c r="D155" s="259"/>
      <c r="E155" s="259"/>
      <c r="F155" s="312" t="s">
        <v>269</v>
      </c>
      <c r="G155" s="259"/>
      <c r="H155" s="311" t="s">
        <v>309</v>
      </c>
      <c r="I155" s="311" t="s">
        <v>279</v>
      </c>
      <c r="J155" s="311"/>
      <c r="K155" s="307"/>
    </row>
    <row r="156" s="1" customFormat="1" ht="15" customHeight="1">
      <c r="B156" s="284"/>
      <c r="C156" s="311" t="s">
        <v>288</v>
      </c>
      <c r="D156" s="259"/>
      <c r="E156" s="259"/>
      <c r="F156" s="312" t="s">
        <v>275</v>
      </c>
      <c r="G156" s="259"/>
      <c r="H156" s="311" t="s">
        <v>309</v>
      </c>
      <c r="I156" s="311" t="s">
        <v>271</v>
      </c>
      <c r="J156" s="311">
        <v>50</v>
      </c>
      <c r="K156" s="307"/>
    </row>
    <row r="157" s="1" customFormat="1" ht="15" customHeight="1">
      <c r="B157" s="284"/>
      <c r="C157" s="311" t="s">
        <v>296</v>
      </c>
      <c r="D157" s="259"/>
      <c r="E157" s="259"/>
      <c r="F157" s="312" t="s">
        <v>275</v>
      </c>
      <c r="G157" s="259"/>
      <c r="H157" s="311" t="s">
        <v>309</v>
      </c>
      <c r="I157" s="311" t="s">
        <v>271</v>
      </c>
      <c r="J157" s="311">
        <v>50</v>
      </c>
      <c r="K157" s="307"/>
    </row>
    <row r="158" s="1" customFormat="1" ht="15" customHeight="1">
      <c r="B158" s="284"/>
      <c r="C158" s="311" t="s">
        <v>294</v>
      </c>
      <c r="D158" s="259"/>
      <c r="E158" s="259"/>
      <c r="F158" s="312" t="s">
        <v>275</v>
      </c>
      <c r="G158" s="259"/>
      <c r="H158" s="311" t="s">
        <v>309</v>
      </c>
      <c r="I158" s="311" t="s">
        <v>271</v>
      </c>
      <c r="J158" s="311">
        <v>50</v>
      </c>
      <c r="K158" s="307"/>
    </row>
    <row r="159" s="1" customFormat="1" ht="15" customHeight="1">
      <c r="B159" s="284"/>
      <c r="C159" s="311" t="s">
        <v>78</v>
      </c>
      <c r="D159" s="259"/>
      <c r="E159" s="259"/>
      <c r="F159" s="312" t="s">
        <v>269</v>
      </c>
      <c r="G159" s="259"/>
      <c r="H159" s="311" t="s">
        <v>331</v>
      </c>
      <c r="I159" s="311" t="s">
        <v>271</v>
      </c>
      <c r="J159" s="311" t="s">
        <v>332</v>
      </c>
      <c r="K159" s="307"/>
    </row>
    <row r="160" s="1" customFormat="1" ht="15" customHeight="1">
      <c r="B160" s="284"/>
      <c r="C160" s="311" t="s">
        <v>333</v>
      </c>
      <c r="D160" s="259"/>
      <c r="E160" s="259"/>
      <c r="F160" s="312" t="s">
        <v>269</v>
      </c>
      <c r="G160" s="259"/>
      <c r="H160" s="311" t="s">
        <v>334</v>
      </c>
      <c r="I160" s="311" t="s">
        <v>304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335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263</v>
      </c>
      <c r="D166" s="274"/>
      <c r="E166" s="274"/>
      <c r="F166" s="274" t="s">
        <v>264</v>
      </c>
      <c r="G166" s="316"/>
      <c r="H166" s="317" t="s">
        <v>51</v>
      </c>
      <c r="I166" s="317" t="s">
        <v>54</v>
      </c>
      <c r="J166" s="274" t="s">
        <v>265</v>
      </c>
      <c r="K166" s="251"/>
    </row>
    <row r="167" s="1" customFormat="1" ht="17.25" customHeight="1">
      <c r="B167" s="252"/>
      <c r="C167" s="276" t="s">
        <v>266</v>
      </c>
      <c r="D167" s="276"/>
      <c r="E167" s="276"/>
      <c r="F167" s="277" t="s">
        <v>267</v>
      </c>
      <c r="G167" s="318"/>
      <c r="H167" s="319"/>
      <c r="I167" s="319"/>
      <c r="J167" s="276" t="s">
        <v>268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272</v>
      </c>
      <c r="D169" s="259"/>
      <c r="E169" s="259"/>
      <c r="F169" s="282" t="s">
        <v>269</v>
      </c>
      <c r="G169" s="259"/>
      <c r="H169" s="259" t="s">
        <v>309</v>
      </c>
      <c r="I169" s="259" t="s">
        <v>271</v>
      </c>
      <c r="J169" s="259">
        <v>120</v>
      </c>
      <c r="K169" s="307"/>
    </row>
    <row r="170" s="1" customFormat="1" ht="15" customHeight="1">
      <c r="B170" s="284"/>
      <c r="C170" s="259" t="s">
        <v>318</v>
      </c>
      <c r="D170" s="259"/>
      <c r="E170" s="259"/>
      <c r="F170" s="282" t="s">
        <v>269</v>
      </c>
      <c r="G170" s="259"/>
      <c r="H170" s="259" t="s">
        <v>319</v>
      </c>
      <c r="I170" s="259" t="s">
        <v>271</v>
      </c>
      <c r="J170" s="259" t="s">
        <v>320</v>
      </c>
      <c r="K170" s="307"/>
    </row>
    <row r="171" s="1" customFormat="1" ht="15" customHeight="1">
      <c r="B171" s="284"/>
      <c r="C171" s="259" t="s">
        <v>217</v>
      </c>
      <c r="D171" s="259"/>
      <c r="E171" s="259"/>
      <c r="F171" s="282" t="s">
        <v>269</v>
      </c>
      <c r="G171" s="259"/>
      <c r="H171" s="259" t="s">
        <v>336</v>
      </c>
      <c r="I171" s="259" t="s">
        <v>271</v>
      </c>
      <c r="J171" s="259" t="s">
        <v>320</v>
      </c>
      <c r="K171" s="307"/>
    </row>
    <row r="172" s="1" customFormat="1" ht="15" customHeight="1">
      <c r="B172" s="284"/>
      <c r="C172" s="259" t="s">
        <v>274</v>
      </c>
      <c r="D172" s="259"/>
      <c r="E172" s="259"/>
      <c r="F172" s="282" t="s">
        <v>275</v>
      </c>
      <c r="G172" s="259"/>
      <c r="H172" s="259" t="s">
        <v>336</v>
      </c>
      <c r="I172" s="259" t="s">
        <v>271</v>
      </c>
      <c r="J172" s="259">
        <v>50</v>
      </c>
      <c r="K172" s="307"/>
    </row>
    <row r="173" s="1" customFormat="1" ht="15" customHeight="1">
      <c r="B173" s="284"/>
      <c r="C173" s="259" t="s">
        <v>277</v>
      </c>
      <c r="D173" s="259"/>
      <c r="E173" s="259"/>
      <c r="F173" s="282" t="s">
        <v>269</v>
      </c>
      <c r="G173" s="259"/>
      <c r="H173" s="259" t="s">
        <v>336</v>
      </c>
      <c r="I173" s="259" t="s">
        <v>279</v>
      </c>
      <c r="J173" s="259"/>
      <c r="K173" s="307"/>
    </row>
    <row r="174" s="1" customFormat="1" ht="15" customHeight="1">
      <c r="B174" s="284"/>
      <c r="C174" s="259" t="s">
        <v>288</v>
      </c>
      <c r="D174" s="259"/>
      <c r="E174" s="259"/>
      <c r="F174" s="282" t="s">
        <v>275</v>
      </c>
      <c r="G174" s="259"/>
      <c r="H174" s="259" t="s">
        <v>336</v>
      </c>
      <c r="I174" s="259" t="s">
        <v>271</v>
      </c>
      <c r="J174" s="259">
        <v>50</v>
      </c>
      <c r="K174" s="307"/>
    </row>
    <row r="175" s="1" customFormat="1" ht="15" customHeight="1">
      <c r="B175" s="284"/>
      <c r="C175" s="259" t="s">
        <v>296</v>
      </c>
      <c r="D175" s="259"/>
      <c r="E175" s="259"/>
      <c r="F175" s="282" t="s">
        <v>275</v>
      </c>
      <c r="G175" s="259"/>
      <c r="H175" s="259" t="s">
        <v>336</v>
      </c>
      <c r="I175" s="259" t="s">
        <v>271</v>
      </c>
      <c r="J175" s="259">
        <v>50</v>
      </c>
      <c r="K175" s="307"/>
    </row>
    <row r="176" s="1" customFormat="1" ht="15" customHeight="1">
      <c r="B176" s="284"/>
      <c r="C176" s="259" t="s">
        <v>294</v>
      </c>
      <c r="D176" s="259"/>
      <c r="E176" s="259"/>
      <c r="F176" s="282" t="s">
        <v>275</v>
      </c>
      <c r="G176" s="259"/>
      <c r="H176" s="259" t="s">
        <v>336</v>
      </c>
      <c r="I176" s="259" t="s">
        <v>271</v>
      </c>
      <c r="J176" s="259">
        <v>50</v>
      </c>
      <c r="K176" s="307"/>
    </row>
    <row r="177" s="1" customFormat="1" ht="15" customHeight="1">
      <c r="B177" s="284"/>
      <c r="C177" s="259" t="s">
        <v>90</v>
      </c>
      <c r="D177" s="259"/>
      <c r="E177" s="259"/>
      <c r="F177" s="282" t="s">
        <v>269</v>
      </c>
      <c r="G177" s="259"/>
      <c r="H177" s="259" t="s">
        <v>337</v>
      </c>
      <c r="I177" s="259" t="s">
        <v>338</v>
      </c>
      <c r="J177" s="259"/>
      <c r="K177" s="307"/>
    </row>
    <row r="178" s="1" customFormat="1" ht="15" customHeight="1">
      <c r="B178" s="284"/>
      <c r="C178" s="259" t="s">
        <v>54</v>
      </c>
      <c r="D178" s="259"/>
      <c r="E178" s="259"/>
      <c r="F178" s="282" t="s">
        <v>269</v>
      </c>
      <c r="G178" s="259"/>
      <c r="H178" s="259" t="s">
        <v>339</v>
      </c>
      <c r="I178" s="259" t="s">
        <v>340</v>
      </c>
      <c r="J178" s="259">
        <v>1</v>
      </c>
      <c r="K178" s="307"/>
    </row>
    <row r="179" s="1" customFormat="1" ht="15" customHeight="1">
      <c r="B179" s="284"/>
      <c r="C179" s="259" t="s">
        <v>50</v>
      </c>
      <c r="D179" s="259"/>
      <c r="E179" s="259"/>
      <c r="F179" s="282" t="s">
        <v>269</v>
      </c>
      <c r="G179" s="259"/>
      <c r="H179" s="259" t="s">
        <v>341</v>
      </c>
      <c r="I179" s="259" t="s">
        <v>271</v>
      </c>
      <c r="J179" s="259">
        <v>20</v>
      </c>
      <c r="K179" s="307"/>
    </row>
    <row r="180" s="1" customFormat="1" ht="15" customHeight="1">
      <c r="B180" s="284"/>
      <c r="C180" s="259" t="s">
        <v>51</v>
      </c>
      <c r="D180" s="259"/>
      <c r="E180" s="259"/>
      <c r="F180" s="282" t="s">
        <v>269</v>
      </c>
      <c r="G180" s="259"/>
      <c r="H180" s="259" t="s">
        <v>342</v>
      </c>
      <c r="I180" s="259" t="s">
        <v>271</v>
      </c>
      <c r="J180" s="259">
        <v>255</v>
      </c>
      <c r="K180" s="307"/>
    </row>
    <row r="181" s="1" customFormat="1" ht="15" customHeight="1">
      <c r="B181" s="284"/>
      <c r="C181" s="259" t="s">
        <v>91</v>
      </c>
      <c r="D181" s="259"/>
      <c r="E181" s="259"/>
      <c r="F181" s="282" t="s">
        <v>269</v>
      </c>
      <c r="G181" s="259"/>
      <c r="H181" s="259" t="s">
        <v>233</v>
      </c>
      <c r="I181" s="259" t="s">
        <v>271</v>
      </c>
      <c r="J181" s="259">
        <v>10</v>
      </c>
      <c r="K181" s="307"/>
    </row>
    <row r="182" s="1" customFormat="1" ht="15" customHeight="1">
      <c r="B182" s="284"/>
      <c r="C182" s="259" t="s">
        <v>92</v>
      </c>
      <c r="D182" s="259"/>
      <c r="E182" s="259"/>
      <c r="F182" s="282" t="s">
        <v>269</v>
      </c>
      <c r="G182" s="259"/>
      <c r="H182" s="259" t="s">
        <v>343</v>
      </c>
      <c r="I182" s="259" t="s">
        <v>304</v>
      </c>
      <c r="J182" s="259"/>
      <c r="K182" s="307"/>
    </row>
    <row r="183" s="1" customFormat="1" ht="15" customHeight="1">
      <c r="B183" s="284"/>
      <c r="C183" s="259" t="s">
        <v>344</v>
      </c>
      <c r="D183" s="259"/>
      <c r="E183" s="259"/>
      <c r="F183" s="282" t="s">
        <v>269</v>
      </c>
      <c r="G183" s="259"/>
      <c r="H183" s="259" t="s">
        <v>345</v>
      </c>
      <c r="I183" s="259" t="s">
        <v>304</v>
      </c>
      <c r="J183" s="259"/>
      <c r="K183" s="307"/>
    </row>
    <row r="184" s="1" customFormat="1" ht="15" customHeight="1">
      <c r="B184" s="284"/>
      <c r="C184" s="259" t="s">
        <v>333</v>
      </c>
      <c r="D184" s="259"/>
      <c r="E184" s="259"/>
      <c r="F184" s="282" t="s">
        <v>269</v>
      </c>
      <c r="G184" s="259"/>
      <c r="H184" s="259" t="s">
        <v>346</v>
      </c>
      <c r="I184" s="259" t="s">
        <v>304</v>
      </c>
      <c r="J184" s="259"/>
      <c r="K184" s="307"/>
    </row>
    <row r="185" s="1" customFormat="1" ht="15" customHeight="1">
      <c r="B185" s="284"/>
      <c r="C185" s="259" t="s">
        <v>94</v>
      </c>
      <c r="D185" s="259"/>
      <c r="E185" s="259"/>
      <c r="F185" s="282" t="s">
        <v>275</v>
      </c>
      <c r="G185" s="259"/>
      <c r="H185" s="259" t="s">
        <v>347</v>
      </c>
      <c r="I185" s="259" t="s">
        <v>271</v>
      </c>
      <c r="J185" s="259">
        <v>50</v>
      </c>
      <c r="K185" s="307"/>
    </row>
    <row r="186" s="1" customFormat="1" ht="15" customHeight="1">
      <c r="B186" s="284"/>
      <c r="C186" s="259" t="s">
        <v>348</v>
      </c>
      <c r="D186" s="259"/>
      <c r="E186" s="259"/>
      <c r="F186" s="282" t="s">
        <v>275</v>
      </c>
      <c r="G186" s="259"/>
      <c r="H186" s="259" t="s">
        <v>349</v>
      </c>
      <c r="I186" s="259" t="s">
        <v>350</v>
      </c>
      <c r="J186" s="259"/>
      <c r="K186" s="307"/>
    </row>
    <row r="187" s="1" customFormat="1" ht="15" customHeight="1">
      <c r="B187" s="284"/>
      <c r="C187" s="259" t="s">
        <v>351</v>
      </c>
      <c r="D187" s="259"/>
      <c r="E187" s="259"/>
      <c r="F187" s="282" t="s">
        <v>275</v>
      </c>
      <c r="G187" s="259"/>
      <c r="H187" s="259" t="s">
        <v>352</v>
      </c>
      <c r="I187" s="259" t="s">
        <v>350</v>
      </c>
      <c r="J187" s="259"/>
      <c r="K187" s="307"/>
    </row>
    <row r="188" s="1" customFormat="1" ht="15" customHeight="1">
      <c r="B188" s="284"/>
      <c r="C188" s="259" t="s">
        <v>353</v>
      </c>
      <c r="D188" s="259"/>
      <c r="E188" s="259"/>
      <c r="F188" s="282" t="s">
        <v>275</v>
      </c>
      <c r="G188" s="259"/>
      <c r="H188" s="259" t="s">
        <v>354</v>
      </c>
      <c r="I188" s="259" t="s">
        <v>350</v>
      </c>
      <c r="J188" s="259"/>
      <c r="K188" s="307"/>
    </row>
    <row r="189" s="1" customFormat="1" ht="15" customHeight="1">
      <c r="B189" s="284"/>
      <c r="C189" s="320" t="s">
        <v>355</v>
      </c>
      <c r="D189" s="259"/>
      <c r="E189" s="259"/>
      <c r="F189" s="282" t="s">
        <v>275</v>
      </c>
      <c r="G189" s="259"/>
      <c r="H189" s="259" t="s">
        <v>356</v>
      </c>
      <c r="I189" s="259" t="s">
        <v>357</v>
      </c>
      <c r="J189" s="321" t="s">
        <v>358</v>
      </c>
      <c r="K189" s="307"/>
    </row>
    <row r="190" s="16" customFormat="1" ht="15" customHeight="1">
      <c r="B190" s="322"/>
      <c r="C190" s="323" t="s">
        <v>359</v>
      </c>
      <c r="D190" s="324"/>
      <c r="E190" s="324"/>
      <c r="F190" s="325" t="s">
        <v>275</v>
      </c>
      <c r="G190" s="324"/>
      <c r="H190" s="324" t="s">
        <v>360</v>
      </c>
      <c r="I190" s="324" t="s">
        <v>357</v>
      </c>
      <c r="J190" s="326" t="s">
        <v>358</v>
      </c>
      <c r="K190" s="327"/>
    </row>
    <row r="191" s="1" customFormat="1" ht="15" customHeight="1">
      <c r="B191" s="284"/>
      <c r="C191" s="320" t="s">
        <v>39</v>
      </c>
      <c r="D191" s="259"/>
      <c r="E191" s="259"/>
      <c r="F191" s="282" t="s">
        <v>269</v>
      </c>
      <c r="G191" s="259"/>
      <c r="H191" s="256" t="s">
        <v>361</v>
      </c>
      <c r="I191" s="259" t="s">
        <v>362</v>
      </c>
      <c r="J191" s="259"/>
      <c r="K191" s="307"/>
    </row>
    <row r="192" s="1" customFormat="1" ht="15" customHeight="1">
      <c r="B192" s="284"/>
      <c r="C192" s="320" t="s">
        <v>363</v>
      </c>
      <c r="D192" s="259"/>
      <c r="E192" s="259"/>
      <c r="F192" s="282" t="s">
        <v>269</v>
      </c>
      <c r="G192" s="259"/>
      <c r="H192" s="259" t="s">
        <v>364</v>
      </c>
      <c r="I192" s="259" t="s">
        <v>304</v>
      </c>
      <c r="J192" s="259"/>
      <c r="K192" s="307"/>
    </row>
    <row r="193" s="1" customFormat="1" ht="15" customHeight="1">
      <c r="B193" s="284"/>
      <c r="C193" s="320" t="s">
        <v>365</v>
      </c>
      <c r="D193" s="259"/>
      <c r="E193" s="259"/>
      <c r="F193" s="282" t="s">
        <v>269</v>
      </c>
      <c r="G193" s="259"/>
      <c r="H193" s="259" t="s">
        <v>366</v>
      </c>
      <c r="I193" s="259" t="s">
        <v>304</v>
      </c>
      <c r="J193" s="259"/>
      <c r="K193" s="307"/>
    </row>
    <row r="194" s="1" customFormat="1" ht="15" customHeight="1">
      <c r="B194" s="284"/>
      <c r="C194" s="320" t="s">
        <v>367</v>
      </c>
      <c r="D194" s="259"/>
      <c r="E194" s="259"/>
      <c r="F194" s="282" t="s">
        <v>275</v>
      </c>
      <c r="G194" s="259"/>
      <c r="H194" s="259" t="s">
        <v>368</v>
      </c>
      <c r="I194" s="259" t="s">
        <v>304</v>
      </c>
      <c r="J194" s="259"/>
      <c r="K194" s="307"/>
    </row>
    <row r="195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="1" customFormat="1" ht="18.75" customHeight="1"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</row>
    <row r="199" s="1" customFormat="1" ht="13.5">
      <c r="B199" s="246"/>
      <c r="C199" s="247"/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1">
      <c r="B200" s="249"/>
      <c r="C200" s="250" t="s">
        <v>369</v>
      </c>
      <c r="D200" s="250"/>
      <c r="E200" s="250"/>
      <c r="F200" s="250"/>
      <c r="G200" s="250"/>
      <c r="H200" s="250"/>
      <c r="I200" s="250"/>
      <c r="J200" s="250"/>
      <c r="K200" s="251"/>
    </row>
    <row r="201" s="1" customFormat="1" ht="25.5" customHeight="1">
      <c r="B201" s="249"/>
      <c r="C201" s="329" t="s">
        <v>370</v>
      </c>
      <c r="D201" s="329"/>
      <c r="E201" s="329"/>
      <c r="F201" s="329" t="s">
        <v>371</v>
      </c>
      <c r="G201" s="330"/>
      <c r="H201" s="329" t="s">
        <v>372</v>
      </c>
      <c r="I201" s="329"/>
      <c r="J201" s="329"/>
      <c r="K201" s="251"/>
    </row>
    <row r="202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="1" customFormat="1" ht="15" customHeight="1">
      <c r="B203" s="284"/>
      <c r="C203" s="259" t="s">
        <v>362</v>
      </c>
      <c r="D203" s="259"/>
      <c r="E203" s="259"/>
      <c r="F203" s="282" t="s">
        <v>40</v>
      </c>
      <c r="G203" s="259"/>
      <c r="H203" s="259" t="s">
        <v>373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41</v>
      </c>
      <c r="G204" s="259"/>
      <c r="H204" s="259" t="s">
        <v>374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44</v>
      </c>
      <c r="G205" s="259"/>
      <c r="H205" s="259" t="s">
        <v>375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42</v>
      </c>
      <c r="G206" s="259"/>
      <c r="H206" s="259" t="s">
        <v>376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 t="s">
        <v>43</v>
      </c>
      <c r="G207" s="259"/>
      <c r="H207" s="259" t="s">
        <v>377</v>
      </c>
      <c r="I207" s="259"/>
      <c r="J207" s="259"/>
      <c r="K207" s="307"/>
    </row>
    <row r="208" s="1" customFormat="1" ht="15" customHeight="1">
      <c r="B208" s="284"/>
      <c r="C208" s="259"/>
      <c r="D208" s="259"/>
      <c r="E208" s="259"/>
      <c r="F208" s="282"/>
      <c r="G208" s="259"/>
      <c r="H208" s="259"/>
      <c r="I208" s="259"/>
      <c r="J208" s="259"/>
      <c r="K208" s="307"/>
    </row>
    <row r="209" s="1" customFormat="1" ht="15" customHeight="1">
      <c r="B209" s="284"/>
      <c r="C209" s="259" t="s">
        <v>316</v>
      </c>
      <c r="D209" s="259"/>
      <c r="E209" s="259"/>
      <c r="F209" s="282" t="s">
        <v>72</v>
      </c>
      <c r="G209" s="259"/>
      <c r="H209" s="259" t="s">
        <v>378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211</v>
      </c>
      <c r="G210" s="259"/>
      <c r="H210" s="259" t="s">
        <v>212</v>
      </c>
      <c r="I210" s="259"/>
      <c r="J210" s="259"/>
      <c r="K210" s="307"/>
    </row>
    <row r="211" s="1" customFormat="1" ht="15" customHeight="1">
      <c r="B211" s="284"/>
      <c r="C211" s="259"/>
      <c r="D211" s="259"/>
      <c r="E211" s="259"/>
      <c r="F211" s="282" t="s">
        <v>209</v>
      </c>
      <c r="G211" s="259"/>
      <c r="H211" s="259" t="s">
        <v>379</v>
      </c>
      <c r="I211" s="259"/>
      <c r="J211" s="259"/>
      <c r="K211" s="307"/>
    </row>
    <row r="212" s="1" customFormat="1" ht="15" customHeight="1">
      <c r="B212" s="331"/>
      <c r="C212" s="259"/>
      <c r="D212" s="259"/>
      <c r="E212" s="259"/>
      <c r="F212" s="282" t="s">
        <v>213</v>
      </c>
      <c r="G212" s="320"/>
      <c r="H212" s="311" t="s">
        <v>214</v>
      </c>
      <c r="I212" s="311"/>
      <c r="J212" s="311"/>
      <c r="K212" s="332"/>
    </row>
    <row r="213" s="1" customFormat="1" ht="15" customHeight="1">
      <c r="B213" s="331"/>
      <c r="C213" s="259"/>
      <c r="D213" s="259"/>
      <c r="E213" s="259"/>
      <c r="F213" s="282" t="s">
        <v>215</v>
      </c>
      <c r="G213" s="320"/>
      <c r="H213" s="311" t="s">
        <v>380</v>
      </c>
      <c r="I213" s="311"/>
      <c r="J213" s="311"/>
      <c r="K213" s="332"/>
    </row>
    <row r="214" s="1" customFormat="1" ht="15" customHeight="1">
      <c r="B214" s="331"/>
      <c r="C214" s="259"/>
      <c r="D214" s="259"/>
      <c r="E214" s="259"/>
      <c r="F214" s="282"/>
      <c r="G214" s="320"/>
      <c r="H214" s="311"/>
      <c r="I214" s="311"/>
      <c r="J214" s="311"/>
      <c r="K214" s="332"/>
    </row>
    <row r="215" s="1" customFormat="1" ht="15" customHeight="1">
      <c r="B215" s="331"/>
      <c r="C215" s="259" t="s">
        <v>340</v>
      </c>
      <c r="D215" s="259"/>
      <c r="E215" s="259"/>
      <c r="F215" s="282">
        <v>1</v>
      </c>
      <c r="G215" s="320"/>
      <c r="H215" s="311" t="s">
        <v>381</v>
      </c>
      <c r="I215" s="311"/>
      <c r="J215" s="311"/>
      <c r="K215" s="332"/>
    </row>
    <row r="216" s="1" customFormat="1" ht="15" customHeight="1">
      <c r="B216" s="331"/>
      <c r="C216" s="259"/>
      <c r="D216" s="259"/>
      <c r="E216" s="259"/>
      <c r="F216" s="282">
        <v>2</v>
      </c>
      <c r="G216" s="320"/>
      <c r="H216" s="311" t="s">
        <v>382</v>
      </c>
      <c r="I216" s="311"/>
      <c r="J216" s="311"/>
      <c r="K216" s="332"/>
    </row>
    <row r="217" s="1" customFormat="1" ht="15" customHeight="1">
      <c r="B217" s="331"/>
      <c r="C217" s="259"/>
      <c r="D217" s="259"/>
      <c r="E217" s="259"/>
      <c r="F217" s="282">
        <v>3</v>
      </c>
      <c r="G217" s="320"/>
      <c r="H217" s="311" t="s">
        <v>383</v>
      </c>
      <c r="I217" s="311"/>
      <c r="J217" s="311"/>
      <c r="K217" s="332"/>
    </row>
    <row r="218" s="1" customFormat="1" ht="15" customHeight="1">
      <c r="B218" s="331"/>
      <c r="C218" s="259"/>
      <c r="D218" s="259"/>
      <c r="E218" s="259"/>
      <c r="F218" s="282">
        <v>4</v>
      </c>
      <c r="G218" s="320"/>
      <c r="H218" s="311" t="s">
        <v>384</v>
      </c>
      <c r="I218" s="311"/>
      <c r="J218" s="311"/>
      <c r="K218" s="332"/>
    </row>
    <row r="219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2025-03-03T11:29:25Z</dcterms:created>
  <dcterms:modified xsi:type="dcterms:W3CDTF">2025-03-03T11:29:28Z</dcterms:modified>
</cp:coreProperties>
</file>