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tomas.mladek\Desktop\"/>
    </mc:Choice>
  </mc:AlternateContent>
  <bookViews>
    <workbookView xWindow="0" yWindow="0" windowWidth="0" windowHeight="0"/>
  </bookViews>
  <sheets>
    <sheet name="Rekapitulace stavby" sheetId="1" r:id="rId1"/>
    <sheet name="STV - Stavební část" sheetId="2" r:id="rId2"/>
    <sheet name="VRN - Vedlejší a ostatní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'STV - Stavební část'!$C$125:$K$515</definedName>
    <definedName name="_xlnm.Print_Area" localSheetId="1">'STV - Stavební část'!$C$4:$J$39,'STV - Stavební část'!$C$50:$J$76,'STV - Stavební část'!$C$82:$J$107,'STV - Stavební část'!$C$113:$J$515</definedName>
    <definedName name="_xlnm.Print_Titles" localSheetId="1">'STV - Stavební část'!$125:$125</definedName>
    <definedName name="_xlnm._FilterDatabase" localSheetId="2" hidden="1">'VRN - Vedlejší a ostatní ...'!$C$116:$K$203</definedName>
    <definedName name="_xlnm.Print_Area" localSheetId="2">'VRN - Vedlejší a ostatní ...'!$C$4:$J$39,'VRN - Vedlejší a ostatní ...'!$C$50:$J$76,'VRN - Vedlejší a ostatní ...'!$C$82:$J$98,'VRN - Vedlejší a ostatní ...'!$C$104:$J$203</definedName>
    <definedName name="_xlnm.Print_Titles" localSheetId="2">'VRN - Vedlejší a ostatní ...'!$116:$116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7"/>
  <c r="BH187"/>
  <c r="BG187"/>
  <c r="BF187"/>
  <c r="T187"/>
  <c r="R187"/>
  <c r="P187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2"/>
  <c r="BH162"/>
  <c r="BG162"/>
  <c r="BF162"/>
  <c r="T162"/>
  <c r="R162"/>
  <c r="P162"/>
  <c r="BI157"/>
  <c r="BH157"/>
  <c r="BG157"/>
  <c r="BF157"/>
  <c r="T157"/>
  <c r="R157"/>
  <c r="P157"/>
  <c r="BI152"/>
  <c r="BH152"/>
  <c r="BG152"/>
  <c r="BF152"/>
  <c r="T152"/>
  <c r="R152"/>
  <c r="P152"/>
  <c r="BI147"/>
  <c r="BH147"/>
  <c r="BG147"/>
  <c r="BF147"/>
  <c r="T147"/>
  <c r="R147"/>
  <c r="P147"/>
  <c r="BI142"/>
  <c r="BH142"/>
  <c r="BG142"/>
  <c r="BF142"/>
  <c r="T142"/>
  <c r="R142"/>
  <c r="P142"/>
  <c r="BI137"/>
  <c r="BH137"/>
  <c r="BG137"/>
  <c r="BF137"/>
  <c r="T137"/>
  <c r="R137"/>
  <c r="P137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19"/>
  <c r="BH119"/>
  <c r="BG119"/>
  <c r="BF119"/>
  <c r="T119"/>
  <c r="R119"/>
  <c r="P119"/>
  <c r="J113"/>
  <c r="F113"/>
  <c r="F111"/>
  <c r="E109"/>
  <c r="J91"/>
  <c r="F91"/>
  <c r="F89"/>
  <c r="E87"/>
  <c r="J24"/>
  <c r="E24"/>
  <c r="J114"/>
  <c r="J23"/>
  <c r="J18"/>
  <c r="E18"/>
  <c r="F92"/>
  <c r="J17"/>
  <c r="J12"/>
  <c r="J111"/>
  <c r="E7"/>
  <c r="E107"/>
  <c i="2" r="J37"/>
  <c r="J36"/>
  <c i="1" r="AY95"/>
  <c i="2" r="J35"/>
  <c i="1" r="AX95"/>
  <c i="2" r="BI512"/>
  <c r="BH512"/>
  <c r="BG512"/>
  <c r="BF512"/>
  <c r="T512"/>
  <c r="R512"/>
  <c r="P512"/>
  <c r="BI508"/>
  <c r="BH508"/>
  <c r="BG508"/>
  <c r="BF508"/>
  <c r="T508"/>
  <c r="R508"/>
  <c r="P508"/>
  <c r="BI499"/>
  <c r="BH499"/>
  <c r="BG499"/>
  <c r="BF499"/>
  <c r="T499"/>
  <c r="T498"/>
  <c r="R499"/>
  <c r="R498"/>
  <c r="P499"/>
  <c r="P498"/>
  <c r="BI495"/>
  <c r="BH495"/>
  <c r="BG495"/>
  <c r="BF495"/>
  <c r="T495"/>
  <c r="R495"/>
  <c r="P495"/>
  <c r="BI491"/>
  <c r="BH491"/>
  <c r="BG491"/>
  <c r="BF491"/>
  <c r="T491"/>
  <c r="R491"/>
  <c r="P491"/>
  <c r="BI486"/>
  <c r="BH486"/>
  <c r="BG486"/>
  <c r="BF486"/>
  <c r="T486"/>
  <c r="R486"/>
  <c r="P486"/>
  <c r="BI479"/>
  <c r="BH479"/>
  <c r="BG479"/>
  <c r="BF479"/>
  <c r="T479"/>
  <c r="R479"/>
  <c r="P479"/>
  <c r="BI475"/>
  <c r="BH475"/>
  <c r="BG475"/>
  <c r="BF475"/>
  <c r="T475"/>
  <c r="R475"/>
  <c r="P475"/>
  <c r="BI471"/>
  <c r="BH471"/>
  <c r="BG471"/>
  <c r="BF471"/>
  <c r="T471"/>
  <c r="R471"/>
  <c r="P471"/>
  <c r="BI466"/>
  <c r="BH466"/>
  <c r="BG466"/>
  <c r="BF466"/>
  <c r="T466"/>
  <c r="R466"/>
  <c r="P466"/>
  <c r="BI464"/>
  <c r="BH464"/>
  <c r="BG464"/>
  <c r="BF464"/>
  <c r="T464"/>
  <c r="R464"/>
  <c r="P464"/>
  <c r="BI460"/>
  <c r="BH460"/>
  <c r="BG460"/>
  <c r="BF460"/>
  <c r="T460"/>
  <c r="R460"/>
  <c r="P460"/>
  <c r="BI455"/>
  <c r="BH455"/>
  <c r="BG455"/>
  <c r="BF455"/>
  <c r="T455"/>
  <c r="R455"/>
  <c r="P455"/>
  <c r="BI451"/>
  <c r="BH451"/>
  <c r="BG451"/>
  <c r="BF451"/>
  <c r="T451"/>
  <c r="R451"/>
  <c r="P451"/>
  <c r="BI447"/>
  <c r="BH447"/>
  <c r="BG447"/>
  <c r="BF447"/>
  <c r="T447"/>
  <c r="R447"/>
  <c r="P447"/>
  <c r="BI443"/>
  <c r="BH443"/>
  <c r="BG443"/>
  <c r="BF443"/>
  <c r="T443"/>
  <c r="R443"/>
  <c r="P443"/>
  <c r="BI438"/>
  <c r="BH438"/>
  <c r="BG438"/>
  <c r="BF438"/>
  <c r="T438"/>
  <c r="T437"/>
  <c r="R438"/>
  <c r="R437"/>
  <c r="P438"/>
  <c r="P437"/>
  <c r="BI433"/>
  <c r="BH433"/>
  <c r="BG433"/>
  <c r="BF433"/>
  <c r="T433"/>
  <c r="T432"/>
  <c r="R433"/>
  <c r="R432"/>
  <c r="P433"/>
  <c r="P432"/>
  <c r="BI427"/>
  <c r="BH427"/>
  <c r="BG427"/>
  <c r="BF427"/>
  <c r="T427"/>
  <c r="R427"/>
  <c r="P427"/>
  <c r="BI422"/>
  <c r="BH422"/>
  <c r="BG422"/>
  <c r="BF422"/>
  <c r="T422"/>
  <c r="R422"/>
  <c r="P422"/>
  <c r="BI417"/>
  <c r="BH417"/>
  <c r="BG417"/>
  <c r="BF417"/>
  <c r="T417"/>
  <c r="R417"/>
  <c r="P417"/>
  <c r="BI412"/>
  <c r="BH412"/>
  <c r="BG412"/>
  <c r="BF412"/>
  <c r="T412"/>
  <c r="R412"/>
  <c r="P412"/>
  <c r="BI409"/>
  <c r="BH409"/>
  <c r="BG409"/>
  <c r="BF409"/>
  <c r="T409"/>
  <c r="R409"/>
  <c r="P409"/>
  <c r="BI404"/>
  <c r="BH404"/>
  <c r="BG404"/>
  <c r="BF404"/>
  <c r="T404"/>
  <c r="R404"/>
  <c r="P404"/>
  <c r="BI400"/>
  <c r="BH400"/>
  <c r="BG400"/>
  <c r="BF400"/>
  <c r="T400"/>
  <c r="R400"/>
  <c r="P400"/>
  <c r="BI396"/>
  <c r="BH396"/>
  <c r="BG396"/>
  <c r="BF396"/>
  <c r="T396"/>
  <c r="R396"/>
  <c r="P396"/>
  <c r="BI392"/>
  <c r="BH392"/>
  <c r="BG392"/>
  <c r="BF392"/>
  <c r="T392"/>
  <c r="R392"/>
  <c r="P392"/>
  <c r="BI387"/>
  <c r="BH387"/>
  <c r="BG387"/>
  <c r="BF387"/>
  <c r="T387"/>
  <c r="R387"/>
  <c r="P387"/>
  <c r="BI383"/>
  <c r="BH383"/>
  <c r="BG383"/>
  <c r="BF383"/>
  <c r="T383"/>
  <c r="R383"/>
  <c r="P383"/>
  <c r="BI376"/>
  <c r="BH376"/>
  <c r="BG376"/>
  <c r="BF376"/>
  <c r="T376"/>
  <c r="R376"/>
  <c r="P376"/>
  <c r="BI372"/>
  <c r="BH372"/>
  <c r="BG372"/>
  <c r="BF372"/>
  <c r="T372"/>
  <c r="R372"/>
  <c r="P372"/>
  <c r="BI366"/>
  <c r="BH366"/>
  <c r="BG366"/>
  <c r="BF366"/>
  <c r="T366"/>
  <c r="R366"/>
  <c r="P366"/>
  <c r="BI361"/>
  <c r="BH361"/>
  <c r="BG361"/>
  <c r="BF361"/>
  <c r="T361"/>
  <c r="R361"/>
  <c r="P361"/>
  <c r="BI354"/>
  <c r="BH354"/>
  <c r="BG354"/>
  <c r="BF354"/>
  <c r="T354"/>
  <c r="R354"/>
  <c r="P354"/>
  <c r="BI348"/>
  <c r="BH348"/>
  <c r="BG348"/>
  <c r="BF348"/>
  <c r="T348"/>
  <c r="R348"/>
  <c r="P348"/>
  <c r="BI344"/>
  <c r="BH344"/>
  <c r="BG344"/>
  <c r="BF344"/>
  <c r="T344"/>
  <c r="R344"/>
  <c r="P344"/>
  <c r="BI341"/>
  <c r="BH341"/>
  <c r="BG341"/>
  <c r="BF341"/>
  <c r="T341"/>
  <c r="R341"/>
  <c r="P341"/>
  <c r="BI336"/>
  <c r="BH336"/>
  <c r="BG336"/>
  <c r="BF336"/>
  <c r="T336"/>
  <c r="R336"/>
  <c r="P336"/>
  <c r="BI333"/>
  <c r="BH333"/>
  <c r="BG333"/>
  <c r="BF333"/>
  <c r="T333"/>
  <c r="R333"/>
  <c r="P333"/>
  <c r="BI328"/>
  <c r="BH328"/>
  <c r="BG328"/>
  <c r="BF328"/>
  <c r="T328"/>
  <c r="R328"/>
  <c r="P328"/>
  <c r="BI323"/>
  <c r="BH323"/>
  <c r="BG323"/>
  <c r="BF323"/>
  <c r="T323"/>
  <c r="R323"/>
  <c r="P323"/>
  <c r="BI319"/>
  <c r="BH319"/>
  <c r="BG319"/>
  <c r="BF319"/>
  <c r="T319"/>
  <c r="R319"/>
  <c r="P319"/>
  <c r="BI313"/>
  <c r="BH313"/>
  <c r="BG313"/>
  <c r="BF313"/>
  <c r="T313"/>
  <c r="R313"/>
  <c r="P313"/>
  <c r="BI309"/>
  <c r="BH309"/>
  <c r="BG309"/>
  <c r="BF309"/>
  <c r="T309"/>
  <c r="R309"/>
  <c r="P309"/>
  <c r="BI306"/>
  <c r="BH306"/>
  <c r="BG306"/>
  <c r="BF306"/>
  <c r="T306"/>
  <c r="R306"/>
  <c r="P306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58"/>
  <c r="BH258"/>
  <c r="BG258"/>
  <c r="BF258"/>
  <c r="T258"/>
  <c r="R258"/>
  <c r="P258"/>
  <c r="BI253"/>
  <c r="BH253"/>
  <c r="BG253"/>
  <c r="BF253"/>
  <c r="T253"/>
  <c r="R253"/>
  <c r="P253"/>
  <c r="BI249"/>
  <c r="BH249"/>
  <c r="BG249"/>
  <c r="BF249"/>
  <c r="T249"/>
  <c r="R249"/>
  <c r="P249"/>
  <c r="BI244"/>
  <c r="BH244"/>
  <c r="BG244"/>
  <c r="BF244"/>
  <c r="T244"/>
  <c r="R244"/>
  <c r="P244"/>
  <c r="BI239"/>
  <c r="BH239"/>
  <c r="BG239"/>
  <c r="BF239"/>
  <c r="T239"/>
  <c r="R239"/>
  <c r="P239"/>
  <c r="BI235"/>
  <c r="BH235"/>
  <c r="BG235"/>
  <c r="BF235"/>
  <c r="T235"/>
  <c r="R235"/>
  <c r="P235"/>
  <c r="BI230"/>
  <c r="BH230"/>
  <c r="BG230"/>
  <c r="BF230"/>
  <c r="T230"/>
  <c r="R230"/>
  <c r="P230"/>
  <c r="BI226"/>
  <c r="BH226"/>
  <c r="BG226"/>
  <c r="BF226"/>
  <c r="T226"/>
  <c r="R226"/>
  <c r="P226"/>
  <c r="BI223"/>
  <c r="BH223"/>
  <c r="BG223"/>
  <c r="BF223"/>
  <c r="T223"/>
  <c r="R223"/>
  <c r="P223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89"/>
  <c r="BH189"/>
  <c r="BG189"/>
  <c r="BF189"/>
  <c r="T189"/>
  <c r="R189"/>
  <c r="P189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R129"/>
  <c r="P129"/>
  <c r="J122"/>
  <c r="F122"/>
  <c r="F120"/>
  <c r="E118"/>
  <c r="J91"/>
  <c r="F91"/>
  <c r="F89"/>
  <c r="E87"/>
  <c r="J24"/>
  <c r="E24"/>
  <c r="J92"/>
  <c r="J23"/>
  <c r="J18"/>
  <c r="E18"/>
  <c r="F123"/>
  <c r="J17"/>
  <c r="J12"/>
  <c r="J120"/>
  <c r="E7"/>
  <c r="E116"/>
  <c i="1" r="L90"/>
  <c r="AM90"/>
  <c r="AM89"/>
  <c r="L89"/>
  <c r="AM87"/>
  <c r="L87"/>
  <c r="L85"/>
  <c r="L84"/>
  <c i="2" r="J466"/>
  <c r="BK336"/>
  <c r="J306"/>
  <c r="J290"/>
  <c r="J230"/>
  <c r="J202"/>
  <c r="J166"/>
  <c r="J147"/>
  <c r="BK471"/>
  <c r="J455"/>
  <c r="J451"/>
  <c r="BK443"/>
  <c r="BK433"/>
  <c r="J422"/>
  <c r="BK409"/>
  <c r="BK400"/>
  <c r="J396"/>
  <c r="J383"/>
  <c r="J336"/>
  <c r="BK306"/>
  <c r="J283"/>
  <c r="BK249"/>
  <c r="J218"/>
  <c r="BK179"/>
  <c r="BK159"/>
  <c r="J129"/>
  <c r="J354"/>
  <c r="J333"/>
  <c r="BK283"/>
  <c r="J268"/>
  <c r="J249"/>
  <c r="J214"/>
  <c r="J189"/>
  <c r="J155"/>
  <c i="1" r="AS94"/>
  <c i="2" r="J491"/>
  <c r="J372"/>
  <c r="BK344"/>
  <c r="J279"/>
  <c r="J235"/>
  <c r="BK198"/>
  <c r="BK175"/>
  <c i="3" r="J179"/>
  <c r="BK132"/>
  <c r="J192"/>
  <c r="BK167"/>
  <c r="BK137"/>
  <c r="BK171"/>
  <c r="BK147"/>
  <c r="BK157"/>
  <c r="J128"/>
  <c i="2" r="BK512"/>
  <c r="BK341"/>
  <c r="J309"/>
  <c r="BK276"/>
  <c r="BK226"/>
  <c r="BK183"/>
  <c r="J159"/>
  <c r="J486"/>
  <c r="BK464"/>
  <c r="J460"/>
  <c r="J447"/>
  <c r="BK438"/>
  <c r="BK422"/>
  <c r="J417"/>
  <c r="J409"/>
  <c r="J400"/>
  <c r="J392"/>
  <c r="BK376"/>
  <c r="J323"/>
  <c r="BK309"/>
  <c r="BK290"/>
  <c r="J258"/>
  <c r="BK210"/>
  <c r="BK144"/>
  <c r="BK383"/>
  <c r="BK354"/>
  <c r="J341"/>
  <c r="BK313"/>
  <c r="J264"/>
  <c r="BK235"/>
  <c r="J210"/>
  <c r="BK194"/>
  <c r="BK166"/>
  <c r="BK129"/>
  <c r="BK508"/>
  <c r="J499"/>
  <c r="BK491"/>
  <c r="BK475"/>
  <c r="J366"/>
  <c r="BK333"/>
  <c r="BK286"/>
  <c r="J239"/>
  <c r="J206"/>
  <c r="J183"/>
  <c r="J144"/>
  <c i="3" r="BK200"/>
  <c r="J182"/>
  <c r="BK162"/>
  <c r="BK182"/>
  <c r="BK152"/>
  <c r="J142"/>
  <c r="BK196"/>
  <c r="J162"/>
  <c r="J132"/>
  <c i="2" r="J475"/>
  <c r="J328"/>
  <c r="BK300"/>
  <c r="BK253"/>
  <c r="BK214"/>
  <c r="BK162"/>
  <c r="J134"/>
  <c r="BK466"/>
  <c r="BK455"/>
  <c r="BK447"/>
  <c r="J443"/>
  <c r="J427"/>
  <c r="BK417"/>
  <c r="J412"/>
  <c r="J404"/>
  <c r="BK392"/>
  <c r="J387"/>
  <c r="J361"/>
  <c r="J313"/>
  <c r="BK295"/>
  <c r="BK279"/>
  <c r="J244"/>
  <c r="BK206"/>
  <c r="J162"/>
  <c r="BK134"/>
  <c r="BK372"/>
  <c r="J348"/>
  <c r="J276"/>
  <c r="BK258"/>
  <c r="J223"/>
  <c r="J198"/>
  <c r="J175"/>
  <c r="BK138"/>
  <c r="J508"/>
  <c r="J495"/>
  <c r="BK486"/>
  <c r="J433"/>
  <c r="BK361"/>
  <c r="J295"/>
  <c r="BK244"/>
  <c r="BK223"/>
  <c r="J194"/>
  <c r="BK151"/>
  <c i="3" r="BK192"/>
  <c r="J167"/>
  <c r="J196"/>
  <c r="BK179"/>
  <c r="J147"/>
  <c r="BK119"/>
  <c r="BK187"/>
  <c r="J157"/>
  <c r="BK128"/>
  <c r="BK142"/>
  <c r="J124"/>
  <c i="2" r="J471"/>
  <c r="J464"/>
  <c r="BK323"/>
  <c r="J300"/>
  <c r="J272"/>
  <c r="BK218"/>
  <c r="J179"/>
  <c r="BK155"/>
  <c r="BK479"/>
  <c r="BK460"/>
  <c r="BK451"/>
  <c r="J438"/>
  <c r="BK412"/>
  <c r="BK404"/>
  <c r="BK396"/>
  <c r="BK387"/>
  <c r="BK366"/>
  <c r="J319"/>
  <c r="J286"/>
  <c r="BK268"/>
  <c r="BK239"/>
  <c r="BK171"/>
  <c r="J138"/>
  <c r="J376"/>
  <c r="J344"/>
  <c r="BK328"/>
  <c r="BK272"/>
  <c r="J253"/>
  <c r="BK230"/>
  <c r="BK202"/>
  <c r="J171"/>
  <c r="J151"/>
  <c r="J512"/>
  <c r="BK499"/>
  <c r="BK495"/>
  <c r="J479"/>
  <c r="BK427"/>
  <c r="BK348"/>
  <c r="BK319"/>
  <c r="BK264"/>
  <c r="J226"/>
  <c r="BK189"/>
  <c r="BK147"/>
  <c i="3" r="J187"/>
  <c r="J175"/>
  <c r="BK124"/>
  <c r="J171"/>
  <c r="J200"/>
  <c r="BK175"/>
  <c r="J152"/>
  <c r="J119"/>
  <c r="J137"/>
  <c i="2" l="1" r="T128"/>
  <c r="R294"/>
  <c r="P327"/>
  <c r="T382"/>
  <c r="P442"/>
  <c r="R442"/>
  <c r="BK507"/>
  <c r="J507"/>
  <c r="J106"/>
  <c r="R507"/>
  <c r="BK128"/>
  <c r="J128"/>
  <c r="J98"/>
  <c r="T294"/>
  <c r="T327"/>
  <c r="R382"/>
  <c r="T442"/>
  <c r="P507"/>
  <c r="T507"/>
  <c r="P128"/>
  <c r="BK294"/>
  <c r="J294"/>
  <c r="J99"/>
  <c r="BK327"/>
  <c r="J327"/>
  <c r="J100"/>
  <c r="BK382"/>
  <c r="J382"/>
  <c r="J101"/>
  <c i="3" r="BK118"/>
  <c r="BK117"/>
  <c r="J117"/>
  <c r="J96"/>
  <c r="R118"/>
  <c r="R117"/>
  <c i="2" r="R128"/>
  <c r="R127"/>
  <c r="R126"/>
  <c r="P294"/>
  <c r="R327"/>
  <c r="P382"/>
  <c r="BK442"/>
  <c r="J442"/>
  <c r="J104"/>
  <c i="3" r="P118"/>
  <c r="P117"/>
  <c i="1" r="AU96"/>
  <c i="3" r="T118"/>
  <c r="T117"/>
  <c i="2" r="BK498"/>
  <c r="J498"/>
  <c r="J105"/>
  <c r="BK432"/>
  <c r="J432"/>
  <c r="J102"/>
  <c r="BK437"/>
  <c r="J437"/>
  <c r="J103"/>
  <c i="3" r="E85"/>
  <c r="J92"/>
  <c r="F114"/>
  <c r="BE124"/>
  <c r="BE128"/>
  <c r="BE162"/>
  <c r="BE171"/>
  <c r="J89"/>
  <c r="BE152"/>
  <c r="BE157"/>
  <c r="BE175"/>
  <c r="BE182"/>
  <c r="BE192"/>
  <c r="BE200"/>
  <c r="BE119"/>
  <c r="BE132"/>
  <c r="BE147"/>
  <c r="BE167"/>
  <c r="BE179"/>
  <c r="BE187"/>
  <c r="BE196"/>
  <c r="BE137"/>
  <c r="BE142"/>
  <c i="2" r="E85"/>
  <c r="F92"/>
  <c r="J123"/>
  <c r="BE129"/>
  <c r="BE134"/>
  <c r="BE138"/>
  <c r="BE159"/>
  <c r="BE162"/>
  <c r="BE166"/>
  <c r="BE183"/>
  <c r="BE239"/>
  <c r="BE268"/>
  <c r="BE283"/>
  <c r="BE309"/>
  <c r="BE313"/>
  <c r="BE336"/>
  <c r="BE344"/>
  <c r="BE475"/>
  <c r="BE486"/>
  <c r="BE491"/>
  <c r="BE495"/>
  <c r="BE499"/>
  <c r="BE508"/>
  <c r="J89"/>
  <c r="BE144"/>
  <c r="BE155"/>
  <c r="BE175"/>
  <c r="BE210"/>
  <c r="BE226"/>
  <c r="BE253"/>
  <c r="BE272"/>
  <c r="BE276"/>
  <c r="BE286"/>
  <c r="BE290"/>
  <c r="BE306"/>
  <c r="BE319"/>
  <c r="BE323"/>
  <c r="BE333"/>
  <c r="BE341"/>
  <c r="BE348"/>
  <c r="BE354"/>
  <c r="BE361"/>
  <c r="BE366"/>
  <c r="BE147"/>
  <c r="BE151"/>
  <c r="BE179"/>
  <c r="BE194"/>
  <c r="BE198"/>
  <c r="BE214"/>
  <c r="BE223"/>
  <c r="BE230"/>
  <c r="BE244"/>
  <c r="BE249"/>
  <c r="BE295"/>
  <c r="BE300"/>
  <c r="BE328"/>
  <c r="BE372"/>
  <c r="BE376"/>
  <c r="BE383"/>
  <c r="BE387"/>
  <c r="BE392"/>
  <c r="BE396"/>
  <c r="BE400"/>
  <c r="BE404"/>
  <c r="BE409"/>
  <c r="BE412"/>
  <c r="BE417"/>
  <c r="BE422"/>
  <c r="BE427"/>
  <c r="BE433"/>
  <c r="BE438"/>
  <c r="BE443"/>
  <c r="BE447"/>
  <c r="BE451"/>
  <c r="BE455"/>
  <c r="BE460"/>
  <c r="BE464"/>
  <c r="BE466"/>
  <c r="BE479"/>
  <c r="BE171"/>
  <c r="BE189"/>
  <c r="BE202"/>
  <c r="BE206"/>
  <c r="BE218"/>
  <c r="BE235"/>
  <c r="BE258"/>
  <c r="BE264"/>
  <c r="BE279"/>
  <c r="BE471"/>
  <c r="BE512"/>
  <c r="J34"/>
  <c i="1" r="AW95"/>
  <c i="3" r="F36"/>
  <c i="1" r="BC96"/>
  <c i="2" r="F36"/>
  <c i="1" r="BC95"/>
  <c i="3" r="F34"/>
  <c i="1" r="BA96"/>
  <c i="2" r="F35"/>
  <c i="1" r="BB95"/>
  <c i="2" r="F34"/>
  <c i="1" r="BA95"/>
  <c i="3" r="F35"/>
  <c i="1" r="BB96"/>
  <c i="2" r="F37"/>
  <c i="1" r="BD95"/>
  <c i="3" r="F37"/>
  <c i="1" r="BD96"/>
  <c i="3" r="J34"/>
  <c i="1" r="AW96"/>
  <c i="2" l="1" r="P127"/>
  <c r="P126"/>
  <c i="1" r="AU95"/>
  <c i="2" r="T127"/>
  <c r="T126"/>
  <c r="BK127"/>
  <c r="J127"/>
  <c r="J97"/>
  <c i="3" r="J118"/>
  <c r="J97"/>
  <c i="1" r="AU94"/>
  <c i="3" r="J30"/>
  <c i="1" r="AG96"/>
  <c i="2" r="F33"/>
  <c i="1" r="AZ95"/>
  <c i="2" r="J33"/>
  <c i="1" r="AV95"/>
  <c r="AT95"/>
  <c r="BB94"/>
  <c r="W31"/>
  <c r="BD94"/>
  <c r="W33"/>
  <c i="3" r="J33"/>
  <c i="1" r="AV96"/>
  <c r="AT96"/>
  <c r="AN96"/>
  <c r="BC94"/>
  <c r="W32"/>
  <c r="BA94"/>
  <c r="AW94"/>
  <c r="AK30"/>
  <c i="3" r="F33"/>
  <c i="1" r="AZ96"/>
  <c i="2" l="1" r="BK126"/>
  <c r="J126"/>
  <c r="J96"/>
  <c i="3" r="J39"/>
  <c i="1" r="AZ94"/>
  <c r="AV94"/>
  <c r="AK29"/>
  <c r="W30"/>
  <c r="AY94"/>
  <c r="AX94"/>
  <c i="2" l="1" r="J30"/>
  <c i="1" r="AG95"/>
  <c r="AG94"/>
  <c r="AK26"/>
  <c r="AT94"/>
  <c r="W29"/>
  <c i="2" l="1" r="J39"/>
  <c i="1" r="AN95"/>
  <c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<sst xmlns="http://schemas.openxmlformats.org/spreadsheetml/2006/main">
  <si>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</si>
  <si>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</si>
  <si>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</si>
  <si>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</si>
  <si>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</si>
  <si>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{99bd5058-0e0f-47ff-bff7-e749673a8361}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</si>
  <si>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</si>
  <si>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</si>
  <si>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</si>
  <si>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</si>
  <si>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</si>
  <si>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</si>
  <si>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</si>
  <si>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</si>
  <si>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10363241399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</si>
  <si>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</si>
  <si>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</si>
  <si>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Jez Hrochův Týnec, rekonstrukce zdi v podjezí</t>
  </si>
  <si>
    <t>KSO:</t>
  </si>
  <si>
    <t>CC-CZ:</t>
  </si>
  <si>
    <t>Místo:</t>
  </si>
  <si>
    <t>ř. km 8,426 v. t. Novohradka (IDVT 1010079)</t>
  </si>
  <si>
    <t>Datum:</t>
  </si>
  <si>
    <t>1. 8. 2024</t>
  </si>
  <si>
    <t>Zadavatel:</t>
  </si>
  <si>
    <t>IČ:</t>
  </si>
  <si>
    <t>70890005</t>
  </si>
  <si>
    <t>Povodí Labe, státní podnik</t>
  </si>
  <si>
    <t>DIČ:</t>
  </si>
  <si>
    <t>CZ70890005</t>
  </si>
  <si>
    <t>Uchazeč:</t>
  </si>
  <si>
    <t>Vyplň údaj</t>
  </si>
  <si>
    <t>Projektant:</t>
  </si>
  <si>
    <t>15053695</t>
  </si>
  <si>
    <t>Vodní zdroje Ekomonitor spol. s r. o.</t>
  </si>
  <si>
    <t>CZ15053695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</si>
  <si>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</si>
  <si>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</si>
  <si>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</si>
  <si>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</si>
  <si>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</si>
  <si>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</si>
  <si>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</si>
  <si>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</si>
  <si>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</si>
  <si>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</si>
  <si>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</si>
  <si>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</si>
  <si>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</si>
  <si>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</si>
  <si>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</si>
  <si>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</si>
  <si>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</si>
  <si>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</si>
  <si>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</si>
  <si>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</si>
  <si>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</si>
  <si>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</si>
  <si>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</si>
  <si>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</si>
  <si>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</si>
  <si>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</si>
  <si>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</si>
  <si>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</si>
  <si>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</si>
  <si>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</si>
  <si>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</si>
  <si>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</si>
  <si>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</si>
  <si>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</si>
  <si>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</si>
  <si>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</si>
  <si>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</si>
  <si>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</si>
  <si>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</si>
  <si>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</si>
  <si>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</si>
  <si>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</si>
  <si>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</si>
  <si>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</si>
  <si>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</si>
  <si>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</si>
  <si>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</si>
  <si>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</si>
  <si>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</si>
  <si>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</si>
  <si>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STV</t>
  </si>
  <si>
    <t>Stavební část</t>
  </si>
  <si>
    <t>STA</t>
  </si>
  <si>
    <t>1</t>
  </si>
  <si>
    <t>{2dbf97b5-184c-4d33-a197-4a5d8e02d13c}</t>
  </si>
  <si>
    <t>2</t>
  </si>
  <si>
    <t>VRN</t>
  </si>
  <si>
    <t>Vedlejší a ostatní rozpočtové náklady</t>
  </si>
  <si>
    <t>{fb263add-da5c-4cf2-a391-e27b835e032c}</t>
  </si>
  <si>
    <t>KRYCÍ LIST SOUPISU PRACÍ</t>
  </si>
  <si>
    <t>Objekt:</t>
  </si>
  <si>
    <t>STV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</si>
  <si>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</si>
  <si>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</si>
  <si>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</si>
  <si>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</si>
  <si>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</si>
  <si>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</si>
  <si>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</si>
  <si>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</si>
  <si>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</si>
  <si>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</si>
  <si>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</si>
  <si>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</si>
  <si>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</si>
  <si>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</si>
  <si>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</si>
  <si>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</si>
  <si>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</si>
  <si>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</si>
  <si>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</si>
  <si>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</si>
  <si>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</si>
  <si>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</si>
  <si>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</si>
  <si>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</si>
  <si>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</si>
  <si>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</si>
  <si>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</si>
  <si>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</si>
  <si>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</si>
  <si>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</si>
  <si>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</si>
  <si>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</si>
  <si>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</si>
  <si>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111151102</t>
  </si>
  <si>
    <t>Odstranění travin z celkové plochy do 500 m2 strojně</t>
  </si>
  <si>
    <t>m2</t>
  </si>
  <si>
    <t>4</t>
  </si>
  <si>
    <t>1031451305</t>
  </si>
  <si>
    <t>PP</t>
  </si>
  <si>
    <t>Odstranění travin a rákosu strojně travin, při celkové ploše přes 100 do 500 m2</t>
  </si>
  <si>
    <t>Online PSC</t>
  </si>
  <si>
    <t>https://podminky.urs.cz/item/CS_URS_2024_02/111151102</t>
  </si>
  <si>
    <t>P</t>
  </si>
  <si>
    <t>Poznámka k položce:_x000d_
- sečení travního porostu v rámci nezpevněných dočasně dotčených ploch v rámci realizace stavby_x000d_
- v případě, že nebude nutné na daných plochách provedení seče nebudou práce realiázovány či jejich rozsah bude krácen</t>
  </si>
  <si>
    <t>VV</t>
  </si>
  <si>
    <t>399</t>
  </si>
  <si>
    <t>114203103</t>
  </si>
  <si>
    <t>Rozebrání dlažeb z lomového kamene nebo betonových tvárnic do cementové malty</t>
  </si>
  <si>
    <t>m3</t>
  </si>
  <si>
    <t>-299775727</t>
  </si>
  <si>
    <t>Rozebrání dlažeb nebo záhozů s naložením na dopravní prostředek dlažeb z lomového kamene nebo betonových tvárnic do cementové malty se spárami zalitými cementovou maltou</t>
  </si>
  <si>
    <t>https://podminky.urs.cz/item/CS_URS_2024_02/114203103</t>
  </si>
  <si>
    <t>7,5*0,5</t>
  </si>
  <si>
    <t>3</t>
  </si>
  <si>
    <t>114203202</t>
  </si>
  <si>
    <t>Očištění lomového kamene nebo betonových tvárnic od malty</t>
  </si>
  <si>
    <t>-281766939</t>
  </si>
  <si>
    <t>Očištění lomového kamene nebo betonových tvárnic získaných při rozebrání dlažeb, záhozů, rovnanin a soustřeďovacích staveb od malty</t>
  </si>
  <si>
    <t>https://podminky.urs.cz/item/CS_URS_2024_02/114203202</t>
  </si>
  <si>
    <t>7,5*0,3 "lom. kámen. dlažba"</t>
  </si>
  <si>
    <t>6 "zůstalé kamenné kvádry ze zdi"</t>
  </si>
  <si>
    <t>Součet</t>
  </si>
  <si>
    <t>114203401-01</t>
  </si>
  <si>
    <t xml:space="preserve">Srovnání lomového kamene nebo betonových tvárnic na dočasnou deponii stavebních hmot s přemístěním na vzdálenost do 50  m</t>
  </si>
  <si>
    <t>-2013421824</t>
  </si>
  <si>
    <t>8,25</t>
  </si>
  <si>
    <t>5</t>
  </si>
  <si>
    <t>114253301</t>
  </si>
  <si>
    <t>Třídění lomového kamene nebo betonových tvárnic podle druhu, velikosti nebo tvaru - strojně</t>
  </si>
  <si>
    <t>-1090726443</t>
  </si>
  <si>
    <t>Třídění lomového kamene nebo betonových tvárnic strojně získaných při rozebrání dlažeb, záhozů, rovnanin a soustřeďovacích staveb podle druhu, velikosti nebo tvaru</t>
  </si>
  <si>
    <t>https://podminky.urs.cz/item/CS_URS_2024_02/114253301</t>
  </si>
  <si>
    <t>6</t>
  </si>
  <si>
    <t>115001105</t>
  </si>
  <si>
    <t>Převedení vody potrubím DN přes 300 do 600</t>
  </si>
  <si>
    <t>m</t>
  </si>
  <si>
    <t>-241536458</t>
  </si>
  <si>
    <t>Převedení vody potrubím průměru DN přes 300 do 600</t>
  </si>
  <si>
    <t>https://podminky.urs.cz/item/CS_URS_2024_02/115001105</t>
  </si>
  <si>
    <t>Poznámka k položce:_x000d_
součástí položky je také:_x000d_
- montáž a demontáž potrubí nebo hadice, těsnění po dobu provozu a opotřebení materiálu_x000d_
- podpěrné dřevěné konstrukce</t>
  </si>
  <si>
    <t>7</t>
  </si>
  <si>
    <t>M</t>
  </si>
  <si>
    <t>28614470-01</t>
  </si>
  <si>
    <t xml:space="preserve">trubka kanalizační PP DN400-600 </t>
  </si>
  <si>
    <t>8</t>
  </si>
  <si>
    <t>573873854</t>
  </si>
  <si>
    <t>Poznámka k položce:_x000d_
- včetně tvarovek_x000d_
- potrubí a tvarovky zůstávají majetkem zhotovitele, na základě toho stanovena 1/3 výměry jako cena za opotřebení</t>
  </si>
  <si>
    <t>3,5/3</t>
  </si>
  <si>
    <t>115001106</t>
  </si>
  <si>
    <t>Převedení vody potrubím DN přes 600 do 900</t>
  </si>
  <si>
    <t>2135951620</t>
  </si>
  <si>
    <t>Převedení vody potrubím průměru DN přes 600 do 900</t>
  </si>
  <si>
    <t>https://podminky.urs.cz/item/CS_URS_2024_02/115001106</t>
  </si>
  <si>
    <t>9</t>
  </si>
  <si>
    <t>28614482-01</t>
  </si>
  <si>
    <t>trubka kanalizační PP korugovaná DN800</t>
  </si>
  <si>
    <t>911483554</t>
  </si>
  <si>
    <t>Poznámka k položce:_x000d_
- min. SN12_x000d_
- potrubí a tvarovky zůstávají majetkem zhotovitele, na základě toho stanovena 1/3 výměry jako cena za opotřebení</t>
  </si>
  <si>
    <t>(2*6,5)/3</t>
  </si>
  <si>
    <t>10</t>
  </si>
  <si>
    <t>115101201</t>
  </si>
  <si>
    <t>Čerpání vody na dopravní výšku do 10 m průměrný přítok do 500 l/min</t>
  </si>
  <si>
    <t>hod</t>
  </si>
  <si>
    <t>-1115578840</t>
  </si>
  <si>
    <t>Čerpání vody na dopravní výšku do 10 m s uvažovaným průměrným přítokem do 500 l/min</t>
  </si>
  <si>
    <t>https://podminky.urs.cz/item/CS_URS_2024_02/115101201</t>
  </si>
  <si>
    <t>Poznámka k položce:_x000d_
- předpokládaná doba čerpání po dobu realizace je stanovena na 288 hod (4,8 hod/denně po dobu 60 dní)_x000d_
- finální doba čerpání se bude odvíjet od místních podmínek v rámci doby realizace (zejména v závislosti na aktuálním vodním stavu v korytě vodního toku v období realizace)</t>
  </si>
  <si>
    <t>288</t>
  </si>
  <si>
    <t>11</t>
  </si>
  <si>
    <t>115101301</t>
  </si>
  <si>
    <t>Pohotovost čerpací soupravy pro dopravní výšku do 10 m přítok do 500 l/min</t>
  </si>
  <si>
    <t>den</t>
  </si>
  <si>
    <t>-525431931</t>
  </si>
  <si>
    <t>Pohotovost záložní čerpací soupravy pro dopravní výšku do 10 m s uvažovaným průměrným přítokem do 500 l/min</t>
  </si>
  <si>
    <t>https://podminky.urs.cz/item/CS_URS_2024_02/115101301</t>
  </si>
  <si>
    <t>45</t>
  </si>
  <si>
    <t>119001403-01</t>
  </si>
  <si>
    <t>Dočasné zajištění stávající navazující zdi, která není předmětem stavby</t>
  </si>
  <si>
    <t>1568822974</t>
  </si>
  <si>
    <t>Poznámka k položce:_x000d_
Dočasné zajištění stávající navazující zdi, která není předmětem stavby např.:_x000d_
- instalace příložného pažení s rozpěrou a zavětrováním_x000d_
Zřízení a odstraněním, včetně dodání materiálu. S ohledem na prostředí stavby bude zvolen vhodný materiál pažících prvků._x000d_
Zhotovitel zajistí případně vlastní způsob zajištění stávající kce, který bude odsouhlasen ze strany investora.</t>
  </si>
  <si>
    <t>3*3</t>
  </si>
  <si>
    <t>13</t>
  </si>
  <si>
    <t>121151103</t>
  </si>
  <si>
    <t>Sejmutí ornice plochy do 100 m2 tl vrstvy do 200 mm strojně</t>
  </si>
  <si>
    <t>1587549113</t>
  </si>
  <si>
    <t>Sejmutí ornice strojně při souvislé ploše do 100 m2, tl. vrstvy do 200 mm</t>
  </si>
  <si>
    <t>https://podminky.urs.cz/item/CS_URS_2024_02/121151103</t>
  </si>
  <si>
    <t>18,80</t>
  </si>
  <si>
    <t>14</t>
  </si>
  <si>
    <t>124153101</t>
  </si>
  <si>
    <t>Vykopávky pro koryta vodotečí v hornině třídy těžitelnosti I skupiny 1 a 2 objem do 1000 m3 strojně</t>
  </si>
  <si>
    <t>-911047814</t>
  </si>
  <si>
    <t>Vykopávky pro koryta vodotečí strojně v hornině třídy těžitelnosti I skupiny 1 a 2 přes 100 do 1 000 m3</t>
  </si>
  <si>
    <t>https://podminky.urs.cz/item/CS_URS_2024_02/124153101</t>
  </si>
  <si>
    <t>(21+27+60+22-7,89) "těžení zemního materiálu pro potřeby stavby (plošina, sjezd, převod vody, ohrázkování)"</t>
  </si>
  <si>
    <t>60+22 "odstranění pracovní plošiny a sjezdu"</t>
  </si>
  <si>
    <t>15</t>
  </si>
  <si>
    <t>127751101</t>
  </si>
  <si>
    <t>Vykopávky pod vodou v hornině třídy těžitelnosti I a II skupiny 1 až 4 tl vrstvy do 0,5 m objem do 1000 m3 strojně</t>
  </si>
  <si>
    <t>-587793369</t>
  </si>
  <si>
    <t>Vykopávky pod vodou strojně na hloubku do 5 m pod projektem stanovenou hladinou vody v horninách třídy těžitelnosti I a II skupiny 1 až 4, průměrné tloušťky projektované vrstvy do 0,50 m do 1 000 m3</t>
  </si>
  <si>
    <t>https://podminky.urs.cz/item/CS_URS_2024_02/127751101</t>
  </si>
  <si>
    <t>Poznámka k položce:_x000d_
viz výkresová část PD D.3</t>
  </si>
  <si>
    <t>7,89</t>
  </si>
  <si>
    <t>16</t>
  </si>
  <si>
    <t>131153203</t>
  </si>
  <si>
    <t>Hloubení jam zapažených v hornině třídy těžitelnosti I skupiny 1 a 2 objem do 100 m3 strojně v omezeném prostoru</t>
  </si>
  <si>
    <t>1487312057</t>
  </si>
  <si>
    <t>Hloubení zapažených jam a zářezů strojně s urovnáním dna do předepsaného profilu a spádu v omezeném prostoru v hornině třídy těžitelnosti I skupiny 1 a 2 přes 50 do 100 m3</t>
  </si>
  <si>
    <t>https://podminky.urs.cz/item/CS_URS_2024_02/131153203</t>
  </si>
  <si>
    <t>93,57*0,67</t>
  </si>
  <si>
    <t>17</t>
  </si>
  <si>
    <t>131253202</t>
  </si>
  <si>
    <t>Hloubení jam zapažených v hornině třídy těžitelnosti I skupiny 3 objem do 50 m3 strojně v omezeném prostoru</t>
  </si>
  <si>
    <t>-688509344</t>
  </si>
  <si>
    <t>Hloubení zapažených jam a zářezů strojně s urovnáním dna do předepsaného profilu a spádu v omezeném prostoru v hornině třídy těžitelnosti I skupiny 3 přes 20 do 50 m3</t>
  </si>
  <si>
    <t>https://podminky.urs.cz/item/CS_URS_2024_02/131253202</t>
  </si>
  <si>
    <t>93,57*0,33</t>
  </si>
  <si>
    <t>18</t>
  </si>
  <si>
    <t>153112111</t>
  </si>
  <si>
    <t>Nastražení ocelových štětovnic dl do 10 m ve standardních podmínkách z terénu</t>
  </si>
  <si>
    <t>-1190485085</t>
  </si>
  <si>
    <t>Zřízení beraněných stěn z ocelových štětovnic z terénu nastražení štětovnic ve standardních podmínkách, délky do 10 m</t>
  </si>
  <si>
    <t>https://podminky.urs.cz/item/CS_URS_2024_02/153112111</t>
  </si>
  <si>
    <t>3,5*7</t>
  </si>
  <si>
    <t>19</t>
  </si>
  <si>
    <t>153112115</t>
  </si>
  <si>
    <t>Nastražení ocelových štětovnic dl do 10 m ve stísněných podmínkách z terénu</t>
  </si>
  <si>
    <t>-892943390</t>
  </si>
  <si>
    <t>Zřízení beraněných stěn z ocelových štětovnic z terénu nastražení štětovnic ve stísněných podmínkách, délky do 10 m</t>
  </si>
  <si>
    <t>https://podminky.urs.cz/item/CS_URS_2024_02/153112115</t>
  </si>
  <si>
    <t>4*8</t>
  </si>
  <si>
    <t>20</t>
  </si>
  <si>
    <t>153112122</t>
  </si>
  <si>
    <t>Zaberanění ocelových štětovnic na dl do 8 m ve standardních podmínkách z terénu</t>
  </si>
  <si>
    <t>1403378200</t>
  </si>
  <si>
    <t>Zřízení beraněných stěn z ocelových štětovnic z terénu zaberanění štětovnic ve standardních podmínkách, délky do 8 m</t>
  </si>
  <si>
    <t>https://podminky.urs.cz/item/CS_URS_2024_02/153112122</t>
  </si>
  <si>
    <t>15920311</t>
  </si>
  <si>
    <t>štětovnice ocelová Illn</t>
  </si>
  <si>
    <t>t</t>
  </si>
  <si>
    <t>544287058</t>
  </si>
  <si>
    <t>Poznámka k položce:_x000d_
- štětovnice zůstávají majetkem zhotovitele, na základě toho stanovena 1/3 výměry jako cena za opotřebení</t>
  </si>
  <si>
    <t>3,987/3</t>
  </si>
  <si>
    <t>22</t>
  </si>
  <si>
    <t>153112132</t>
  </si>
  <si>
    <t>Zaberanění ocelových štětovnic na dl do 8 m ve stísněných podmínkách z terénu</t>
  </si>
  <si>
    <t>1674963022</t>
  </si>
  <si>
    <t>Zřízení beraněných stěn z ocelových štětovnic z terénu zaberanění štětovnic ve stísněných podmínkách, délky do 8 m</t>
  </si>
  <si>
    <t>https://podminky.urs.cz/item/CS_URS_2024_02/153112132</t>
  </si>
  <si>
    <t>Poznámka k položce:_x000d_
- štětovnice v daném místě ponechány</t>
  </si>
  <si>
    <t>23</t>
  </si>
  <si>
    <t>186535863</t>
  </si>
  <si>
    <t>32*0,16275 'Přepočtené koeficientem množství</t>
  </si>
  <si>
    <t>24</t>
  </si>
  <si>
    <t>153113112</t>
  </si>
  <si>
    <t>Vytažení ocelových štětovnic dl do 12 m zaberaněných do hl 8 m z terénu ve standardnich podmínkách</t>
  </si>
  <si>
    <t>-1077094764</t>
  </si>
  <si>
    <t>Vytažení stěn z ocelových štětovnic zaberaněných z terénu délky do 12 m ve standardních podmínkách, zaberaněných na hloubku do 8 m</t>
  </si>
  <si>
    <t>https://podminky.urs.cz/item/CS_URS_2024_02/153113112</t>
  </si>
  <si>
    <t>24,5</t>
  </si>
  <si>
    <t>25</t>
  </si>
  <si>
    <t>155135111</t>
  </si>
  <si>
    <t>Zřízení dočasného hrazení z pytlů plněných pískem</t>
  </si>
  <si>
    <t>-960938985</t>
  </si>
  <si>
    <t>Dočasné hrazení z pytlů plněných pískem zřízení</t>
  </si>
  <si>
    <t>https://podminky.urs.cz/item/CS_URS_2024_02/155135111</t>
  </si>
  <si>
    <t>Poznámka k položce:_x000d_
- předpoklad dočasných hrázek z velkoobjemových vaků (BIGBAGŮ) plněných místním materiálem</t>
  </si>
  <si>
    <t>21+27</t>
  </si>
  <si>
    <t>26</t>
  </si>
  <si>
    <t>155135112</t>
  </si>
  <si>
    <t>Odstranění dočasného hrazení z pytlů plněných pískem</t>
  </si>
  <si>
    <t>1577180388</t>
  </si>
  <si>
    <t>Dočasné hrazení z pytlů plněných pískem odstranění</t>
  </si>
  <si>
    <t>https://podminky.urs.cz/item/CS_URS_2024_02/155135112</t>
  </si>
  <si>
    <t>27</t>
  </si>
  <si>
    <t>162251102</t>
  </si>
  <si>
    <t>Vodorovné přemístění přes 20 do 50 m výkopku/sypaniny z horniny třídy těžitelnosti I skupiny 1 až 3</t>
  </si>
  <si>
    <t>2086471439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</si>
  <si>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</si>
  <si>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https://podminky.urs.cz/item/CS_URS_2024_02/162251102</t>
  </si>
  <si>
    <t>62,692+30,878+66,52 "zemní materiál v rámci stavební jámy"</t>
  </si>
  <si>
    <t>28</t>
  </si>
  <si>
    <t>16715111</t>
  </si>
  <si>
    <t>Nakládání výkopku z hornin třídy těžitelnosti I skupiny 1 až 3 přes 100 m3</t>
  </si>
  <si>
    <t>-1355526481</t>
  </si>
  <si>
    <t>Nakládání, skládání a překládání neulehlého výkopku nebo sypaniny strojně nakládání, množství přes 100 m3, z hornin třídy těžitelnosti I, skupiny 1 až 3</t>
  </si>
  <si>
    <t>https://podminky.urs.cz/item/CS_URS_2024_02/16715111</t>
  </si>
  <si>
    <t xml:space="preserve">(62,692+30,878)*2  "zemní materiál ze stavební jámy"</t>
  </si>
  <si>
    <t>29</t>
  </si>
  <si>
    <t>167151121</t>
  </si>
  <si>
    <t>Skládání nebo překládání výkopku z horniny třídy těžitelnosti I skupiny 1 až 3</t>
  </si>
  <si>
    <t>518696920</t>
  </si>
  <si>
    <t>Nakládání, skládání a překládání neulehlého výkopku nebo sypaniny strojně skládání nebo překládání, z hornin třídy těžitelnosti I, skupiny 1 až 3</t>
  </si>
  <si>
    <t>https://podminky.urs.cz/item/CS_URS_2024_02/167151121</t>
  </si>
  <si>
    <t>(60+22)*2</t>
  </si>
  <si>
    <t>30</t>
  </si>
  <si>
    <t>171151111</t>
  </si>
  <si>
    <t>Uložení sypaniny z hornin nesoudržných sypkých do násypů zhutněných strojně</t>
  </si>
  <si>
    <t>1406569609</t>
  </si>
  <si>
    <t>Uložení sypanin do násypů strojně s rozprostřením sypaniny ve vrstvách a s hrubým urovnáním zhutněných z hornin nesoudržných sypkých</t>
  </si>
  <si>
    <t>https://podminky.urs.cz/item/CS_URS_2024_02/171151111</t>
  </si>
  <si>
    <t>Poznámka k položce:_x000d_
- provedení sjezdu a pracovní plošiny</t>
  </si>
  <si>
    <t>60+22</t>
  </si>
  <si>
    <t>31</t>
  </si>
  <si>
    <t>171251101</t>
  </si>
  <si>
    <t>Uložení sypaniny do násypů nezhutněných strojně</t>
  </si>
  <si>
    <t>-1309480214</t>
  </si>
  <si>
    <t>Uložení sypanin do násypů strojně s rozprostřením sypaniny ve vrstvách a s hrubým urovnáním nezhutněných jakékoliv třídy těžitelnosti</t>
  </si>
  <si>
    <t>https://podminky.urs.cz/item/CS_URS_2024_02/171251101</t>
  </si>
  <si>
    <t>62,692+30,878 "zemní materiál ze stavební jámy uložen na mezideponii"</t>
  </si>
  <si>
    <t>22+60+21+27 "zpětné uložení-rozplavení materiálu z lavice do původního místa"</t>
  </si>
  <si>
    <t>32</t>
  </si>
  <si>
    <t>174151101</t>
  </si>
  <si>
    <t>Zásyp jam, šachet rýh nebo kolem objektů sypaninou se zhutněním</t>
  </si>
  <si>
    <t>1869724760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</si>
  <si>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</si>
  <si>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</si>
  <si>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66,52</t>
  </si>
  <si>
    <t>33</t>
  </si>
  <si>
    <t>181351003</t>
  </si>
  <si>
    <t>Rozprostření ornice tl vrstvy do 200 mm pl do 100 m2 v rovině nebo ve svahu do 1:5 strojně</t>
  </si>
  <si>
    <t>89217492</t>
  </si>
  <si>
    <t>Rozprostření a urovnání ornice v rovině nebo ve svahu sklonu do 1:5 strojně při souvislé ploše do 100 m2, tl. vrstvy do 200 mm</t>
  </si>
  <si>
    <t>https://podminky.urs.cz/item/CS_URS_2024_02/181351003</t>
  </si>
  <si>
    <t>34</t>
  </si>
  <si>
    <t>182303111</t>
  </si>
  <si>
    <t>Doplnění zeminy nebo substrátu na travnatých plochách tl do 50 mm rovina v rovinně a svahu do 1:5</t>
  </si>
  <si>
    <t>-1463647249</t>
  </si>
  <si>
    <t>Doplnění zeminy nebo substrátu na travnatých plochách tloušťky do 50 mm v rovině nebo na svahu do 1:5</t>
  </si>
  <si>
    <t>https://podminky.urs.cz/item/CS_URS_2024_02/182303111</t>
  </si>
  <si>
    <t>35</t>
  </si>
  <si>
    <t>10371500</t>
  </si>
  <si>
    <t>substrát pro trávníky VL</t>
  </si>
  <si>
    <t>-1282851298</t>
  </si>
  <si>
    <t>18,8*0,051 'Přepočtené koeficientem množství</t>
  </si>
  <si>
    <t>36</t>
  </si>
  <si>
    <t>181411121</t>
  </si>
  <si>
    <t>Založení lučního trávníku výsevem pl do 1000 m2 v rovině a ve svahu do 1:5</t>
  </si>
  <si>
    <t>-1762925415</t>
  </si>
  <si>
    <t>Založení trávníku na půdě předem připravené plochy do 1000 m2 výsevem včetně utažení lučního v rovině nebo na svahu do 1:5</t>
  </si>
  <si>
    <t>https://podminky.urs.cz/item/CS_URS_2024_02/181411121</t>
  </si>
  <si>
    <t>37</t>
  </si>
  <si>
    <t>00572472</t>
  </si>
  <si>
    <t>osivo směs travní krajinná-rovinná</t>
  </si>
  <si>
    <t>kg</t>
  </si>
  <si>
    <t>472901619</t>
  </si>
  <si>
    <t>18,8*0,02 'Přepočtené koeficientem množství</t>
  </si>
  <si>
    <t>38</t>
  </si>
  <si>
    <t>171201231-01</t>
  </si>
  <si>
    <t>Likvidace přebytečné zeminy a kamení na stavbě dle platné legislativy v době realizace stavby</t>
  </si>
  <si>
    <t>-874993467</t>
  </si>
  <si>
    <t>Poznámka k položce:_x000d_
- likvidace zeminy a kamení dle platné legislativy_x000d_
- doprava do finální místa uložení, složení, poplatky za uložení_x000d_
- předpokládané zatřízení odpadu 17 05 04_x000d_
- předpoklad uložení na recyklační skládce vzdálené do 10 km_x000d_
- zhotovitel případně navrhne vlastní způsob likvidace, který bude v souladu s platnou legislativou</t>
  </si>
  <si>
    <t>27,05*2</t>
  </si>
  <si>
    <t>39</t>
  </si>
  <si>
    <t>171201231-02</t>
  </si>
  <si>
    <t>Likvidace odstraňovaných travin dle platné legislativy v době realizace stavby</t>
  </si>
  <si>
    <t>481989624</t>
  </si>
  <si>
    <t>Poznámka k položce:_x000d_
- likvidace pošečenéných travin dle platné legislativy_x000d_
- doprava do finální místa uložení, složení, poplatky za uložení_x000d_
- předpoklad likvidace do vzdálenosti 20 km_x000d_
- zhotovitel případně navrhne vlastní způsob likvidace, který bude v souladu s platnou legislativou_x000d_
- předpoklad množství 0,7 kg na 1 m2, tj. 399 m2 = 280 kg</t>
  </si>
  <si>
    <t>280/1000</t>
  </si>
  <si>
    <t>Zakládání</t>
  </si>
  <si>
    <t>40</t>
  </si>
  <si>
    <t>211531111</t>
  </si>
  <si>
    <t>Výplň odvodňovacích žeber nebo trativodů kamenivem hrubým drceným frakce 16 až 63 mm</t>
  </si>
  <si>
    <t>976944907</t>
  </si>
  <si>
    <t>Výplň kamenivem do rýh odvodňovacích žeber nebo trativodů bez zhutnění, s úpravou povrchu výplně kamenivem hrubým drceným frakce 16 až 63 mm</t>
  </si>
  <si>
    <t>https://podminky.urs.cz/item/CS_URS_2024_02/211531111</t>
  </si>
  <si>
    <t>Poznámka k položce:_x000d_
- fr. 16/32 mm</t>
  </si>
  <si>
    <t>20*0,1</t>
  </si>
  <si>
    <t>41</t>
  </si>
  <si>
    <t>211971121</t>
  </si>
  <si>
    <t>Zřízení opláštění žeber nebo trativodů geotextilií v rýze nebo zářezu sklonu přes 1:2 š do 2,5 m</t>
  </si>
  <si>
    <t>1120387775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</si>
  <si>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</si>
  <si>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https://podminky.urs.cz/item/CS_URS_2024_02/211971121</t>
  </si>
  <si>
    <t>1,2*20 "odvodnění jámy"</t>
  </si>
  <si>
    <t>(2,87*2,575)+(2,93*2,736)+(3,15*1,492) "ododnění zdi"</t>
  </si>
  <si>
    <t>42</t>
  </si>
  <si>
    <t>69311199</t>
  </si>
  <si>
    <t>geotextilie netkaná separační, ochranná, filtrační, drenážní PES(70%)+PP(30%) 300g/m2</t>
  </si>
  <si>
    <t>1931461767</t>
  </si>
  <si>
    <t>44,107*1,1845 'Přepočtené koeficientem množství</t>
  </si>
  <si>
    <t>43</t>
  </si>
  <si>
    <t>212755214-01</t>
  </si>
  <si>
    <t>Příčné odvodnění opěrné zdi z PVC potrubí DN100</t>
  </si>
  <si>
    <t>soubor</t>
  </si>
  <si>
    <t>51949247</t>
  </si>
  <si>
    <t xml:space="preserve">Poznámka k položce:_x000d_
- dodávka + montáž a přesuny_x000d_
- příčná drenáž potrubí PVC DN100 mm, napojení přes redukovaný T-kus + dotěsnění spojů, v místě rozsahu průchodu potrubí dříkem zdi na potrubí umístěn těsnící přírubový provazec pro VH stavby + cementová zálivka_x000d_
- délka potrubí 0,76 m - 5 ks_x000d_
</t>
  </si>
  <si>
    <t>44</t>
  </si>
  <si>
    <t>212755215</t>
  </si>
  <si>
    <t>Trativody z drenážních trubek plastových flexibilních D 125 mm bez lože</t>
  </si>
  <si>
    <t>-613354714</t>
  </si>
  <si>
    <t>Trativody bez lože z drenážních trubek plastových flexibilních D 125 mm</t>
  </si>
  <si>
    <t>https://podminky.urs.cz/item/CS_URS_2024_02/212755215</t>
  </si>
  <si>
    <t>20 "odvodnění jámy"</t>
  </si>
  <si>
    <t>5,8 "odvodnění zdi - perforované potrubí"</t>
  </si>
  <si>
    <t>271532211-01</t>
  </si>
  <si>
    <t>Podsyp pod základové konstrukce se zhutněním a urovnáním povrchu z kameniva hrubého, frakce 0 - 63 mm</t>
  </si>
  <si>
    <t>-276395985</t>
  </si>
  <si>
    <t>Poznámka k položce:_x000d_
- stabilizační hutněný polštář fr. kameniva 0-63 mm, předpoklad tl. 140-200 mm, předpoklad částečného zatlačení kameniva do podloží</t>
  </si>
  <si>
    <t>13,95*0,14+(13,95*0,14*0,5)</t>
  </si>
  <si>
    <t>46</t>
  </si>
  <si>
    <t>291211111-01</t>
  </si>
  <si>
    <t>Dočasné zpevnění ploch v rámci staveniště po odbu stavby zřízení a odstranění</t>
  </si>
  <si>
    <t>1680384438</t>
  </si>
  <si>
    <t>Poznámka k položce:_x000d_
- předpoklad zpevnění sjezdu silničními panely 3000x1000x150 mm (11 ks) dodávky, zřízení, odstranění_x000d_
- předpoklad dočasného zpevnění prostor prac. plošiny - roznášecí deska či bet panel předpoklad 5 ks_x000d_
- v případě panelů je předpokládáno, že zůstanou majetkem zhotovitele, daná cena dodávky tedy stanovována za jejich opotřebení_x000d_
- zhtovitel navrhne případně vlastní řešení tak, aby došlo k předejití víceprací vlivem nezpevněných přístupových tras</t>
  </si>
  <si>
    <t>Svislé a kompletní konstrukce</t>
  </si>
  <si>
    <t>47</t>
  </si>
  <si>
    <t>311101211</t>
  </si>
  <si>
    <t>Vytvoření prostupů do 0,02 m2 ve zdech nosných osazením vložek z trub, dílců, tvarovek</t>
  </si>
  <si>
    <t>1322914074</t>
  </si>
  <si>
    <t>Vytvoření prostupů nebo suchých kanálků v betonových zdech nosných z monolitického betonu a železobetonu vodorovných, šikmých, obloukových, zalomených, svislých vložkami z trub, prefabrikovaných dílců, dutinových tvarovek, apod., bez jejich dodání trvale osazenými na sraz, včetně polohového zajištění v bednění při betonáži, vnější průřezové plochy do 0,02 m2</t>
  </si>
  <si>
    <t>https://podminky.urs.cz/item/CS_URS_2024_01/311101211</t>
  </si>
  <si>
    <t>Poznámka k položce:_x000d_
- osazení potrubí DN150 v rámci betonáže nadzákladové části zdi včetně uchycení - 5 ks</t>
  </si>
  <si>
    <t>5*0,51</t>
  </si>
  <si>
    <t>48</t>
  </si>
  <si>
    <t>28611130</t>
  </si>
  <si>
    <t>trubka kanalizační PVC DN 160x500mm SN4</t>
  </si>
  <si>
    <t>473511838</t>
  </si>
  <si>
    <t>2,55*1,01 'Přepočtené koeficientem množství</t>
  </si>
  <si>
    <t>49</t>
  </si>
  <si>
    <t>321222111</t>
  </si>
  <si>
    <t>Zdění obkladního zdiva vodních staveb řádkového</t>
  </si>
  <si>
    <t>-737500423</t>
  </si>
  <si>
    <t>Zdění obkladního zdiva vodních staveb přehrad, jezů a plavebních komor, spodní stavby vodních elektráren, odběrných věží a výpustných zařízení, opěrných zdí, šachet, šachtic a ostatních konstrukcí řádkového hrubého i čistého s vyspárováním na maltu cementovou tl. od 250 do 450 mm</t>
  </si>
  <si>
    <t>https://podminky.urs.cz/item/CS_URS_2024_02/321222111</t>
  </si>
  <si>
    <t>Poznámka k položce:_x000d_
- obkladní zdivo v provedení řádkového zdiva s návazností na stávající zachovávanou část zdi, uložení na maltu MC20, spára š. do cca 30 mm, spárování MC25 odstínu světle šedé barvy (bude případně upřesněno investorem dle zkušebního vzorku)</t>
  </si>
  <si>
    <t>(0,73*2,575)+(0,80*2,736)+(0,87*1,492)</t>
  </si>
  <si>
    <t>50</t>
  </si>
  <si>
    <t>58380758-01</t>
  </si>
  <si>
    <t>kámen lomový tl. 250 mm</t>
  </si>
  <si>
    <t>-601261073</t>
  </si>
  <si>
    <t>5,367*2 'Přepočtené koeficientem množství</t>
  </si>
  <si>
    <t>51</t>
  </si>
  <si>
    <t>321321115</t>
  </si>
  <si>
    <t>Konstrukce vodních staveb ze ŽB mrazuvzdorného tř. C 25/30</t>
  </si>
  <si>
    <t>739646496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</si>
  <si>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25/30</t>
  </si>
  <si>
    <t>https://podminky.urs.cz/item/CS_URS_2024_02/321321115</t>
  </si>
  <si>
    <t>((2,575*0,73)+(2,736*0,715)+(1,492*0,7))*0,1</t>
  </si>
  <si>
    <t>52</t>
  </si>
  <si>
    <t>321321116</t>
  </si>
  <si>
    <t>Konstrukce vodních staveb ze ŽB mrazuvzdorného tř. C 30/37</t>
  </si>
  <si>
    <t>790004764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</si>
  <si>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30/37</t>
  </si>
  <si>
    <t>https://podminky.urs.cz/item/CS_URS_2024_02/321321116</t>
  </si>
  <si>
    <t>10,91*0,6 "základová část zdi (dříku)"</t>
  </si>
  <si>
    <t>(1,50*2,575)+(1,63*2,736)+(1,73*1,492) "nadzákladová část zdi (dříku)"</t>
  </si>
  <si>
    <t>53</t>
  </si>
  <si>
    <t>321351010</t>
  </si>
  <si>
    <t>Bednění konstrukcí vodních staveb rovinné - zřízení</t>
  </si>
  <si>
    <t>1846253276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</si>
  <si>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</si>
  <si>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https://podminky.urs.cz/item/CS_URS_2024_02/321351010</t>
  </si>
  <si>
    <t>15,20*0,6 "základová část"</t>
  </si>
  <si>
    <t>15,6*0,1*1,1 "římsa"</t>
  </si>
  <si>
    <t>(5,85*2,575)+(6,40*2,736)+(6,96*1,492)+(2*1,50)+(2*1,73) "nadzákladová část"</t>
  </si>
  <si>
    <t>54</t>
  </si>
  <si>
    <t>321352010</t>
  </si>
  <si>
    <t>Bednění konstrukcí vodních staveb rovinné - odstranění</t>
  </si>
  <si>
    <t>-19312567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</si>
  <si>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</si>
  <si>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https://podminky.urs.cz/item/CS_URS_2024_02/321352010</t>
  </si>
  <si>
    <t>60,254</t>
  </si>
  <si>
    <t>55</t>
  </si>
  <si>
    <t>321366111</t>
  </si>
  <si>
    <t>Výztuž železobetonových konstrukcí vodních staveb z oceli 10 505 D do 12 mm</t>
  </si>
  <si>
    <t>1943653327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</si>
  <si>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</si>
  <si>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https://podminky.urs.cz/item/CS_URS_2024_02/321366111</t>
  </si>
  <si>
    <t>1,32/1000 "spojovací trny římsa pr. 6 mm dl. 200 mm, 27 ks"</t>
  </si>
  <si>
    <t>31,72/1000 "spojovací trny obklad pr. 12 mm dl. 300 mm, 108 ks"</t>
  </si>
  <si>
    <t>56</t>
  </si>
  <si>
    <t>321366112</t>
  </si>
  <si>
    <t>Výztuž železobetonových konstrukcí vodních staveb z oceli 10 505 D do 32 mm</t>
  </si>
  <si>
    <t>661604609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</si>
  <si>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přes 12 do 32 mm, z oceli 10 505 (R) nebo BSt 500</t>
  </si>
  <si>
    <t>https://podminky.urs.cz/item/CS_URS_2024_02/321366112</t>
  </si>
  <si>
    <t>(557,32+620,5+353,00)/1000 "viz výkresová část D.5.1 a D.5.2"</t>
  </si>
  <si>
    <t>57</t>
  </si>
  <si>
    <t>321368211</t>
  </si>
  <si>
    <t>Výztuž železobetonových konstrukcí vodních staveb ze svařovaných sítí</t>
  </si>
  <si>
    <t>-874653421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</si>
  <si>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</si>
  <si>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https://podminky.urs.cz/item/CS_URS_2024_02/321368211</t>
  </si>
  <si>
    <t>7,5*7,9/1000 "kari síť 8/100x100 KY49 -dlažba"</t>
  </si>
  <si>
    <t>20,40/1000 "kari síť 4/50x50 - římsa"</t>
  </si>
  <si>
    <t>Vodorovné konstrukce</t>
  </si>
  <si>
    <t>58</t>
  </si>
  <si>
    <t>451317113</t>
  </si>
  <si>
    <t>Podklad pod dlažbu z betonu prostého pro prostředí s mrazovými cykly C 25/30 tl přes 150 do 200 mm</t>
  </si>
  <si>
    <t>1770555512</t>
  </si>
  <si>
    <t>Podklad pod dlažbu z betonu prostého pro prostředí s mrazovými cykly tř. C 25/30 tl. přes 150 do 200 mm</t>
  </si>
  <si>
    <t>https://podminky.urs.cz/item/CS_URS_2024_02/451317113</t>
  </si>
  <si>
    <t>7,5</t>
  </si>
  <si>
    <t>59</t>
  </si>
  <si>
    <t>452321172</t>
  </si>
  <si>
    <t>Podkladní desky ze ŽB se zvýšenými nároky na prostředí tř. C 30/37 otevřený výkop</t>
  </si>
  <si>
    <t>-689651854</t>
  </si>
  <si>
    <t>Podkladní a zajišťovací konstrukce z betonu železového v otevřeném výkopu se zvýšenými nároky na prostředí desky pod potrubí, stoky a drobné objekty z betonu tř. C 30/37</t>
  </si>
  <si>
    <t>https://podminky.urs.cz/item/CS_URS_2024_02/452321172</t>
  </si>
  <si>
    <t>Poznámka k položce:_x000d_
- podkladní beton tl. 100 mm</t>
  </si>
  <si>
    <t>12,1*0,1</t>
  </si>
  <si>
    <t>60</t>
  </si>
  <si>
    <t>452351111</t>
  </si>
  <si>
    <t>Bednění podkladních desek nebo sedlového lože pod potrubí, stoky a drobné objekty otevřený výkop zřízení</t>
  </si>
  <si>
    <t>1425564514</t>
  </si>
  <si>
    <t>Bednění podkladních a zajišťovacích konstrukcí v otevřeném výkopu desek nebo sedlových loží pod potrubí, stoky a drobné objekty zřízení</t>
  </si>
  <si>
    <t>https://podminky.urs.cz/item/CS_URS_2024_02/452351111</t>
  </si>
  <si>
    <t>15,54*0,1</t>
  </si>
  <si>
    <t>61</t>
  </si>
  <si>
    <t>452351112</t>
  </si>
  <si>
    <t>Bednění podkladních desek nebo sedlového lože pod potrubí, stoky a drobné objekty otevřený výkop odstranění</t>
  </si>
  <si>
    <t>218818040</t>
  </si>
  <si>
    <t>Bednění podkladních a zajišťovacích konstrukcí v otevřeném výkopu desek nebo sedlových loží pod potrubí, stoky a drobné objekty odstranění</t>
  </si>
  <si>
    <t>https://podminky.urs.cz/item/CS_URS_2024_02/452351112</t>
  </si>
  <si>
    <t>62</t>
  </si>
  <si>
    <t>457531112</t>
  </si>
  <si>
    <t>Filtrační vrstvy z hrubého drceného kameniva bez zhutnění frakce od 16 až 63 do 32 až 63 mm</t>
  </si>
  <si>
    <t>1098399232</t>
  </si>
  <si>
    <t>Filtrační vrstvy jakékoliv tloušťky a sklonu z hrubého drceného kameniva bez zhutnění, frakce od 16-63 do 32-63 mm</t>
  </si>
  <si>
    <t>https://podminky.urs.cz/item/CS_URS_2024_02/457531112</t>
  </si>
  <si>
    <t>(0,69*2,575)+(0,83*2,736)+(0,97*1,492) "filtrační vrstva do drenážního lože - odvodnění zdi"</t>
  </si>
  <si>
    <t>63</t>
  </si>
  <si>
    <t>457971111</t>
  </si>
  <si>
    <t>Zřízení vrstvy z geotextilie o sklonu do 10° š do 3 m</t>
  </si>
  <si>
    <t>1263670483</t>
  </si>
  <si>
    <t>Zřízení vrstvy z geotextilie s přesahem bez připevnění k podkladu, s potřebným dočasným zatěžováním včetně zakotvení okraje o sklonu do 10°, šířky geotextilie do 3 m</t>
  </si>
  <si>
    <t>https://podminky.urs.cz/item/CS_URS_2024_02/457971111</t>
  </si>
  <si>
    <t>Poznámka k položce:_x000d_
- ochranná vrstva v rámci hrázek s následným přisypáním zem. materiálu</t>
  </si>
  <si>
    <t>(18+14)*3</t>
  </si>
  <si>
    <t>64</t>
  </si>
  <si>
    <t>69311081</t>
  </si>
  <si>
    <t>geotextilie netkaná separační, ochranná, filtrační, drenážní PES 300g/m2</t>
  </si>
  <si>
    <t>1763473810</t>
  </si>
  <si>
    <t>96*1,2 'Přepočtené koeficientem množství</t>
  </si>
  <si>
    <t>65</t>
  </si>
  <si>
    <t>461211721</t>
  </si>
  <si>
    <t>Patka z lomového kamene pro dlažbu na sucho s vyspárováním cementovou maltou</t>
  </si>
  <si>
    <t>1795331711</t>
  </si>
  <si>
    <t>Patka z lomového kamene lomařsky upraveného pro dlažbu zděná na sucho s vyspárováním cementovou maltou</t>
  </si>
  <si>
    <t>https://podminky.urs.cz/item/CS_URS_2024_02/461211721</t>
  </si>
  <si>
    <t>Poznámka k položce:_x000d_
- zpětné provedení ubourané části zákl. patky v rámci opevnění svahu kamennou dlažbou do bet. lože.</t>
  </si>
  <si>
    <t>0,9*0,6*4*0,3</t>
  </si>
  <si>
    <t>66</t>
  </si>
  <si>
    <t>462512270</t>
  </si>
  <si>
    <t>Zához z lomového kamene s proštěrkováním z terénu hmotnost do 200 kg</t>
  </si>
  <si>
    <t>663851331</t>
  </si>
  <si>
    <t>Zához z lomového kamene neupraveného záhozového s proštěrkováním z terénu, hmotnosti jednotlivých kamenů do 200 kg</t>
  </si>
  <si>
    <t>https://podminky.urs.cz/item/CS_URS_2024_02/462512270</t>
  </si>
  <si>
    <t>Poznámka k položce:_x000d_
- provedení kamenného záhozu z lomového kamene 200 kg_x000d_
- zához bude uložen na sucho, větší kameny budou umístěny k patě zdi_x000d_
- kameny budou postupně proštěrkovány</t>
  </si>
  <si>
    <t>7,2</t>
  </si>
  <si>
    <t>67</t>
  </si>
  <si>
    <t>462519002</t>
  </si>
  <si>
    <t>Příplatek za urovnání ploch záhozu z lomového kamene hmotnost do 200 kg</t>
  </si>
  <si>
    <t>-1182696653</t>
  </si>
  <si>
    <t>Zához z lomového kamene neupraveného záhozového Příplatek k cenám za urovnání viditelných ploch záhozu z kamene, hmotnosti jednotlivých kamenů do 200 kg</t>
  </si>
  <si>
    <t>https://podminky.urs.cz/item/CS_URS_2024_02/462519002</t>
  </si>
  <si>
    <t>Poznámka k položce:_x000d_
- úprava pokládky kamenů v rámci kamenného záhozu 200 kg</t>
  </si>
  <si>
    <t>8,6</t>
  </si>
  <si>
    <t>68</t>
  </si>
  <si>
    <t>465518317</t>
  </si>
  <si>
    <t>Oprava dlažeb z lomového kamene na maltu s vyspárováním do 20 m2 bez dodání kamene tl 300 mm</t>
  </si>
  <si>
    <t>-288102719</t>
  </si>
  <si>
    <t>Oprava dlažeb z lomového kamene lomařsky upraveného pro dlažbu o ploše opravovaných míst do 20 m2 jednotlivě bez dodání kamene na cementovou maltu, s vyspárováním cementovou maltou, tl. kamene 300 mm</t>
  </si>
  <si>
    <t>https://podminky.urs.cz/item/CS_URS_2024_02/465518317</t>
  </si>
  <si>
    <t>Poznámka k položce:_x000d_
- v rámci dlažby použit původní třídění, očištěný lom. kámen v rámci rozebrání dlažby</t>
  </si>
  <si>
    <t>Úpravy povrchů, podlahy a osazování výplní</t>
  </si>
  <si>
    <t>69</t>
  </si>
  <si>
    <t>624631412</t>
  </si>
  <si>
    <t>Vyplnění spár prefabrikovaných dílců těsnicím provazcem z polyetylénu tl přes 20 do 30 mm</t>
  </si>
  <si>
    <t>964206276</t>
  </si>
  <si>
    <t>Úprava vnějších spár obvodového pláště z prefabrikovaných dílců vyplnění spáry těsnicím provazcem z pěnového polyetylénu, šířky přes 20 do 30 mm</t>
  </si>
  <si>
    <t>https://podminky.urs.cz/item/CS_URS_2024_02/624631412</t>
  </si>
  <si>
    <t>7,34+6,31+5,41</t>
  </si>
  <si>
    <t>Trubní vedení</t>
  </si>
  <si>
    <t>70</t>
  </si>
  <si>
    <t>895270012-01</t>
  </si>
  <si>
    <t>Dočaná čerpací šachta (jímka) v rámci odvodnění výkopové jámy DN600</t>
  </si>
  <si>
    <t>1927181707</t>
  </si>
  <si>
    <t xml:space="preserve">Dočaná čerpací šachta (jímka) v rámci odvodnění výkopové jámy DN600
</t>
  </si>
  <si>
    <t>Poznámka k položce:_x000d_
- dodávka, montáž + následné zrušení (odstranění)_x000d_
- šachta pro umístění drenážního či kalového čerpadla v rámci odvodnění stavební jámy - čerpání průsakových vod</t>
  </si>
  <si>
    <t>Ostatní konstrukce a práce, bourání</t>
  </si>
  <si>
    <t>71</t>
  </si>
  <si>
    <t>931992121</t>
  </si>
  <si>
    <t>Výplň dilatačních spár z extrudovaného polystyrénu tl 20 mm</t>
  </si>
  <si>
    <t>1886269210</t>
  </si>
  <si>
    <t>Výplň dilatačních spár z polystyrenu extrudovaného, tloušťky 20 mm</t>
  </si>
  <si>
    <t>https://podminky.urs.cz/item/CS_URS_2024_02/931992121</t>
  </si>
  <si>
    <t>1,97+1,69+2,25</t>
  </si>
  <si>
    <t>72</t>
  </si>
  <si>
    <t>931994102</t>
  </si>
  <si>
    <t>Těsnění dilatační spáry betonové konstrukce povrchovým těsnicím pásem</t>
  </si>
  <si>
    <t>1594854212</t>
  </si>
  <si>
    <t>Těsnění spáry betonové konstrukce pásy, profily, tmely těsnicím pásem povrchovým, spáry dilatační</t>
  </si>
  <si>
    <t>https://podminky.urs.cz/item/CS_URS_2024_02/931994102</t>
  </si>
  <si>
    <t>7,22</t>
  </si>
  <si>
    <t>73</t>
  </si>
  <si>
    <t>931994106</t>
  </si>
  <si>
    <t>Těsnění dilatační spáry betonové konstrukce vnitřním těsnicím pásem</t>
  </si>
  <si>
    <t>755571682</t>
  </si>
  <si>
    <t>Těsnění spáry betonové konstrukce pásy, profily, tmely těsnicím pásem vnitřním, spáry dilatační</t>
  </si>
  <si>
    <t>https://podminky.urs.cz/item/CS_URS_2024_02/931994106</t>
  </si>
  <si>
    <t>2,84+3,39</t>
  </si>
  <si>
    <t>74</t>
  </si>
  <si>
    <t>931994142-01</t>
  </si>
  <si>
    <t>Těsnění dilatační spáry betonové konstrukce pružným mrazuvzdorným tmelem</t>
  </si>
  <si>
    <t>-192791059</t>
  </si>
  <si>
    <t>7,34+6,31+5,41 "dilatační</t>
  </si>
  <si>
    <t>0,72+0,73+0,73 "utěsnění spár římsa"</t>
  </si>
  <si>
    <t>75</t>
  </si>
  <si>
    <t>953241211</t>
  </si>
  <si>
    <t>Osazení smykových dilatačních trnů D 20 mm pro nižší zatížení nerez nebo pozink s pouzdrem</t>
  </si>
  <si>
    <t>kus</t>
  </si>
  <si>
    <t>1306570144</t>
  </si>
  <si>
    <t>Osazení smykových trnů do dilatačních spár jednoduchých pro nižší zatížení z nerezové nebo pozinkované oceli s pouzdrem z nerezové oceli nebo plastu, průměr 20 mm</t>
  </si>
  <si>
    <t>https://podminky.urs.cz/item/CS_URS_2024_02/953241211</t>
  </si>
  <si>
    <t>76</t>
  </si>
  <si>
    <t>54879272</t>
  </si>
  <si>
    <t>trn pro přenos smykové síly u dilatačních spár pro nižší zatížení nerez s nerezovým kombinovaným pouzdrem D 20mm</t>
  </si>
  <si>
    <t>-336330137</t>
  </si>
  <si>
    <t>77</t>
  </si>
  <si>
    <t>953334121</t>
  </si>
  <si>
    <t>Bobtnavý pásek do pracovních spar betonových kcí bentonitový 20 x 25 mm</t>
  </si>
  <si>
    <t>1556755892</t>
  </si>
  <si>
    <t>Bobtnavý pásek do pracovních spar betonových konstrukcí bentonitový, rozměru 20 x 25 mm</t>
  </si>
  <si>
    <t>https://podminky.urs.cz/item/CS_URS_2024_02/953334121</t>
  </si>
  <si>
    <t>Poznámka k položce:_x000d_
viz D.2.2</t>
  </si>
  <si>
    <t>13,60</t>
  </si>
  <si>
    <t>78</t>
  </si>
  <si>
    <t>953961111-01</t>
  </si>
  <si>
    <t>Kotva chemickým tmelem M 8 hl 140 mm do betonu, ŽB nebo kamene s vyvrtáním otvoru</t>
  </si>
  <si>
    <t>465577165</t>
  </si>
  <si>
    <t>Kotva chemická s vyvrtáním otvoru do betonu, železobetonu nebo tvrdého kamene tmel, velikost M 8, hloubka 140 mm</t>
  </si>
  <si>
    <t>Poznámka k položce:_x000d_
dodávka a montáž</t>
  </si>
  <si>
    <t>79</t>
  </si>
  <si>
    <t>953961113-01</t>
  </si>
  <si>
    <t>Kotva chemickým tmelem M 12 hl 180 mm do betonu, ŽB nebo kamene s vyvrtáním otvoru</t>
  </si>
  <si>
    <t>-1094029513</t>
  </si>
  <si>
    <t>Kotva chemická s vyvrtáním otvoru do betonu, železobetonu nebo tvrdého kamene tmel, velikost M 12, hloubka 180 mm</t>
  </si>
  <si>
    <t>108</t>
  </si>
  <si>
    <t>80</t>
  </si>
  <si>
    <t>960211251</t>
  </si>
  <si>
    <t>Bourání vodních staveb zděných z kamene nebo z cihel, z vodní hladiny</t>
  </si>
  <si>
    <t>-304654860</t>
  </si>
  <si>
    <t>Bourání konstrukcí vodních staveb z hladiny, s naložením vybouraných hmot a suti na dopravní prostředek nebo s odklizením na hromady do vzdálenosti 20 m zděných z kamene nebo z cihel</t>
  </si>
  <si>
    <t>https://podminky.urs.cz/item/CS_URS_2024_02/960211251</t>
  </si>
  <si>
    <t>Poznámka k položce:_x000d_
- demolice nadzákladové části + základové, postupné rozebrání</t>
  </si>
  <si>
    <t>17*0,6 "konstrukce zdi v rozsahu 40% již samovolně rozbořena"</t>
  </si>
  <si>
    <t>0,9*0,6*4*0,3 "předpoklad částečného ubourání zákl. patky opevnění dlažby - do 30%"</t>
  </si>
  <si>
    <t>81</t>
  </si>
  <si>
    <t>977211133</t>
  </si>
  <si>
    <t>Řezání stěnovou pilou kcí z kamene hl přes 350 do 420 mm</t>
  </si>
  <si>
    <t>1593857853</t>
  </si>
  <si>
    <t>Řezání konstrukcí stěnovou pilou z kamene hloubka řezu přes 350 do 420 mm</t>
  </si>
  <si>
    <t>https://podminky.urs.cz/item/CS_URS_2024_02/977211133</t>
  </si>
  <si>
    <t>Poznámka k položce:_x000d_
- řez kamenné zdi rozbrušovací pilou s diamantovým kotoučem či stěnovou pilou</t>
  </si>
  <si>
    <t>3,5</t>
  </si>
  <si>
    <t>82</t>
  </si>
  <si>
    <t>985331113</t>
  </si>
  <si>
    <t>Dodatečné vlepování betonářské výztuže D 12 mm do cementové aktivované malty včetně vyvrtání otvoru</t>
  </si>
  <si>
    <t>-1770072095</t>
  </si>
  <si>
    <t>Dodatečné vlepování betonářské výztuže včetně vyvrtání a vyčištění otvoru cementovou aktivovanou maltou průměr výztuže 12 mm</t>
  </si>
  <si>
    <t>https://podminky.urs.cz/item/CS_URS_2024_02/985331113</t>
  </si>
  <si>
    <t>86*0,25*1,1</t>
  </si>
  <si>
    <t>83</t>
  </si>
  <si>
    <t>13021013</t>
  </si>
  <si>
    <t>tyč ocelová kruhová žebírková DIN 488 jakost B500B (10 505) výztuž do betonu D 12mm</t>
  </si>
  <si>
    <t>-1514337115</t>
  </si>
  <si>
    <t>23,65*0,00091 'Přepočtené koeficientem množství</t>
  </si>
  <si>
    <t>997</t>
  </si>
  <si>
    <t>Přesun sutě</t>
  </si>
  <si>
    <t>84</t>
  </si>
  <si>
    <t>997013871-01</t>
  </si>
  <si>
    <t>Likvidace stavební sutě a přebytečného nevyužitelného demoličního materiálu na stavbě dle platné legislativy v době realizace stavby</t>
  </si>
  <si>
    <t>-1232665145</t>
  </si>
  <si>
    <t>Poznámka k položce:_x000d_
- likvidace demoličního materiálu dle platné legislativy_x000d_
- doprava do finální místa uložení, složení, poplatky za uložení_x000d_
- předpokládané zatřízení odpadu 17 09 04_x000d_
- předpoklad uložení na recyklační skládce vzdálené do 10 km_x000d_
- zhotovitel případně navrhne vlastní způsob likvidace, který bude v souladu s platnou legislativou</t>
  </si>
  <si>
    <t>6,58 "podkladní lože stávající dalžba"</t>
  </si>
  <si>
    <t>9,70 "předpoklad přebytečného demoličního materiálu ze zdi"</t>
  </si>
  <si>
    <t>1,5 "předpklad materiálu spárovací hmoty po očištění kamenů"</t>
  </si>
  <si>
    <t>1,30 "materiál z rozebraných zákl. patek"</t>
  </si>
  <si>
    <t>998</t>
  </si>
  <si>
    <t>Přesun hmot</t>
  </si>
  <si>
    <t>85</t>
  </si>
  <si>
    <t>998231311</t>
  </si>
  <si>
    <t>Přesun hmot pro sadovnické a krajinářské úpravy vodorovně do 5000 m</t>
  </si>
  <si>
    <t>1051563971</t>
  </si>
  <si>
    <t>Přesun hmot pro sadovnické a krajinářské úpravy strojně dopravní vzdálenost do 5000 m</t>
  </si>
  <si>
    <t>https://podminky.urs.cz/item/CS_URS_2024_02/998231311</t>
  </si>
  <si>
    <t>0,200</t>
  </si>
  <si>
    <t>86</t>
  </si>
  <si>
    <t>998323011</t>
  </si>
  <si>
    <t>Přesun hmot pro jezy a stupně</t>
  </si>
  <si>
    <t>1182812547</t>
  </si>
  <si>
    <t>Přesun hmot pro jezy a stupně dopravní vzdálenost do 500 m</t>
  </si>
  <si>
    <t>https://podminky.urs.cz/item/CS_URS_2024_02/998323011</t>
  </si>
  <si>
    <t>124,6</t>
  </si>
  <si>
    <t>VRN - Vedlejší a ostatní rozpočtové náklady</t>
  </si>
  <si>
    <t>VRN - Vedlejší rozpočtové náklady</t>
  </si>
  <si>
    <t>Vedlejší rozpočtové náklady</t>
  </si>
  <si>
    <t>R-0001</t>
  </si>
  <si>
    <t>Zařízení staveniště včetně všech nákladů spojených s jeho zřízením, provozem, zabezpečením a likvidací - zřízení a propojení potřebných ploch pro zařízení staveniště, skládky materiálu, mezideponie, oplocení včetně úhrady poplatků a úpravy povrchu po likv</t>
  </si>
  <si>
    <t>1544358155</t>
  </si>
  <si>
    <t>Zařízení staveniště včetně všech nákladů spojených s jeho zřízením, provozem, zabezpečením a likvidací - zřízení a propojení potřebných ploch pro zařízení staveniště, skládky materiálu, mezideponie, oplocení včetně úhrady poplatků a úpravy povrchu po likvidaci staveniště.</t>
  </si>
  <si>
    <t>Poznámka k položce:_x000d_
"v adekvátním rozsahu"_x000d_
_x000d_
předpoklad činností v rámci zařízení staveniště:_x000d_
-zajištění místnosti pro TDI v ZS vč. jejího vybavení_x000d_
-zajištění ohlášení všech staveb zařízení staveniště dle §104 odst. 2 zákona č. 183/2006 Sb._x000d_
-zajištění oplocení prostoru ZS, jeho napojení na inž. sítě_x000d_
-zajištění následné likvidace všech objektů ZS včetně připojení na sítě_x000d_
-zajištění zřízení a odstranění dočasných komunikací, sjezdů a nájezdů pro realizaci stavby_x000d_
-zajištění ostrahy stavby a staveniště po dobu realizace stavby_x000d_
-zajištění podmínek pro použití přístupových komunikací dotčených stavbou s příslušnými vlastníky či správci a zajištění jejich splnění_x000d_
-zřízení čistících zón před výjezdem z obvodu staveniště_x000d_
-provedení takových opatření, aby plochy obvodu staveniště nebyly znečištěny ropnými látkami a jinými podobnými produkty_x000d_
-provedení takových opatření, aby nebyly překročeny limity prašnosti a hlučnosti dané obecně závaznou vyhláškou_x000d_
-zajištění péče o nepředané objekty a konstrukce stavby a jejich ošetřování_x000d_
-zajištění ochrany veškeré zeleně v prostoru staveniště a v jeho bezprostřední blízkosti pro poškození během realizace stavby_x000d_
-zajištění obnovy ploch v případě jejich poškození</t>
  </si>
  <si>
    <t>R-0002</t>
  </si>
  <si>
    <t>Zajištění umístění štítku o povolení stavby (příp. stejnopisu oznámení o zahájení stavebních prací oblastnímu inspektorátu práce) na viditelném místě u vstupu na staveniště</t>
  </si>
  <si>
    <t>-1575065245</t>
  </si>
  <si>
    <t>R-0003</t>
  </si>
  <si>
    <t>Vytyčení stavby (případně pozemků nebo provedení jiných geodetických prací) odborně způsobilou osobou v oboru zeměměřičství a geodetické práce v průběhu realizace stavby</t>
  </si>
  <si>
    <t>393511784</t>
  </si>
  <si>
    <t>R-0004</t>
  </si>
  <si>
    <t>Inženýrské sítě</t>
  </si>
  <si>
    <t>-1454947136</t>
  </si>
  <si>
    <t>Poznámka k položce:_x000d_
- Zajištění všech nezbytných opatření, jimiž bude předejito porušení jakékoliv IS během výstavby, aktualizaci vyjádření k existenci sítí, jejich vytyčení, označení a ochrana stávajících IS a zařízení v obvodu staveniště. Doklady o vytyčení, včetně zaměření, budou před zahájením stavebníh prací předány objednateli v tištěné, příp. digitální formě. Dále respektování ochranných pásem IS dle příslušných norem a vyhlášek a údajů majetkových správců, provedení potřebných přeložek podzemních a nadzemních sítí, jejich ochranu a zajištění, potřebného vypínání vzdušných el. vedení při práci pod nimi, zajištění výluk a náhradního zásobování, související s realizací a propojením IS,úhrada poplatků za připojení el. vedení na náhradní síť, zajištění kopaných ověřovacích sond apod._x000d_
- jedná se zejména o zajištění kabelového vedení od MVE k na protější břeh koryta vodního toku</t>
  </si>
  <si>
    <t>R-0005</t>
  </si>
  <si>
    <t xml:space="preserve">Ochrana kmenů a náběhů stromů na ploše staveniště </t>
  </si>
  <si>
    <t>-823683306</t>
  </si>
  <si>
    <t>Ochrana kmenů a náběhů stromů</t>
  </si>
  <si>
    <t>Poznámka k položce:_x000d_
Ochrana dřevin se předpokládá dočasným prkenným bedněním. V případě průběžně přemísťované ochrany je uvažováno se 2 kusy kmenů dřevin viz výkresová část PD. V ceně je kompletní dodávka, montáž a demontáž ochrany kmenů a náběhů. Stromy budou nejprve obaleny geotextilií nebo jinou tkaninou a následně bude zřízeno po celém obvodu kmene obednění kmene a kořenových náběhů prkny min. tl. 25 mm na výšku min. 2,5 m (dle zavětvení a místních podmínek). Uchycení bude provedeno ovázáním např. drátem, provazem případně jiným způsobem nepoškozující kmen. V případě jiného variantního řešení musí být postupováno dle příslušné normy ČSN 83 9061. Ochrana dřevin je dále řešena v rámci zprávy AB str. 27-28.</t>
  </si>
  <si>
    <t>R-0006</t>
  </si>
  <si>
    <t>Vyhotovení či aktualizace havarijního plánu pro celou stavbu včetně zajiště opatření z něj vyplývajících</t>
  </si>
  <si>
    <t>621945612</t>
  </si>
  <si>
    <t>Poznámka k položce:_x000d_
"v adekvátním rozsahu"</t>
  </si>
  <si>
    <t>R-0007</t>
  </si>
  <si>
    <t>Vyhotovení či aktualizace povodňového plánu pro celou stavbu včetně zajiště opatření z něj vyplývajících</t>
  </si>
  <si>
    <t>659672991</t>
  </si>
  <si>
    <t>R-0008</t>
  </si>
  <si>
    <t>Vyhotovení či aktualizace plánu BOZP včetně zajiště opatření z něj vyplývajících</t>
  </si>
  <si>
    <t>1740522841</t>
  </si>
  <si>
    <t>R-0009</t>
  </si>
  <si>
    <t>Zpracování a předání dokumentace pro provádění stavby doplněné o realizační detaily stavby a technologické postupy zhotovitele</t>
  </si>
  <si>
    <t>151449852</t>
  </si>
  <si>
    <t>Poznámka k položce:_x000d_
Zpracování a předání dokumentace pro provádění stavby doplněné o realizační detaily stavby a technologické postupy zhotovitele. Zhotovitel předloží k řešení v souladu s požadavky PD s vypracovanými detaily a technologickými postupy na např. specifikace dle reality pažení výkopu, bednění, převod vody, apod.</t>
  </si>
  <si>
    <t>R-0010</t>
  </si>
  <si>
    <t xml:space="preserve">Projednání a zajištění (zvláštního) užívání komunikací včetně zajištění dopravního značení </t>
  </si>
  <si>
    <t>-1892237950</t>
  </si>
  <si>
    <t>Poznámka k položce:_x000d_
Projednání a zajištění (zvláštního) užívání komunikací včetně dopravního značení a to v rozsahu nezbytném pro řádné a bezpečné provádění stavby. Zajištění rozhodnutí, písemného protokolu o jednání, zápis v SD atd., či aktualizace výše uvedených dokumentů</t>
  </si>
  <si>
    <t>R-0011</t>
  </si>
  <si>
    <t>Průběžné čištění a údržba komunikací dotčených průběhem stavby, dle specifických podmínek úřadu,vlastníků, například pravidelné kropení, kartáčování a pod.</t>
  </si>
  <si>
    <t>425449876</t>
  </si>
  <si>
    <t>R-0012</t>
  </si>
  <si>
    <t>Provedení pasportizace stávajících nemovitostí včetně pozemků a jejich příslušenství, zajištění fotodokumentace stávajícího stavu pozemních komunikací před započetím stavebních prací.</t>
  </si>
  <si>
    <t>1196225281</t>
  </si>
  <si>
    <t>R-0013</t>
  </si>
  <si>
    <t>Průběžná pasportizace (monitoring) sousedních staveb stavby zájmové po dobu realizace stavby</t>
  </si>
  <si>
    <t>-2141023130</t>
  </si>
  <si>
    <t xml:space="preserve">Poznámka k položce:_x000d_
Průběžná pasportizace (monitoring) sousedních staveb stavby zájmové po dobu realizace stavby._x000d_
Monitoring prováděn zejména u staveb situovaných v bezprostřední blízkosti zájmové stavby (např. MVE, jalový přeliv). _x000d_
Činnost spočívající v provedení geodetických a souvisejících pracích za účelem dokumentace stavu nemovitosti a předejití jejího poškození či narušení jejího technického stavu (zejména statiky a stability) v době realizace stavby._x000d_
Monitoring prováděn před započetím a dokončením dílčích stavebních pracích či v jejich průběhu._x000d_
</t>
  </si>
  <si>
    <t>R-0014</t>
  </si>
  <si>
    <t>Zajištění fotodokumentace veškerých konstrukcí, které budou v průběhu výstavby skryty nebo zakryty</t>
  </si>
  <si>
    <t>1340406670</t>
  </si>
  <si>
    <t>R-0015</t>
  </si>
  <si>
    <t>Zpracování a předání dokumentace skutečného provedení stavby</t>
  </si>
  <si>
    <t>1029027098</t>
  </si>
  <si>
    <t xml:space="preserve">Poznámka k položce:_x000d_
Zpracování a předání dokumentace skutečného provedení stavby objednateli, pořízení fotodokumentace stavby - zpracování a předání dokumentace skutečného provedení stavby objednateli (3 paré tištěné + 1 paré elektronická forma+1x původní situace s překryvem zaměřeného skutečného stavu).  Pořízení fotodokumentace z celého průběhu stavby včetně stavebních a konstrukčních detailů v rozlišení a kvalitě pro tisk</t>
  </si>
  <si>
    <t>R-0016</t>
  </si>
  <si>
    <t>Geodetické zaměření skutečného provedení vybudovaného díla</t>
  </si>
  <si>
    <t>-1432965145</t>
  </si>
  <si>
    <t>Poznámka k položce:_x000d_
Geodetické zaměření skutečného provedení vybudovaného díla zpracované v tištěné a elektronické podobě odpovědným geodetem zhotovitele ve 3 vyhotoveních včetně ověření dle zákona č. 200/1994 Sb., o zeměměřičství</t>
  </si>
  <si>
    <t>R-0017</t>
  </si>
  <si>
    <t>Úprava terénu po zrušení zařízení staveniště a dokončení realizace stavby - zpevněné plochy</t>
  </si>
  <si>
    <t>1024</t>
  </si>
  <si>
    <t>1435544543</t>
  </si>
  <si>
    <t>Poznámka k položce:_x000d_
Úprava - uvedení do půdního stavu komunikací/ploch využívaných v rámci realizace stavby či obnova stávajících příjezdových komunikací při jejich případném porušení_x000d_
Pedpoklad rozsahu prací - doplnění stěrkodrtě s hutněním_x000d_
Předpoklad plochy = 80m2_x000d_
(případná oprava polní komunikace v místě vjezdů/výjezdů z prostor zařizení staveniště)</t>
  </si>
  <si>
    <t>R-0018</t>
  </si>
  <si>
    <t>Úprava terénu po zrušení zařízení staveniště a dokončení realizace stavby - nezpevněné plochy</t>
  </si>
  <si>
    <t>-1973626113</t>
  </si>
  <si>
    <t>Poznámka k položce:_x000d_
Úprava - uvedení do půdního stavu nezpevněných ploch využívaných v rámci realizace stavby._x000d_
Rozsah předpokládaných obnov ploch je uveden v rámci technické zprávy AB._x000d_
Předpoklad záboru plochy = 399,00 m2_x000d_
-urovnání terénu s případným doplněním ornice, ohumusování, osetí travním semenem, zalití včetně přesunu, dopravy a dodání potřebného materiálu</t>
  </si>
  <si>
    <t>R-0019</t>
  </si>
  <si>
    <t>Protokolární předání stavbou dotčených pozemků a komunikací, uvedených do původního stavu, zpět jejich vlastníkům.</t>
  </si>
  <si>
    <t>848571413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</si>
</sst>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1151102" TargetMode="External" /><Relationship Id="rId2" Type="http://schemas.openxmlformats.org/officeDocument/2006/relationships/hyperlink" Target="https://podminky.urs.cz/item/CS_URS_2024_02/114203103" TargetMode="External" /><Relationship Id="rId3" Type="http://schemas.openxmlformats.org/officeDocument/2006/relationships/hyperlink" Target="https://podminky.urs.cz/item/CS_URS_2024_02/114203202" TargetMode="External" /><Relationship Id="rId4" Type="http://schemas.openxmlformats.org/officeDocument/2006/relationships/hyperlink" Target="https://podminky.urs.cz/item/CS_URS_2024_02/114253301" TargetMode="External" /><Relationship Id="rId5" Type="http://schemas.openxmlformats.org/officeDocument/2006/relationships/hyperlink" Target="https://podminky.urs.cz/item/CS_URS_2024_02/115001105" TargetMode="External" /><Relationship Id="rId6" Type="http://schemas.openxmlformats.org/officeDocument/2006/relationships/hyperlink" Target="https://podminky.urs.cz/item/CS_URS_2024_02/115001106" TargetMode="External" /><Relationship Id="rId7" Type="http://schemas.openxmlformats.org/officeDocument/2006/relationships/hyperlink" Target="https://podminky.urs.cz/item/CS_URS_2024_02/115101201" TargetMode="External" /><Relationship Id="rId8" Type="http://schemas.openxmlformats.org/officeDocument/2006/relationships/hyperlink" Target="https://podminky.urs.cz/item/CS_URS_2024_02/115101301" TargetMode="External" /><Relationship Id="rId9" Type="http://schemas.openxmlformats.org/officeDocument/2006/relationships/hyperlink" Target="https://podminky.urs.cz/item/CS_URS_2024_02/121151103" TargetMode="External" /><Relationship Id="rId10" Type="http://schemas.openxmlformats.org/officeDocument/2006/relationships/hyperlink" Target="https://podminky.urs.cz/item/CS_URS_2024_02/124153101" TargetMode="External" /><Relationship Id="rId11" Type="http://schemas.openxmlformats.org/officeDocument/2006/relationships/hyperlink" Target="https://podminky.urs.cz/item/CS_URS_2024_02/127751101" TargetMode="External" /><Relationship Id="rId12" Type="http://schemas.openxmlformats.org/officeDocument/2006/relationships/hyperlink" Target="https://podminky.urs.cz/item/CS_URS_2024_02/131153203" TargetMode="External" /><Relationship Id="rId13" Type="http://schemas.openxmlformats.org/officeDocument/2006/relationships/hyperlink" Target="https://podminky.urs.cz/item/CS_URS_2024_02/131253202" TargetMode="External" /><Relationship Id="rId14" Type="http://schemas.openxmlformats.org/officeDocument/2006/relationships/hyperlink" Target="https://podminky.urs.cz/item/CS_URS_2024_02/153112111" TargetMode="External" /><Relationship Id="rId15" Type="http://schemas.openxmlformats.org/officeDocument/2006/relationships/hyperlink" Target="https://podminky.urs.cz/item/CS_URS_2024_02/153112115" TargetMode="External" /><Relationship Id="rId16" Type="http://schemas.openxmlformats.org/officeDocument/2006/relationships/hyperlink" Target="https://podminky.urs.cz/item/CS_URS_2024_02/153112122" TargetMode="External" /><Relationship Id="rId17" Type="http://schemas.openxmlformats.org/officeDocument/2006/relationships/hyperlink" Target="https://podminky.urs.cz/item/CS_URS_2024_02/153112132" TargetMode="External" /><Relationship Id="rId18" Type="http://schemas.openxmlformats.org/officeDocument/2006/relationships/hyperlink" Target="https://podminky.urs.cz/item/CS_URS_2024_02/153113112" TargetMode="External" /><Relationship Id="rId19" Type="http://schemas.openxmlformats.org/officeDocument/2006/relationships/hyperlink" Target="https://podminky.urs.cz/item/CS_URS_2024_02/155135111" TargetMode="External" /><Relationship Id="rId20" Type="http://schemas.openxmlformats.org/officeDocument/2006/relationships/hyperlink" Target="https://podminky.urs.cz/item/CS_URS_2024_02/155135112" TargetMode="External" /><Relationship Id="rId21" Type="http://schemas.openxmlformats.org/officeDocument/2006/relationships/hyperlink" Target="https://podminky.urs.cz/item/CS_URS_2024_02/162251102" TargetMode="External" /><Relationship Id="rId22" Type="http://schemas.openxmlformats.org/officeDocument/2006/relationships/hyperlink" Target="https://podminky.urs.cz/item/CS_URS_2024_02/16715111" TargetMode="External" /><Relationship Id="rId23" Type="http://schemas.openxmlformats.org/officeDocument/2006/relationships/hyperlink" Target="https://podminky.urs.cz/item/CS_URS_2024_02/167151121" TargetMode="External" /><Relationship Id="rId24" Type="http://schemas.openxmlformats.org/officeDocument/2006/relationships/hyperlink" Target="https://podminky.urs.cz/item/CS_URS_2024_02/171151111" TargetMode="External" /><Relationship Id="rId25" Type="http://schemas.openxmlformats.org/officeDocument/2006/relationships/hyperlink" Target="https://podminky.urs.cz/item/CS_URS_2024_02/171251101" TargetMode="External" /><Relationship Id="rId26" Type="http://schemas.openxmlformats.org/officeDocument/2006/relationships/hyperlink" Target="https://podminky.urs.cz/item/CS_URS_2024_02/174151101" TargetMode="External" /><Relationship Id="rId27" Type="http://schemas.openxmlformats.org/officeDocument/2006/relationships/hyperlink" Target="https://podminky.urs.cz/item/CS_URS_2024_02/181351003" TargetMode="External" /><Relationship Id="rId28" Type="http://schemas.openxmlformats.org/officeDocument/2006/relationships/hyperlink" Target="https://podminky.urs.cz/item/CS_URS_2024_02/182303111" TargetMode="External" /><Relationship Id="rId29" Type="http://schemas.openxmlformats.org/officeDocument/2006/relationships/hyperlink" Target="https://podminky.urs.cz/item/CS_URS_2024_02/181411121" TargetMode="External" /><Relationship Id="rId30" Type="http://schemas.openxmlformats.org/officeDocument/2006/relationships/hyperlink" Target="https://podminky.urs.cz/item/CS_URS_2024_02/211531111" TargetMode="External" /><Relationship Id="rId31" Type="http://schemas.openxmlformats.org/officeDocument/2006/relationships/hyperlink" Target="https://podminky.urs.cz/item/CS_URS_2024_02/211971121" TargetMode="External" /><Relationship Id="rId32" Type="http://schemas.openxmlformats.org/officeDocument/2006/relationships/hyperlink" Target="https://podminky.urs.cz/item/CS_URS_2024_02/212755215" TargetMode="External" /><Relationship Id="rId33" Type="http://schemas.openxmlformats.org/officeDocument/2006/relationships/hyperlink" Target="https://podminky.urs.cz/item/CS_URS_2024_01/311101211" TargetMode="External" /><Relationship Id="rId34" Type="http://schemas.openxmlformats.org/officeDocument/2006/relationships/hyperlink" Target="https://podminky.urs.cz/item/CS_URS_2024_02/321222111" TargetMode="External" /><Relationship Id="rId35" Type="http://schemas.openxmlformats.org/officeDocument/2006/relationships/hyperlink" Target="https://podminky.urs.cz/item/CS_URS_2024_02/321321115" TargetMode="External" /><Relationship Id="rId36" Type="http://schemas.openxmlformats.org/officeDocument/2006/relationships/hyperlink" Target="https://podminky.urs.cz/item/CS_URS_2024_02/321321116" TargetMode="External" /><Relationship Id="rId37" Type="http://schemas.openxmlformats.org/officeDocument/2006/relationships/hyperlink" Target="https://podminky.urs.cz/item/CS_URS_2024_02/321351010" TargetMode="External" /><Relationship Id="rId38" Type="http://schemas.openxmlformats.org/officeDocument/2006/relationships/hyperlink" Target="https://podminky.urs.cz/item/CS_URS_2024_02/321352010" TargetMode="External" /><Relationship Id="rId39" Type="http://schemas.openxmlformats.org/officeDocument/2006/relationships/hyperlink" Target="https://podminky.urs.cz/item/CS_URS_2024_02/321366111" TargetMode="External" /><Relationship Id="rId40" Type="http://schemas.openxmlformats.org/officeDocument/2006/relationships/hyperlink" Target="https://podminky.urs.cz/item/CS_URS_2024_02/321366112" TargetMode="External" /><Relationship Id="rId41" Type="http://schemas.openxmlformats.org/officeDocument/2006/relationships/hyperlink" Target="https://podminky.urs.cz/item/CS_URS_2024_02/321368211" TargetMode="External" /><Relationship Id="rId42" Type="http://schemas.openxmlformats.org/officeDocument/2006/relationships/hyperlink" Target="https://podminky.urs.cz/item/CS_URS_2024_02/451317113" TargetMode="External" /><Relationship Id="rId43" Type="http://schemas.openxmlformats.org/officeDocument/2006/relationships/hyperlink" Target="https://podminky.urs.cz/item/CS_URS_2024_02/452321172" TargetMode="External" /><Relationship Id="rId44" Type="http://schemas.openxmlformats.org/officeDocument/2006/relationships/hyperlink" Target="https://podminky.urs.cz/item/CS_URS_2024_02/452351111" TargetMode="External" /><Relationship Id="rId45" Type="http://schemas.openxmlformats.org/officeDocument/2006/relationships/hyperlink" Target="https://podminky.urs.cz/item/CS_URS_2024_02/452351112" TargetMode="External" /><Relationship Id="rId46" Type="http://schemas.openxmlformats.org/officeDocument/2006/relationships/hyperlink" Target="https://podminky.urs.cz/item/CS_URS_2024_02/457531112" TargetMode="External" /><Relationship Id="rId47" Type="http://schemas.openxmlformats.org/officeDocument/2006/relationships/hyperlink" Target="https://podminky.urs.cz/item/CS_URS_2024_02/457971111" TargetMode="External" /><Relationship Id="rId48" Type="http://schemas.openxmlformats.org/officeDocument/2006/relationships/hyperlink" Target="https://podminky.urs.cz/item/CS_URS_2024_02/461211721" TargetMode="External" /><Relationship Id="rId49" Type="http://schemas.openxmlformats.org/officeDocument/2006/relationships/hyperlink" Target="https://podminky.urs.cz/item/CS_URS_2024_02/462512270" TargetMode="External" /><Relationship Id="rId50" Type="http://schemas.openxmlformats.org/officeDocument/2006/relationships/hyperlink" Target="https://podminky.urs.cz/item/CS_URS_2024_02/462519002" TargetMode="External" /><Relationship Id="rId51" Type="http://schemas.openxmlformats.org/officeDocument/2006/relationships/hyperlink" Target="https://podminky.urs.cz/item/CS_URS_2024_02/465518317" TargetMode="External" /><Relationship Id="rId52" Type="http://schemas.openxmlformats.org/officeDocument/2006/relationships/hyperlink" Target="https://podminky.urs.cz/item/CS_URS_2024_02/624631412" TargetMode="External" /><Relationship Id="rId53" Type="http://schemas.openxmlformats.org/officeDocument/2006/relationships/hyperlink" Target="https://podminky.urs.cz/item/CS_URS_2024_02/931992121" TargetMode="External" /><Relationship Id="rId54" Type="http://schemas.openxmlformats.org/officeDocument/2006/relationships/hyperlink" Target="https://podminky.urs.cz/item/CS_URS_2024_02/931994102" TargetMode="External" /><Relationship Id="rId55" Type="http://schemas.openxmlformats.org/officeDocument/2006/relationships/hyperlink" Target="https://podminky.urs.cz/item/CS_URS_2024_02/931994106" TargetMode="External" /><Relationship Id="rId56" Type="http://schemas.openxmlformats.org/officeDocument/2006/relationships/hyperlink" Target="https://podminky.urs.cz/item/CS_URS_2024_02/953241211" TargetMode="External" /><Relationship Id="rId57" Type="http://schemas.openxmlformats.org/officeDocument/2006/relationships/hyperlink" Target="https://podminky.urs.cz/item/CS_URS_2024_02/953334121" TargetMode="External" /><Relationship Id="rId58" Type="http://schemas.openxmlformats.org/officeDocument/2006/relationships/hyperlink" Target="https://podminky.urs.cz/item/CS_URS_2024_02/960211251" TargetMode="External" /><Relationship Id="rId59" Type="http://schemas.openxmlformats.org/officeDocument/2006/relationships/hyperlink" Target="https://podminky.urs.cz/item/CS_URS_2024_02/977211133" TargetMode="External" /><Relationship Id="rId60" Type="http://schemas.openxmlformats.org/officeDocument/2006/relationships/hyperlink" Target="https://podminky.urs.cz/item/CS_URS_2024_02/985331113" TargetMode="External" /><Relationship Id="rId61" Type="http://schemas.openxmlformats.org/officeDocument/2006/relationships/hyperlink" Target="https://podminky.urs.cz/item/CS_URS_2024_02/998231311" TargetMode="External" /><Relationship Id="rId62" Type="http://schemas.openxmlformats.org/officeDocument/2006/relationships/hyperlink" Target="https://podminky.urs.cz/item/CS_URS_2024_02/998323011" TargetMode="External" /><Relationship Id="rId6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40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41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42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43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44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45</v>
      </c>
      <c r="E29" s="46"/>
      <c r="F29" s="31" t="s">
        <v>46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47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48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49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50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51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52</v>
      </c>
      <c r="U35" s="53"/>
      <c r="V35" s="53"/>
      <c r="W35" s="53"/>
      <c r="X35" s="55" t="s">
        <v>53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54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55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56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57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56</v>
      </c>
      <c r="AI60" s="41"/>
      <c r="AJ60" s="41"/>
      <c r="AK60" s="41"/>
      <c r="AL60" s="41"/>
      <c r="AM60" s="63" t="s">
        <v>57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58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59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56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57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56</v>
      </c>
      <c r="AI75" s="41"/>
      <c r="AJ75" s="41"/>
      <c r="AK75" s="41"/>
      <c r="AL75" s="41"/>
      <c r="AM75" s="63" t="s">
        <v>57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60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10363241399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Jez Hrochův Týnec, rekonstrukce zdi v podjezí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ř. km 8,426 v. t. Novohradka (IDVT 1010079)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1. 8. 2024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Povodí Labe, státní podnik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>Vodní zdroje Ekomonitor spol. s r. o.</v>
      </c>
      <c r="AN89" s="70"/>
      <c r="AO89" s="70"/>
      <c r="AP89" s="70"/>
      <c r="AQ89" s="39"/>
      <c r="AR89" s="43"/>
      <c r="AS89" s="80" t="s">
        <v>61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62</v>
      </c>
      <c r="D92" s="93"/>
      <c r="E92" s="93"/>
      <c r="F92" s="93"/>
      <c r="G92" s="93"/>
      <c r="H92" s="94"/>
      <c r="I92" s="95" t="s">
        <v>63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64</v>
      </c>
      <c r="AH92" s="93"/>
      <c r="AI92" s="93"/>
      <c r="AJ92" s="93"/>
      <c r="AK92" s="93"/>
      <c r="AL92" s="93"/>
      <c r="AM92" s="93"/>
      <c r="AN92" s="95" t="s">
        <v>65</v>
      </c>
      <c r="AO92" s="93"/>
      <c r="AP92" s="97"/>
      <c r="AQ92" s="98" t="s">
        <v>66</v>
      </c>
      <c r="AR92" s="43"/>
      <c r="AS92" s="99" t="s">
        <v>67</v>
      </c>
      <c r="AT92" s="100" t="s">
        <v>68</v>
      </c>
      <c r="AU92" s="100" t="s">
        <v>69</v>
      </c>
      <c r="AV92" s="100" t="s">
        <v>70</v>
      </c>
      <c r="AW92" s="100" t="s">
        <v>71</v>
      </c>
      <c r="AX92" s="100" t="s">
        <v>72</v>
      </c>
      <c r="AY92" s="100" t="s">
        <v>73</v>
      </c>
      <c r="AZ92" s="100" t="s">
        <v>74</v>
      </c>
      <c r="BA92" s="100" t="s">
        <v>75</v>
      </c>
      <c r="BB92" s="100" t="s">
        <v>76</v>
      </c>
      <c r="BC92" s="100" t="s">
        <v>77</v>
      </c>
      <c r="BD92" s="101" t="s">
        <v>78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79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80</v>
      </c>
      <c r="BT94" s="116" t="s">
        <v>81</v>
      </c>
      <c r="BU94" s="117" t="s">
        <v>82</v>
      </c>
      <c r="BV94" s="116" t="s">
        <v>83</v>
      </c>
      <c r="BW94" s="116" t="s">
        <v>5</v>
      </c>
      <c r="BX94" s="116" t="s">
        <v>84</v>
      </c>
      <c r="CL94" s="116" t="s">
        <v>1</v>
      </c>
    </row>
    <row r="95" s="7" customFormat="1" ht="16.5" customHeight="1">
      <c r="A95" s="118" t="s">
        <v>85</v>
      </c>
      <c r="B95" s="119"/>
      <c r="C95" s="120"/>
      <c r="D95" s="121" t="s">
        <v>86</v>
      </c>
      <c r="E95" s="121"/>
      <c r="F95" s="121"/>
      <c r="G95" s="121"/>
      <c r="H95" s="121"/>
      <c r="I95" s="122"/>
      <c r="J95" s="121" t="s">
        <v>87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'STV - Stavební část'!J30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88</v>
      </c>
      <c r="AR95" s="125"/>
      <c r="AS95" s="126">
        <v>0</v>
      </c>
      <c r="AT95" s="127">
        <f>ROUND(SUM(AV95:AW95),2)</f>
        <v>0</v>
      </c>
      <c r="AU95" s="128">
        <f>'STV - Stavební část'!P126</f>
        <v>0</v>
      </c>
      <c r="AV95" s="127">
        <f>'STV - Stavební část'!J33</f>
        <v>0</v>
      </c>
      <c r="AW95" s="127">
        <f>'STV - Stavební část'!J34</f>
        <v>0</v>
      </c>
      <c r="AX95" s="127">
        <f>'STV - Stavební část'!J35</f>
        <v>0</v>
      </c>
      <c r="AY95" s="127">
        <f>'STV - Stavební část'!J36</f>
        <v>0</v>
      </c>
      <c r="AZ95" s="127">
        <f>'STV - Stavební část'!F33</f>
        <v>0</v>
      </c>
      <c r="BA95" s="127">
        <f>'STV - Stavební část'!F34</f>
        <v>0</v>
      </c>
      <c r="BB95" s="127">
        <f>'STV - Stavební část'!F35</f>
        <v>0</v>
      </c>
      <c r="BC95" s="127">
        <f>'STV - Stavební část'!F36</f>
        <v>0</v>
      </c>
      <c r="BD95" s="129">
        <f>'STV - Stavební část'!F37</f>
        <v>0</v>
      </c>
      <c r="BE95" s="7"/>
      <c r="BT95" s="130" t="s">
        <v>89</v>
      </c>
      <c r="BV95" s="130" t="s">
        <v>83</v>
      </c>
      <c r="BW95" s="130" t="s">
        <v>90</v>
      </c>
      <c r="BX95" s="130" t="s">
        <v>5</v>
      </c>
      <c r="CL95" s="130" t="s">
        <v>1</v>
      </c>
      <c r="CM95" s="130" t="s">
        <v>91</v>
      </c>
    </row>
    <row r="96" s="7" customFormat="1" ht="16.5" customHeight="1">
      <c r="A96" s="118" t="s">
        <v>85</v>
      </c>
      <c r="B96" s="119"/>
      <c r="C96" s="120"/>
      <c r="D96" s="121" t="s">
        <v>92</v>
      </c>
      <c r="E96" s="121"/>
      <c r="F96" s="121"/>
      <c r="G96" s="121"/>
      <c r="H96" s="121"/>
      <c r="I96" s="122"/>
      <c r="J96" s="121" t="s">
        <v>93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'VRN - Vedlejší a ostatní 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88</v>
      </c>
      <c r="AR96" s="125"/>
      <c r="AS96" s="131">
        <v>0</v>
      </c>
      <c r="AT96" s="132">
        <f>ROUND(SUM(AV96:AW96),2)</f>
        <v>0</v>
      </c>
      <c r="AU96" s="133">
        <f>'VRN - Vedlejší a ostatní ...'!P117</f>
        <v>0</v>
      </c>
      <c r="AV96" s="132">
        <f>'VRN - Vedlejší a ostatní ...'!J33</f>
        <v>0</v>
      </c>
      <c r="AW96" s="132">
        <f>'VRN - Vedlejší a ostatní ...'!J34</f>
        <v>0</v>
      </c>
      <c r="AX96" s="132">
        <f>'VRN - Vedlejší a ostatní ...'!J35</f>
        <v>0</v>
      </c>
      <c r="AY96" s="132">
        <f>'VRN - Vedlejší a ostatní ...'!J36</f>
        <v>0</v>
      </c>
      <c r="AZ96" s="132">
        <f>'VRN - Vedlejší a ostatní ...'!F33</f>
        <v>0</v>
      </c>
      <c r="BA96" s="132">
        <f>'VRN - Vedlejší a ostatní ...'!F34</f>
        <v>0</v>
      </c>
      <c r="BB96" s="132">
        <f>'VRN - Vedlejší a ostatní ...'!F35</f>
        <v>0</v>
      </c>
      <c r="BC96" s="132">
        <f>'VRN - Vedlejší a ostatní ...'!F36</f>
        <v>0</v>
      </c>
      <c r="BD96" s="134">
        <f>'VRN - Vedlejší a ostatní ...'!F37</f>
        <v>0</v>
      </c>
      <c r="BE96" s="7"/>
      <c r="BT96" s="130" t="s">
        <v>89</v>
      </c>
      <c r="BV96" s="130" t="s">
        <v>83</v>
      </c>
      <c r="BW96" s="130" t="s">
        <v>94</v>
      </c>
      <c r="BX96" s="130" t="s">
        <v>5</v>
      </c>
      <c r="CL96" s="130" t="s">
        <v>1</v>
      </c>
      <c r="CM96" s="130" t="s">
        <v>91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Ld92BHkzH2EJBo3GcNUGhCYUH4Q7d53++V402hWec+lqoQ1wFTlSX/qfEDCwNpQlYwJ202gXEsec0TJxY9BYWg==" hashValue="g8V7HgDgTjq9asHd8GlJkHr2e6oZEZAYmVA2yeR8iww+bxSZwR0bifsEFzZ8Z7fArmBXB2zHHd+7VwRU0Il9rw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TV - Stavební část'!C2" display="/"/>
    <hyperlink ref="A96" location="'VR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91</v>
      </c>
    </row>
    <row r="4" s="1" customFormat="1" ht="24.96" customHeight="1">
      <c r="B4" s="19"/>
      <c r="D4" s="137" t="s">
        <v>95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Jez Hrochův Týnec, rekonstrukce zdi v podjezí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96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1. 8. 2024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27</v>
      </c>
      <c r="F15" s="37"/>
      <c r="G15" s="37"/>
      <c r="H15" s="37"/>
      <c r="I15" s="139" t="s">
        <v>28</v>
      </c>
      <c r="J15" s="142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30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32</v>
      </c>
      <c r="E20" s="37"/>
      <c r="F20" s="37"/>
      <c r="G20" s="37"/>
      <c r="H20" s="37"/>
      <c r="I20" s="139" t="s">
        <v>25</v>
      </c>
      <c r="J20" s="142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34</v>
      </c>
      <c r="F21" s="37"/>
      <c r="G21" s="37"/>
      <c r="H21" s="37"/>
      <c r="I21" s="139" t="s">
        <v>28</v>
      </c>
      <c r="J21" s="142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37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28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39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44"/>
      <c r="B27" s="145"/>
      <c r="C27" s="144"/>
      <c r="D27" s="144"/>
      <c r="E27" s="146" t="s">
        <v>40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41</v>
      </c>
      <c r="E30" s="37"/>
      <c r="F30" s="37"/>
      <c r="G30" s="37"/>
      <c r="H30" s="37"/>
      <c r="I30" s="37"/>
      <c r="J30" s="150">
        <f>ROUND(J126,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43</v>
      </c>
      <c r="G32" s="37"/>
      <c r="H32" s="37"/>
      <c r="I32" s="151" t="s">
        <v>42</v>
      </c>
      <c r="J32" s="151" t="s">
        <v>44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45</v>
      </c>
      <c r="E33" s="139" t="s">
        <v>46</v>
      </c>
      <c r="F33" s="153">
        <f>ROUND((SUM(BE126:BE515)),  2)</f>
        <v>0</v>
      </c>
      <c r="G33" s="37"/>
      <c r="H33" s="37"/>
      <c r="I33" s="154">
        <v>0.20999999999999999</v>
      </c>
      <c r="J33" s="153">
        <f>ROUND(((SUM(BE126:BE515))*I33),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47</v>
      </c>
      <c r="F34" s="153">
        <f>ROUND((SUM(BF126:BF515)),  2)</f>
        <v>0</v>
      </c>
      <c r="G34" s="37"/>
      <c r="H34" s="37"/>
      <c r="I34" s="154">
        <v>0.12</v>
      </c>
      <c r="J34" s="153">
        <f>ROUND(((SUM(BF126:BF515))*I34),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48</v>
      </c>
      <c r="F35" s="153">
        <f>ROUND((SUM(BG126:BG515)),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49</v>
      </c>
      <c r="F36" s="153">
        <f>ROUND((SUM(BH126:BH515)),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50</v>
      </c>
      <c r="F37" s="153">
        <f>ROUND((SUM(BI126:BI515)),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51</v>
      </c>
      <c r="E39" s="157"/>
      <c r="F39" s="157"/>
      <c r="G39" s="158" t="s">
        <v>52</v>
      </c>
      <c r="H39" s="159" t="s">
        <v>53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54</v>
      </c>
      <c r="E50" s="163"/>
      <c r="F50" s="163"/>
      <c r="G50" s="162" t="s">
        <v>55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56</v>
      </c>
      <c r="E61" s="165"/>
      <c r="F61" s="166" t="s">
        <v>57</v>
      </c>
      <c r="G61" s="164" t="s">
        <v>56</v>
      </c>
      <c r="H61" s="165"/>
      <c r="I61" s="165"/>
      <c r="J61" s="167" t="s">
        <v>57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58</v>
      </c>
      <c r="E65" s="168"/>
      <c r="F65" s="168"/>
      <c r="G65" s="162" t="s">
        <v>59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56</v>
      </c>
      <c r="E76" s="165"/>
      <c r="F76" s="166" t="s">
        <v>57</v>
      </c>
      <c r="G76" s="164" t="s">
        <v>56</v>
      </c>
      <c r="H76" s="165"/>
      <c r="I76" s="165"/>
      <c r="J76" s="167" t="s">
        <v>57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Jez Hrochův Týnec, rekonstrukce zdi v podjezí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96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STV - Stavební část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ř. km 8,426 v. t. Novohradka (IDVT 1010079)</v>
      </c>
      <c r="G89" s="39"/>
      <c r="H89" s="39"/>
      <c r="I89" s="31" t="s">
        <v>22</v>
      </c>
      <c r="J89" s="78" t="str">
        <f>IF(J12="","",J12)</f>
        <v>1. 8. 2024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Povodí Labe, státní podnik</v>
      </c>
      <c r="G91" s="39"/>
      <c r="H91" s="39"/>
      <c r="I91" s="31" t="s">
        <v>32</v>
      </c>
      <c r="J91" s="35" t="str">
        <f>E21</f>
        <v>Vodní zdroje Ekomonitor spol. s r. 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99</v>
      </c>
      <c r="D94" s="175"/>
      <c r="E94" s="175"/>
      <c r="F94" s="175"/>
      <c r="G94" s="175"/>
      <c r="H94" s="175"/>
      <c r="I94" s="175"/>
      <c r="J94" s="176" t="s">
        <v>100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101</v>
      </c>
      <c r="D96" s="39"/>
      <c r="E96" s="39"/>
      <c r="F96" s="39"/>
      <c r="G96" s="39"/>
      <c r="H96" s="39"/>
      <c r="I96" s="39"/>
      <c r="J96" s="109">
        <f>J126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102</v>
      </c>
    </row>
    <row r="97" s="9" customFormat="1" ht="24.96" customHeight="1">
      <c r="A97" s="9"/>
      <c r="B97" s="178"/>
      <c r="C97" s="179"/>
      <c r="D97" s="180" t="s">
        <v>103</v>
      </c>
      <c r="E97" s="181"/>
      <c r="F97" s="181"/>
      <c r="G97" s="181"/>
      <c r="H97" s="181"/>
      <c r="I97" s="181"/>
      <c r="J97" s="182">
        <f>J127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104</v>
      </c>
      <c r="E98" s="187"/>
      <c r="F98" s="187"/>
      <c r="G98" s="187"/>
      <c r="H98" s="187"/>
      <c r="I98" s="187"/>
      <c r="J98" s="188">
        <f>J128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105</v>
      </c>
      <c r="E99" s="187"/>
      <c r="F99" s="187"/>
      <c r="G99" s="187"/>
      <c r="H99" s="187"/>
      <c r="I99" s="187"/>
      <c r="J99" s="188">
        <f>J294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106</v>
      </c>
      <c r="E100" s="187"/>
      <c r="F100" s="187"/>
      <c r="G100" s="187"/>
      <c r="H100" s="187"/>
      <c r="I100" s="187"/>
      <c r="J100" s="188">
        <f>J327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107</v>
      </c>
      <c r="E101" s="187"/>
      <c r="F101" s="187"/>
      <c r="G101" s="187"/>
      <c r="H101" s="187"/>
      <c r="I101" s="187"/>
      <c r="J101" s="188">
        <f>J382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108</v>
      </c>
      <c r="E102" s="187"/>
      <c r="F102" s="187"/>
      <c r="G102" s="187"/>
      <c r="H102" s="187"/>
      <c r="I102" s="187"/>
      <c r="J102" s="188">
        <f>J432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109</v>
      </c>
      <c r="E103" s="187"/>
      <c r="F103" s="187"/>
      <c r="G103" s="187"/>
      <c r="H103" s="187"/>
      <c r="I103" s="187"/>
      <c r="J103" s="188">
        <f>J437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110</v>
      </c>
      <c r="E104" s="187"/>
      <c r="F104" s="187"/>
      <c r="G104" s="187"/>
      <c r="H104" s="187"/>
      <c r="I104" s="187"/>
      <c r="J104" s="188">
        <f>J442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4"/>
      <c r="C105" s="185"/>
      <c r="D105" s="186" t="s">
        <v>111</v>
      </c>
      <c r="E105" s="187"/>
      <c r="F105" s="187"/>
      <c r="G105" s="187"/>
      <c r="H105" s="187"/>
      <c r="I105" s="187"/>
      <c r="J105" s="188">
        <f>J498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4"/>
      <c r="C106" s="185"/>
      <c r="D106" s="186" t="s">
        <v>112</v>
      </c>
      <c r="E106" s="187"/>
      <c r="F106" s="187"/>
      <c r="G106" s="187"/>
      <c r="H106" s="187"/>
      <c r="I106" s="187"/>
      <c r="J106" s="188">
        <f>J507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113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73" t="str">
        <f>E7</f>
        <v>Jez Hrochův Týnec, rekonstrukce zdi v podjezí</v>
      </c>
      <c r="F116" s="31"/>
      <c r="G116" s="31"/>
      <c r="H116" s="31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96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E9</f>
        <v>STV - Stavební část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>ř. km 8,426 v. t. Novohradka (IDVT 1010079)</v>
      </c>
      <c r="G120" s="39"/>
      <c r="H120" s="39"/>
      <c r="I120" s="31" t="s">
        <v>22</v>
      </c>
      <c r="J120" s="78" t="str">
        <f>IF(J12="","",J12)</f>
        <v>1. 8. 2024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40.05" customHeight="1">
      <c r="A122" s="37"/>
      <c r="B122" s="38"/>
      <c r="C122" s="31" t="s">
        <v>24</v>
      </c>
      <c r="D122" s="39"/>
      <c r="E122" s="39"/>
      <c r="F122" s="26" t="str">
        <f>E15</f>
        <v>Povodí Labe, státní podnik</v>
      </c>
      <c r="G122" s="39"/>
      <c r="H122" s="39"/>
      <c r="I122" s="31" t="s">
        <v>32</v>
      </c>
      <c r="J122" s="35" t="str">
        <f>E21</f>
        <v>Vodní zdroje Ekomonitor spol. s r. o.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30</v>
      </c>
      <c r="D123" s="39"/>
      <c r="E123" s="39"/>
      <c r="F123" s="26" t="str">
        <f>IF(E18="","",E18)</f>
        <v>Vyplň údaj</v>
      </c>
      <c r="G123" s="39"/>
      <c r="H123" s="39"/>
      <c r="I123" s="31" t="s">
        <v>37</v>
      </c>
      <c r="J123" s="35" t="str">
        <f>E24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0"/>
      <c r="B125" s="191"/>
      <c r="C125" s="192" t="s">
        <v>114</v>
      </c>
      <c r="D125" s="193" t="s">
        <v>66</v>
      </c>
      <c r="E125" s="193" t="s">
        <v>62</v>
      </c>
      <c r="F125" s="193" t="s">
        <v>63</v>
      </c>
      <c r="G125" s="193" t="s">
        <v>115</v>
      </c>
      <c r="H125" s="193" t="s">
        <v>116</v>
      </c>
      <c r="I125" s="193" t="s">
        <v>117</v>
      </c>
      <c r="J125" s="194" t="s">
        <v>100</v>
      </c>
      <c r="K125" s="195" t="s">
        <v>118</v>
      </c>
      <c r="L125" s="196"/>
      <c r="M125" s="99" t="s">
        <v>1</v>
      </c>
      <c r="N125" s="100" t="s">
        <v>45</v>
      </c>
      <c r="O125" s="100" t="s">
        <v>119</v>
      </c>
      <c r="P125" s="100" t="s">
        <v>120</v>
      </c>
      <c r="Q125" s="100" t="s">
        <v>121</v>
      </c>
      <c r="R125" s="100" t="s">
        <v>122</v>
      </c>
      <c r="S125" s="100" t="s">
        <v>123</v>
      </c>
      <c r="T125" s="101" t="s">
        <v>124</v>
      </c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</row>
    <row r="126" s="2" customFormat="1" ht="22.8" customHeight="1">
      <c r="A126" s="37"/>
      <c r="B126" s="38"/>
      <c r="C126" s="106" t="s">
        <v>125</v>
      </c>
      <c r="D126" s="39"/>
      <c r="E126" s="39"/>
      <c r="F126" s="39"/>
      <c r="G126" s="39"/>
      <c r="H126" s="39"/>
      <c r="I126" s="39"/>
      <c r="J126" s="197">
        <f>BK126</f>
        <v>0</v>
      </c>
      <c r="K126" s="39"/>
      <c r="L126" s="43"/>
      <c r="M126" s="102"/>
      <c r="N126" s="198"/>
      <c r="O126" s="103"/>
      <c r="P126" s="199">
        <f>P127</f>
        <v>0</v>
      </c>
      <c r="Q126" s="103"/>
      <c r="R126" s="199">
        <f>R127</f>
        <v>61.954037119999995</v>
      </c>
      <c r="S126" s="103"/>
      <c r="T126" s="200">
        <f>T127</f>
        <v>35.872199999999999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80</v>
      </c>
      <c r="AU126" s="16" t="s">
        <v>102</v>
      </c>
      <c r="BK126" s="201">
        <f>BK127</f>
        <v>0</v>
      </c>
    </row>
    <row r="127" s="12" customFormat="1" ht="25.92" customHeight="1">
      <c r="A127" s="12"/>
      <c r="B127" s="202"/>
      <c r="C127" s="203"/>
      <c r="D127" s="204" t="s">
        <v>80</v>
      </c>
      <c r="E127" s="205" t="s">
        <v>126</v>
      </c>
      <c r="F127" s="205" t="s">
        <v>127</v>
      </c>
      <c r="G127" s="203"/>
      <c r="H127" s="203"/>
      <c r="I127" s="206"/>
      <c r="J127" s="207">
        <f>BK127</f>
        <v>0</v>
      </c>
      <c r="K127" s="203"/>
      <c r="L127" s="208"/>
      <c r="M127" s="209"/>
      <c r="N127" s="210"/>
      <c r="O127" s="210"/>
      <c r="P127" s="211">
        <f>P128+P294+P327+P382+P432+P437+P442+P498+P507</f>
        <v>0</v>
      </c>
      <c r="Q127" s="210"/>
      <c r="R127" s="211">
        <f>R128+R294+R327+R382+R432+R437+R442+R498+R507</f>
        <v>61.954037119999995</v>
      </c>
      <c r="S127" s="210"/>
      <c r="T127" s="212">
        <f>T128+T294+T327+T382+T432+T437+T442+T498+T507</f>
        <v>35.872199999999999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89</v>
      </c>
      <c r="AT127" s="214" t="s">
        <v>80</v>
      </c>
      <c r="AU127" s="214" t="s">
        <v>81</v>
      </c>
      <c r="AY127" s="213" t="s">
        <v>128</v>
      </c>
      <c r="BK127" s="215">
        <f>BK128+BK294+BK327+BK382+BK432+BK437+BK442+BK498+BK507</f>
        <v>0</v>
      </c>
    </row>
    <row r="128" s="12" customFormat="1" ht="22.8" customHeight="1">
      <c r="A128" s="12"/>
      <c r="B128" s="202"/>
      <c r="C128" s="203"/>
      <c r="D128" s="204" t="s">
        <v>80</v>
      </c>
      <c r="E128" s="216" t="s">
        <v>89</v>
      </c>
      <c r="F128" s="216" t="s">
        <v>129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SUM(P129:P293)</f>
        <v>0</v>
      </c>
      <c r="Q128" s="210"/>
      <c r="R128" s="211">
        <f>SUM(R129:R293)</f>
        <v>7.6031216099999996</v>
      </c>
      <c r="S128" s="210"/>
      <c r="T128" s="212">
        <f>SUM(T129:T293)</f>
        <v>7.125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89</v>
      </c>
      <c r="AT128" s="214" t="s">
        <v>80</v>
      </c>
      <c r="AU128" s="214" t="s">
        <v>89</v>
      </c>
      <c r="AY128" s="213" t="s">
        <v>128</v>
      </c>
      <c r="BK128" s="215">
        <f>SUM(BK129:BK293)</f>
        <v>0</v>
      </c>
    </row>
    <row r="129" s="2" customFormat="1" ht="16.5" customHeight="1">
      <c r="A129" s="37"/>
      <c r="B129" s="38"/>
      <c r="C129" s="218" t="s">
        <v>89</v>
      </c>
      <c r="D129" s="218" t="s">
        <v>130</v>
      </c>
      <c r="E129" s="219" t="s">
        <v>131</v>
      </c>
      <c r="F129" s="220" t="s">
        <v>132</v>
      </c>
      <c r="G129" s="221" t="s">
        <v>133</v>
      </c>
      <c r="H129" s="222">
        <v>399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46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134</v>
      </c>
      <c r="AT129" s="230" t="s">
        <v>130</v>
      </c>
      <c r="AU129" s="230" t="s">
        <v>91</v>
      </c>
      <c r="AY129" s="16" t="s">
        <v>128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89</v>
      </c>
      <c r="BK129" s="231">
        <f>ROUND(I129*H129,2)</f>
        <v>0</v>
      </c>
      <c r="BL129" s="16" t="s">
        <v>134</v>
      </c>
      <c r="BM129" s="230" t="s">
        <v>135</v>
      </c>
    </row>
    <row r="130" s="2" customFormat="1">
      <c r="A130" s="37"/>
      <c r="B130" s="38"/>
      <c r="C130" s="39"/>
      <c r="D130" s="232" t="s">
        <v>136</v>
      </c>
      <c r="E130" s="39"/>
      <c r="F130" s="233" t="s">
        <v>137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136</v>
      </c>
      <c r="AU130" s="16" t="s">
        <v>91</v>
      </c>
    </row>
    <row r="131" s="2" customFormat="1">
      <c r="A131" s="37"/>
      <c r="B131" s="38"/>
      <c r="C131" s="39"/>
      <c r="D131" s="237" t="s">
        <v>138</v>
      </c>
      <c r="E131" s="39"/>
      <c r="F131" s="238" t="s">
        <v>139</v>
      </c>
      <c r="G131" s="39"/>
      <c r="H131" s="39"/>
      <c r="I131" s="234"/>
      <c r="J131" s="39"/>
      <c r="K131" s="39"/>
      <c r="L131" s="43"/>
      <c r="M131" s="235"/>
      <c r="N131" s="236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138</v>
      </c>
      <c r="AU131" s="16" t="s">
        <v>91</v>
      </c>
    </row>
    <row r="132" s="2" customFormat="1">
      <c r="A132" s="37"/>
      <c r="B132" s="38"/>
      <c r="C132" s="39"/>
      <c r="D132" s="232" t="s">
        <v>140</v>
      </c>
      <c r="E132" s="39"/>
      <c r="F132" s="239" t="s">
        <v>141</v>
      </c>
      <c r="G132" s="39"/>
      <c r="H132" s="39"/>
      <c r="I132" s="234"/>
      <c r="J132" s="39"/>
      <c r="K132" s="39"/>
      <c r="L132" s="43"/>
      <c r="M132" s="235"/>
      <c r="N132" s="236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140</v>
      </c>
      <c r="AU132" s="16" t="s">
        <v>91</v>
      </c>
    </row>
    <row r="133" s="13" customFormat="1">
      <c r="A133" s="13"/>
      <c r="B133" s="240"/>
      <c r="C133" s="241"/>
      <c r="D133" s="232" t="s">
        <v>142</v>
      </c>
      <c r="E133" s="242" t="s">
        <v>1</v>
      </c>
      <c r="F133" s="243" t="s">
        <v>143</v>
      </c>
      <c r="G133" s="241"/>
      <c r="H133" s="244">
        <v>399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142</v>
      </c>
      <c r="AU133" s="250" t="s">
        <v>91</v>
      </c>
      <c r="AV133" s="13" t="s">
        <v>91</v>
      </c>
      <c r="AW133" s="13" t="s">
        <v>36</v>
      </c>
      <c r="AX133" s="13" t="s">
        <v>89</v>
      </c>
      <c r="AY133" s="250" t="s">
        <v>128</v>
      </c>
    </row>
    <row r="134" s="2" customFormat="1" ht="16.5" customHeight="1">
      <c r="A134" s="37"/>
      <c r="B134" s="38"/>
      <c r="C134" s="218" t="s">
        <v>91</v>
      </c>
      <c r="D134" s="218" t="s">
        <v>130</v>
      </c>
      <c r="E134" s="219" t="s">
        <v>144</v>
      </c>
      <c r="F134" s="220" t="s">
        <v>145</v>
      </c>
      <c r="G134" s="221" t="s">
        <v>146</v>
      </c>
      <c r="H134" s="222">
        <v>3.75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46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1.8999999999999999</v>
      </c>
      <c r="T134" s="229">
        <f>S134*H134</f>
        <v>7.125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134</v>
      </c>
      <c r="AT134" s="230" t="s">
        <v>130</v>
      </c>
      <c r="AU134" s="230" t="s">
        <v>91</v>
      </c>
      <c r="AY134" s="16" t="s">
        <v>128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89</v>
      </c>
      <c r="BK134" s="231">
        <f>ROUND(I134*H134,2)</f>
        <v>0</v>
      </c>
      <c r="BL134" s="16" t="s">
        <v>134</v>
      </c>
      <c r="BM134" s="230" t="s">
        <v>147</v>
      </c>
    </row>
    <row r="135" s="2" customFormat="1">
      <c r="A135" s="37"/>
      <c r="B135" s="38"/>
      <c r="C135" s="39"/>
      <c r="D135" s="232" t="s">
        <v>136</v>
      </c>
      <c r="E135" s="39"/>
      <c r="F135" s="233" t="s">
        <v>148</v>
      </c>
      <c r="G135" s="39"/>
      <c r="H135" s="39"/>
      <c r="I135" s="234"/>
      <c r="J135" s="39"/>
      <c r="K135" s="39"/>
      <c r="L135" s="43"/>
      <c r="M135" s="235"/>
      <c r="N135" s="236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136</v>
      </c>
      <c r="AU135" s="16" t="s">
        <v>91</v>
      </c>
    </row>
    <row r="136" s="2" customFormat="1">
      <c r="A136" s="37"/>
      <c r="B136" s="38"/>
      <c r="C136" s="39"/>
      <c r="D136" s="237" t="s">
        <v>138</v>
      </c>
      <c r="E136" s="39"/>
      <c r="F136" s="238" t="s">
        <v>149</v>
      </c>
      <c r="G136" s="39"/>
      <c r="H136" s="39"/>
      <c r="I136" s="234"/>
      <c r="J136" s="39"/>
      <c r="K136" s="39"/>
      <c r="L136" s="43"/>
      <c r="M136" s="235"/>
      <c r="N136" s="236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138</v>
      </c>
      <c r="AU136" s="16" t="s">
        <v>91</v>
      </c>
    </row>
    <row r="137" s="13" customFormat="1">
      <c r="A137" s="13"/>
      <c r="B137" s="240"/>
      <c r="C137" s="241"/>
      <c r="D137" s="232" t="s">
        <v>142</v>
      </c>
      <c r="E137" s="242" t="s">
        <v>1</v>
      </c>
      <c r="F137" s="243" t="s">
        <v>150</v>
      </c>
      <c r="G137" s="241"/>
      <c r="H137" s="244">
        <v>3.75</v>
      </c>
      <c r="I137" s="245"/>
      <c r="J137" s="241"/>
      <c r="K137" s="241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142</v>
      </c>
      <c r="AU137" s="250" t="s">
        <v>91</v>
      </c>
      <c r="AV137" s="13" t="s">
        <v>91</v>
      </c>
      <c r="AW137" s="13" t="s">
        <v>36</v>
      </c>
      <c r="AX137" s="13" t="s">
        <v>89</v>
      </c>
      <c r="AY137" s="250" t="s">
        <v>128</v>
      </c>
    </row>
    <row r="138" s="2" customFormat="1" ht="16.5" customHeight="1">
      <c r="A138" s="37"/>
      <c r="B138" s="38"/>
      <c r="C138" s="218" t="s">
        <v>151</v>
      </c>
      <c r="D138" s="218" t="s">
        <v>130</v>
      </c>
      <c r="E138" s="219" t="s">
        <v>152</v>
      </c>
      <c r="F138" s="220" t="s">
        <v>153</v>
      </c>
      <c r="G138" s="221" t="s">
        <v>146</v>
      </c>
      <c r="H138" s="222">
        <v>8.25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46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134</v>
      </c>
      <c r="AT138" s="230" t="s">
        <v>130</v>
      </c>
      <c r="AU138" s="230" t="s">
        <v>91</v>
      </c>
      <c r="AY138" s="16" t="s">
        <v>128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89</v>
      </c>
      <c r="BK138" s="231">
        <f>ROUND(I138*H138,2)</f>
        <v>0</v>
      </c>
      <c r="BL138" s="16" t="s">
        <v>134</v>
      </c>
      <c r="BM138" s="230" t="s">
        <v>154</v>
      </c>
    </row>
    <row r="139" s="2" customFormat="1">
      <c r="A139" s="37"/>
      <c r="B139" s="38"/>
      <c r="C139" s="39"/>
      <c r="D139" s="232" t="s">
        <v>136</v>
      </c>
      <c r="E139" s="39"/>
      <c r="F139" s="233" t="s">
        <v>155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136</v>
      </c>
      <c r="AU139" s="16" t="s">
        <v>91</v>
      </c>
    </row>
    <row r="140" s="2" customFormat="1">
      <c r="A140" s="37"/>
      <c r="B140" s="38"/>
      <c r="C140" s="39"/>
      <c r="D140" s="237" t="s">
        <v>138</v>
      </c>
      <c r="E140" s="39"/>
      <c r="F140" s="238" t="s">
        <v>156</v>
      </c>
      <c r="G140" s="39"/>
      <c r="H140" s="39"/>
      <c r="I140" s="234"/>
      <c r="J140" s="39"/>
      <c r="K140" s="39"/>
      <c r="L140" s="43"/>
      <c r="M140" s="235"/>
      <c r="N140" s="236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138</v>
      </c>
      <c r="AU140" s="16" t="s">
        <v>91</v>
      </c>
    </row>
    <row r="141" s="13" customFormat="1">
      <c r="A141" s="13"/>
      <c r="B141" s="240"/>
      <c r="C141" s="241"/>
      <c r="D141" s="232" t="s">
        <v>142</v>
      </c>
      <c r="E141" s="242" t="s">
        <v>1</v>
      </c>
      <c r="F141" s="243" t="s">
        <v>157</v>
      </c>
      <c r="G141" s="241"/>
      <c r="H141" s="244">
        <v>2.25</v>
      </c>
      <c r="I141" s="245"/>
      <c r="J141" s="241"/>
      <c r="K141" s="241"/>
      <c r="L141" s="246"/>
      <c r="M141" s="247"/>
      <c r="N141" s="248"/>
      <c r="O141" s="248"/>
      <c r="P141" s="248"/>
      <c r="Q141" s="248"/>
      <c r="R141" s="248"/>
      <c r="S141" s="248"/>
      <c r="T141" s="24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0" t="s">
        <v>142</v>
      </c>
      <c r="AU141" s="250" t="s">
        <v>91</v>
      </c>
      <c r="AV141" s="13" t="s">
        <v>91</v>
      </c>
      <c r="AW141" s="13" t="s">
        <v>36</v>
      </c>
      <c r="AX141" s="13" t="s">
        <v>81</v>
      </c>
      <c r="AY141" s="250" t="s">
        <v>128</v>
      </c>
    </row>
    <row r="142" s="13" customFormat="1">
      <c r="A142" s="13"/>
      <c r="B142" s="240"/>
      <c r="C142" s="241"/>
      <c r="D142" s="232" t="s">
        <v>142</v>
      </c>
      <c r="E142" s="242" t="s">
        <v>1</v>
      </c>
      <c r="F142" s="243" t="s">
        <v>158</v>
      </c>
      <c r="G142" s="241"/>
      <c r="H142" s="244">
        <v>6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142</v>
      </c>
      <c r="AU142" s="250" t="s">
        <v>91</v>
      </c>
      <c r="AV142" s="13" t="s">
        <v>91</v>
      </c>
      <c r="AW142" s="13" t="s">
        <v>36</v>
      </c>
      <c r="AX142" s="13" t="s">
        <v>81</v>
      </c>
      <c r="AY142" s="250" t="s">
        <v>128</v>
      </c>
    </row>
    <row r="143" s="14" customFormat="1">
      <c r="A143" s="14"/>
      <c r="B143" s="251"/>
      <c r="C143" s="252"/>
      <c r="D143" s="232" t="s">
        <v>142</v>
      </c>
      <c r="E143" s="253" t="s">
        <v>1</v>
      </c>
      <c r="F143" s="254" t="s">
        <v>159</v>
      </c>
      <c r="G143" s="252"/>
      <c r="H143" s="255">
        <v>8.25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142</v>
      </c>
      <c r="AU143" s="261" t="s">
        <v>91</v>
      </c>
      <c r="AV143" s="14" t="s">
        <v>134</v>
      </c>
      <c r="AW143" s="14" t="s">
        <v>36</v>
      </c>
      <c r="AX143" s="14" t="s">
        <v>89</v>
      </c>
      <c r="AY143" s="261" t="s">
        <v>128</v>
      </c>
    </row>
    <row r="144" s="2" customFormat="1" ht="24.15" customHeight="1">
      <c r="A144" s="37"/>
      <c r="B144" s="38"/>
      <c r="C144" s="218" t="s">
        <v>134</v>
      </c>
      <c r="D144" s="218" t="s">
        <v>130</v>
      </c>
      <c r="E144" s="219" t="s">
        <v>160</v>
      </c>
      <c r="F144" s="220" t="s">
        <v>161</v>
      </c>
      <c r="G144" s="221" t="s">
        <v>146</v>
      </c>
      <c r="H144" s="222">
        <v>8.25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46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134</v>
      </c>
      <c r="AT144" s="230" t="s">
        <v>130</v>
      </c>
      <c r="AU144" s="230" t="s">
        <v>91</v>
      </c>
      <c r="AY144" s="16" t="s">
        <v>128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89</v>
      </c>
      <c r="BK144" s="231">
        <f>ROUND(I144*H144,2)</f>
        <v>0</v>
      </c>
      <c r="BL144" s="16" t="s">
        <v>134</v>
      </c>
      <c r="BM144" s="230" t="s">
        <v>162</v>
      </c>
    </row>
    <row r="145" s="2" customFormat="1">
      <c r="A145" s="37"/>
      <c r="B145" s="38"/>
      <c r="C145" s="39"/>
      <c r="D145" s="232" t="s">
        <v>136</v>
      </c>
      <c r="E145" s="39"/>
      <c r="F145" s="233" t="s">
        <v>161</v>
      </c>
      <c r="G145" s="39"/>
      <c r="H145" s="39"/>
      <c r="I145" s="234"/>
      <c r="J145" s="39"/>
      <c r="K145" s="39"/>
      <c r="L145" s="43"/>
      <c r="M145" s="235"/>
      <c r="N145" s="236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136</v>
      </c>
      <c r="AU145" s="16" t="s">
        <v>91</v>
      </c>
    </row>
    <row r="146" s="13" customFormat="1">
      <c r="A146" s="13"/>
      <c r="B146" s="240"/>
      <c r="C146" s="241"/>
      <c r="D146" s="232" t="s">
        <v>142</v>
      </c>
      <c r="E146" s="242" t="s">
        <v>1</v>
      </c>
      <c r="F146" s="243" t="s">
        <v>163</v>
      </c>
      <c r="G146" s="241"/>
      <c r="H146" s="244">
        <v>8.25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142</v>
      </c>
      <c r="AU146" s="250" t="s">
        <v>91</v>
      </c>
      <c r="AV146" s="13" t="s">
        <v>91</v>
      </c>
      <c r="AW146" s="13" t="s">
        <v>36</v>
      </c>
      <c r="AX146" s="13" t="s">
        <v>89</v>
      </c>
      <c r="AY146" s="250" t="s">
        <v>128</v>
      </c>
    </row>
    <row r="147" s="2" customFormat="1" ht="16.5" customHeight="1">
      <c r="A147" s="37"/>
      <c r="B147" s="38"/>
      <c r="C147" s="218" t="s">
        <v>164</v>
      </c>
      <c r="D147" s="218" t="s">
        <v>130</v>
      </c>
      <c r="E147" s="219" t="s">
        <v>165</v>
      </c>
      <c r="F147" s="220" t="s">
        <v>166</v>
      </c>
      <c r="G147" s="221" t="s">
        <v>146</v>
      </c>
      <c r="H147" s="222">
        <v>8.25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46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134</v>
      </c>
      <c r="AT147" s="230" t="s">
        <v>130</v>
      </c>
      <c r="AU147" s="230" t="s">
        <v>91</v>
      </c>
      <c r="AY147" s="16" t="s">
        <v>128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89</v>
      </c>
      <c r="BK147" s="231">
        <f>ROUND(I147*H147,2)</f>
        <v>0</v>
      </c>
      <c r="BL147" s="16" t="s">
        <v>134</v>
      </c>
      <c r="BM147" s="230" t="s">
        <v>167</v>
      </c>
    </row>
    <row r="148" s="2" customFormat="1">
      <c r="A148" s="37"/>
      <c r="B148" s="38"/>
      <c r="C148" s="39"/>
      <c r="D148" s="232" t="s">
        <v>136</v>
      </c>
      <c r="E148" s="39"/>
      <c r="F148" s="233" t="s">
        <v>168</v>
      </c>
      <c r="G148" s="39"/>
      <c r="H148" s="39"/>
      <c r="I148" s="234"/>
      <c r="J148" s="39"/>
      <c r="K148" s="39"/>
      <c r="L148" s="43"/>
      <c r="M148" s="235"/>
      <c r="N148" s="236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136</v>
      </c>
      <c r="AU148" s="16" t="s">
        <v>91</v>
      </c>
    </row>
    <row r="149" s="2" customFormat="1">
      <c r="A149" s="37"/>
      <c r="B149" s="38"/>
      <c r="C149" s="39"/>
      <c r="D149" s="237" t="s">
        <v>138</v>
      </c>
      <c r="E149" s="39"/>
      <c r="F149" s="238" t="s">
        <v>169</v>
      </c>
      <c r="G149" s="39"/>
      <c r="H149" s="39"/>
      <c r="I149" s="234"/>
      <c r="J149" s="39"/>
      <c r="K149" s="39"/>
      <c r="L149" s="43"/>
      <c r="M149" s="235"/>
      <c r="N149" s="236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138</v>
      </c>
      <c r="AU149" s="16" t="s">
        <v>91</v>
      </c>
    </row>
    <row r="150" s="13" customFormat="1">
      <c r="A150" s="13"/>
      <c r="B150" s="240"/>
      <c r="C150" s="241"/>
      <c r="D150" s="232" t="s">
        <v>142</v>
      </c>
      <c r="E150" s="242" t="s">
        <v>1</v>
      </c>
      <c r="F150" s="243" t="s">
        <v>163</v>
      </c>
      <c r="G150" s="241"/>
      <c r="H150" s="244">
        <v>8.25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0" t="s">
        <v>142</v>
      </c>
      <c r="AU150" s="250" t="s">
        <v>91</v>
      </c>
      <c r="AV150" s="13" t="s">
        <v>91</v>
      </c>
      <c r="AW150" s="13" t="s">
        <v>36</v>
      </c>
      <c r="AX150" s="13" t="s">
        <v>89</v>
      </c>
      <c r="AY150" s="250" t="s">
        <v>128</v>
      </c>
    </row>
    <row r="151" s="2" customFormat="1" ht="16.5" customHeight="1">
      <c r="A151" s="37"/>
      <c r="B151" s="38"/>
      <c r="C151" s="218" t="s">
        <v>170</v>
      </c>
      <c r="D151" s="218" t="s">
        <v>130</v>
      </c>
      <c r="E151" s="219" t="s">
        <v>171</v>
      </c>
      <c r="F151" s="220" t="s">
        <v>172</v>
      </c>
      <c r="G151" s="221" t="s">
        <v>173</v>
      </c>
      <c r="H151" s="222">
        <v>3.5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46</v>
      </c>
      <c r="O151" s="90"/>
      <c r="P151" s="228">
        <f>O151*H151</f>
        <v>0</v>
      </c>
      <c r="Q151" s="228">
        <v>0.021930000000000002</v>
      </c>
      <c r="R151" s="228">
        <f>Q151*H151</f>
        <v>0.076755000000000004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134</v>
      </c>
      <c r="AT151" s="230" t="s">
        <v>130</v>
      </c>
      <c r="AU151" s="230" t="s">
        <v>91</v>
      </c>
      <c r="AY151" s="16" t="s">
        <v>128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89</v>
      </c>
      <c r="BK151" s="231">
        <f>ROUND(I151*H151,2)</f>
        <v>0</v>
      </c>
      <c r="BL151" s="16" t="s">
        <v>134</v>
      </c>
      <c r="BM151" s="230" t="s">
        <v>174</v>
      </c>
    </row>
    <row r="152" s="2" customFormat="1">
      <c r="A152" s="37"/>
      <c r="B152" s="38"/>
      <c r="C152" s="39"/>
      <c r="D152" s="232" t="s">
        <v>136</v>
      </c>
      <c r="E152" s="39"/>
      <c r="F152" s="233" t="s">
        <v>175</v>
      </c>
      <c r="G152" s="39"/>
      <c r="H152" s="39"/>
      <c r="I152" s="234"/>
      <c r="J152" s="39"/>
      <c r="K152" s="39"/>
      <c r="L152" s="43"/>
      <c r="M152" s="235"/>
      <c r="N152" s="236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136</v>
      </c>
      <c r="AU152" s="16" t="s">
        <v>91</v>
      </c>
    </row>
    <row r="153" s="2" customFormat="1">
      <c r="A153" s="37"/>
      <c r="B153" s="38"/>
      <c r="C153" s="39"/>
      <c r="D153" s="237" t="s">
        <v>138</v>
      </c>
      <c r="E153" s="39"/>
      <c r="F153" s="238" t="s">
        <v>176</v>
      </c>
      <c r="G153" s="39"/>
      <c r="H153" s="39"/>
      <c r="I153" s="234"/>
      <c r="J153" s="39"/>
      <c r="K153" s="39"/>
      <c r="L153" s="43"/>
      <c r="M153" s="235"/>
      <c r="N153" s="236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138</v>
      </c>
      <c r="AU153" s="16" t="s">
        <v>91</v>
      </c>
    </row>
    <row r="154" s="2" customFormat="1">
      <c r="A154" s="37"/>
      <c r="B154" s="38"/>
      <c r="C154" s="39"/>
      <c r="D154" s="232" t="s">
        <v>140</v>
      </c>
      <c r="E154" s="39"/>
      <c r="F154" s="239" t="s">
        <v>177</v>
      </c>
      <c r="G154" s="39"/>
      <c r="H154" s="39"/>
      <c r="I154" s="234"/>
      <c r="J154" s="39"/>
      <c r="K154" s="39"/>
      <c r="L154" s="43"/>
      <c r="M154" s="235"/>
      <c r="N154" s="236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140</v>
      </c>
      <c r="AU154" s="16" t="s">
        <v>91</v>
      </c>
    </row>
    <row r="155" s="2" customFormat="1" ht="16.5" customHeight="1">
      <c r="A155" s="37"/>
      <c r="B155" s="38"/>
      <c r="C155" s="262" t="s">
        <v>178</v>
      </c>
      <c r="D155" s="262" t="s">
        <v>179</v>
      </c>
      <c r="E155" s="263" t="s">
        <v>180</v>
      </c>
      <c r="F155" s="264" t="s">
        <v>181</v>
      </c>
      <c r="G155" s="265" t="s">
        <v>173</v>
      </c>
      <c r="H155" s="266">
        <v>1.167</v>
      </c>
      <c r="I155" s="267"/>
      <c r="J155" s="268">
        <f>ROUND(I155*H155,2)</f>
        <v>0</v>
      </c>
      <c r="K155" s="269"/>
      <c r="L155" s="270"/>
      <c r="M155" s="271" t="s">
        <v>1</v>
      </c>
      <c r="N155" s="272" t="s">
        <v>46</v>
      </c>
      <c r="O155" s="90"/>
      <c r="P155" s="228">
        <f>O155*H155</f>
        <v>0</v>
      </c>
      <c r="Q155" s="228">
        <v>0.024830000000000001</v>
      </c>
      <c r="R155" s="228">
        <f>Q155*H155</f>
        <v>0.028976610000000003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182</v>
      </c>
      <c r="AT155" s="230" t="s">
        <v>179</v>
      </c>
      <c r="AU155" s="230" t="s">
        <v>91</v>
      </c>
      <c r="AY155" s="16" t="s">
        <v>128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89</v>
      </c>
      <c r="BK155" s="231">
        <f>ROUND(I155*H155,2)</f>
        <v>0</v>
      </c>
      <c r="BL155" s="16" t="s">
        <v>134</v>
      </c>
      <c r="BM155" s="230" t="s">
        <v>183</v>
      </c>
    </row>
    <row r="156" s="2" customFormat="1">
      <c r="A156" s="37"/>
      <c r="B156" s="38"/>
      <c r="C156" s="39"/>
      <c r="D156" s="232" t="s">
        <v>136</v>
      </c>
      <c r="E156" s="39"/>
      <c r="F156" s="233" t="s">
        <v>181</v>
      </c>
      <c r="G156" s="39"/>
      <c r="H156" s="39"/>
      <c r="I156" s="234"/>
      <c r="J156" s="39"/>
      <c r="K156" s="39"/>
      <c r="L156" s="43"/>
      <c r="M156" s="235"/>
      <c r="N156" s="236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136</v>
      </c>
      <c r="AU156" s="16" t="s">
        <v>91</v>
      </c>
    </row>
    <row r="157" s="2" customFormat="1">
      <c r="A157" s="37"/>
      <c r="B157" s="38"/>
      <c r="C157" s="39"/>
      <c r="D157" s="232" t="s">
        <v>140</v>
      </c>
      <c r="E157" s="39"/>
      <c r="F157" s="239" t="s">
        <v>184</v>
      </c>
      <c r="G157" s="39"/>
      <c r="H157" s="39"/>
      <c r="I157" s="234"/>
      <c r="J157" s="39"/>
      <c r="K157" s="39"/>
      <c r="L157" s="43"/>
      <c r="M157" s="235"/>
      <c r="N157" s="236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140</v>
      </c>
      <c r="AU157" s="16" t="s">
        <v>91</v>
      </c>
    </row>
    <row r="158" s="13" customFormat="1">
      <c r="A158" s="13"/>
      <c r="B158" s="240"/>
      <c r="C158" s="241"/>
      <c r="D158" s="232" t="s">
        <v>142</v>
      </c>
      <c r="E158" s="242" t="s">
        <v>1</v>
      </c>
      <c r="F158" s="243" t="s">
        <v>185</v>
      </c>
      <c r="G158" s="241"/>
      <c r="H158" s="244">
        <v>1.167</v>
      </c>
      <c r="I158" s="245"/>
      <c r="J158" s="241"/>
      <c r="K158" s="241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142</v>
      </c>
      <c r="AU158" s="250" t="s">
        <v>91</v>
      </c>
      <c r="AV158" s="13" t="s">
        <v>91</v>
      </c>
      <c r="AW158" s="13" t="s">
        <v>36</v>
      </c>
      <c r="AX158" s="13" t="s">
        <v>89</v>
      </c>
      <c r="AY158" s="250" t="s">
        <v>128</v>
      </c>
    </row>
    <row r="159" s="2" customFormat="1" ht="16.5" customHeight="1">
      <c r="A159" s="37"/>
      <c r="B159" s="38"/>
      <c r="C159" s="218" t="s">
        <v>182</v>
      </c>
      <c r="D159" s="218" t="s">
        <v>130</v>
      </c>
      <c r="E159" s="219" t="s">
        <v>186</v>
      </c>
      <c r="F159" s="220" t="s">
        <v>187</v>
      </c>
      <c r="G159" s="221" t="s">
        <v>173</v>
      </c>
      <c r="H159" s="222">
        <v>13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46</v>
      </c>
      <c r="O159" s="90"/>
      <c r="P159" s="228">
        <f>O159*H159</f>
        <v>0</v>
      </c>
      <c r="Q159" s="228">
        <v>0.026980000000000001</v>
      </c>
      <c r="R159" s="228">
        <f>Q159*H159</f>
        <v>0.35074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134</v>
      </c>
      <c r="AT159" s="230" t="s">
        <v>130</v>
      </c>
      <c r="AU159" s="230" t="s">
        <v>91</v>
      </c>
      <c r="AY159" s="16" t="s">
        <v>128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89</v>
      </c>
      <c r="BK159" s="231">
        <f>ROUND(I159*H159,2)</f>
        <v>0</v>
      </c>
      <c r="BL159" s="16" t="s">
        <v>134</v>
      </c>
      <c r="BM159" s="230" t="s">
        <v>188</v>
      </c>
    </row>
    <row r="160" s="2" customFormat="1">
      <c r="A160" s="37"/>
      <c r="B160" s="38"/>
      <c r="C160" s="39"/>
      <c r="D160" s="232" t="s">
        <v>136</v>
      </c>
      <c r="E160" s="39"/>
      <c r="F160" s="233" t="s">
        <v>189</v>
      </c>
      <c r="G160" s="39"/>
      <c r="H160" s="39"/>
      <c r="I160" s="234"/>
      <c r="J160" s="39"/>
      <c r="K160" s="39"/>
      <c r="L160" s="43"/>
      <c r="M160" s="235"/>
      <c r="N160" s="236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136</v>
      </c>
      <c r="AU160" s="16" t="s">
        <v>91</v>
      </c>
    </row>
    <row r="161" s="2" customFormat="1">
      <c r="A161" s="37"/>
      <c r="B161" s="38"/>
      <c r="C161" s="39"/>
      <c r="D161" s="237" t="s">
        <v>138</v>
      </c>
      <c r="E161" s="39"/>
      <c r="F161" s="238" t="s">
        <v>190</v>
      </c>
      <c r="G161" s="39"/>
      <c r="H161" s="39"/>
      <c r="I161" s="234"/>
      <c r="J161" s="39"/>
      <c r="K161" s="39"/>
      <c r="L161" s="43"/>
      <c r="M161" s="235"/>
      <c r="N161" s="236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138</v>
      </c>
      <c r="AU161" s="16" t="s">
        <v>91</v>
      </c>
    </row>
    <row r="162" s="2" customFormat="1" ht="16.5" customHeight="1">
      <c r="A162" s="37"/>
      <c r="B162" s="38"/>
      <c r="C162" s="262" t="s">
        <v>191</v>
      </c>
      <c r="D162" s="262" t="s">
        <v>179</v>
      </c>
      <c r="E162" s="263" t="s">
        <v>192</v>
      </c>
      <c r="F162" s="264" t="s">
        <v>193</v>
      </c>
      <c r="G162" s="265" t="s">
        <v>173</v>
      </c>
      <c r="H162" s="266">
        <v>4.3330000000000002</v>
      </c>
      <c r="I162" s="267"/>
      <c r="J162" s="268">
        <f>ROUND(I162*H162,2)</f>
        <v>0</v>
      </c>
      <c r="K162" s="269"/>
      <c r="L162" s="270"/>
      <c r="M162" s="271" t="s">
        <v>1</v>
      </c>
      <c r="N162" s="272" t="s">
        <v>46</v>
      </c>
      <c r="O162" s="90"/>
      <c r="P162" s="228">
        <f>O162*H162</f>
        <v>0</v>
      </c>
      <c r="Q162" s="228">
        <v>0.042999999999999997</v>
      </c>
      <c r="R162" s="228">
        <f>Q162*H162</f>
        <v>0.18631899999999999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182</v>
      </c>
      <c r="AT162" s="230" t="s">
        <v>179</v>
      </c>
      <c r="AU162" s="230" t="s">
        <v>91</v>
      </c>
      <c r="AY162" s="16" t="s">
        <v>128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89</v>
      </c>
      <c r="BK162" s="231">
        <f>ROUND(I162*H162,2)</f>
        <v>0</v>
      </c>
      <c r="BL162" s="16" t="s">
        <v>134</v>
      </c>
      <c r="BM162" s="230" t="s">
        <v>194</v>
      </c>
    </row>
    <row r="163" s="2" customFormat="1">
      <c r="A163" s="37"/>
      <c r="B163" s="38"/>
      <c r="C163" s="39"/>
      <c r="D163" s="232" t="s">
        <v>136</v>
      </c>
      <c r="E163" s="39"/>
      <c r="F163" s="233" t="s">
        <v>193</v>
      </c>
      <c r="G163" s="39"/>
      <c r="H163" s="39"/>
      <c r="I163" s="234"/>
      <c r="J163" s="39"/>
      <c r="K163" s="39"/>
      <c r="L163" s="43"/>
      <c r="M163" s="235"/>
      <c r="N163" s="236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136</v>
      </c>
      <c r="AU163" s="16" t="s">
        <v>91</v>
      </c>
    </row>
    <row r="164" s="2" customFormat="1">
      <c r="A164" s="37"/>
      <c r="B164" s="38"/>
      <c r="C164" s="39"/>
      <c r="D164" s="232" t="s">
        <v>140</v>
      </c>
      <c r="E164" s="39"/>
      <c r="F164" s="239" t="s">
        <v>195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140</v>
      </c>
      <c r="AU164" s="16" t="s">
        <v>91</v>
      </c>
    </row>
    <row r="165" s="13" customFormat="1">
      <c r="A165" s="13"/>
      <c r="B165" s="240"/>
      <c r="C165" s="241"/>
      <c r="D165" s="232" t="s">
        <v>142</v>
      </c>
      <c r="E165" s="242" t="s">
        <v>1</v>
      </c>
      <c r="F165" s="243" t="s">
        <v>196</v>
      </c>
      <c r="G165" s="241"/>
      <c r="H165" s="244">
        <v>4.3330000000000002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142</v>
      </c>
      <c r="AU165" s="250" t="s">
        <v>91</v>
      </c>
      <c r="AV165" s="13" t="s">
        <v>91</v>
      </c>
      <c r="AW165" s="13" t="s">
        <v>36</v>
      </c>
      <c r="AX165" s="13" t="s">
        <v>89</v>
      </c>
      <c r="AY165" s="250" t="s">
        <v>128</v>
      </c>
    </row>
    <row r="166" s="2" customFormat="1" ht="16.5" customHeight="1">
      <c r="A166" s="37"/>
      <c r="B166" s="38"/>
      <c r="C166" s="218" t="s">
        <v>197</v>
      </c>
      <c r="D166" s="218" t="s">
        <v>130</v>
      </c>
      <c r="E166" s="219" t="s">
        <v>198</v>
      </c>
      <c r="F166" s="220" t="s">
        <v>199</v>
      </c>
      <c r="G166" s="221" t="s">
        <v>200</v>
      </c>
      <c r="H166" s="222">
        <v>288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46</v>
      </c>
      <c r="O166" s="90"/>
      <c r="P166" s="228">
        <f>O166*H166</f>
        <v>0</v>
      </c>
      <c r="Q166" s="228">
        <v>3.0000000000000001E-05</v>
      </c>
      <c r="R166" s="228">
        <f>Q166*H166</f>
        <v>0.0086400000000000001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134</v>
      </c>
      <c r="AT166" s="230" t="s">
        <v>130</v>
      </c>
      <c r="AU166" s="230" t="s">
        <v>91</v>
      </c>
      <c r="AY166" s="16" t="s">
        <v>128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89</v>
      </c>
      <c r="BK166" s="231">
        <f>ROUND(I166*H166,2)</f>
        <v>0</v>
      </c>
      <c r="BL166" s="16" t="s">
        <v>134</v>
      </c>
      <c r="BM166" s="230" t="s">
        <v>201</v>
      </c>
    </row>
    <row r="167" s="2" customFormat="1">
      <c r="A167" s="37"/>
      <c r="B167" s="38"/>
      <c r="C167" s="39"/>
      <c r="D167" s="232" t="s">
        <v>136</v>
      </c>
      <c r="E167" s="39"/>
      <c r="F167" s="233" t="s">
        <v>202</v>
      </c>
      <c r="G167" s="39"/>
      <c r="H167" s="39"/>
      <c r="I167" s="234"/>
      <c r="J167" s="39"/>
      <c r="K167" s="39"/>
      <c r="L167" s="43"/>
      <c r="M167" s="235"/>
      <c r="N167" s="236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136</v>
      </c>
      <c r="AU167" s="16" t="s">
        <v>91</v>
      </c>
    </row>
    <row r="168" s="2" customFormat="1">
      <c r="A168" s="37"/>
      <c r="B168" s="38"/>
      <c r="C168" s="39"/>
      <c r="D168" s="237" t="s">
        <v>138</v>
      </c>
      <c r="E168" s="39"/>
      <c r="F168" s="238" t="s">
        <v>203</v>
      </c>
      <c r="G168" s="39"/>
      <c r="H168" s="39"/>
      <c r="I168" s="234"/>
      <c r="J168" s="39"/>
      <c r="K168" s="39"/>
      <c r="L168" s="43"/>
      <c r="M168" s="235"/>
      <c r="N168" s="236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138</v>
      </c>
      <c r="AU168" s="16" t="s">
        <v>91</v>
      </c>
    </row>
    <row r="169" s="2" customFormat="1">
      <c r="A169" s="37"/>
      <c r="B169" s="38"/>
      <c r="C169" s="39"/>
      <c r="D169" s="232" t="s">
        <v>140</v>
      </c>
      <c r="E169" s="39"/>
      <c r="F169" s="239" t="s">
        <v>204</v>
      </c>
      <c r="G169" s="39"/>
      <c r="H169" s="39"/>
      <c r="I169" s="234"/>
      <c r="J169" s="39"/>
      <c r="K169" s="39"/>
      <c r="L169" s="43"/>
      <c r="M169" s="235"/>
      <c r="N169" s="236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140</v>
      </c>
      <c r="AU169" s="16" t="s">
        <v>91</v>
      </c>
    </row>
    <row r="170" s="13" customFormat="1">
      <c r="A170" s="13"/>
      <c r="B170" s="240"/>
      <c r="C170" s="241"/>
      <c r="D170" s="232" t="s">
        <v>142</v>
      </c>
      <c r="E170" s="242" t="s">
        <v>1</v>
      </c>
      <c r="F170" s="243" t="s">
        <v>205</v>
      </c>
      <c r="G170" s="241"/>
      <c r="H170" s="244">
        <v>288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142</v>
      </c>
      <c r="AU170" s="250" t="s">
        <v>91</v>
      </c>
      <c r="AV170" s="13" t="s">
        <v>91</v>
      </c>
      <c r="AW170" s="13" t="s">
        <v>36</v>
      </c>
      <c r="AX170" s="13" t="s">
        <v>89</v>
      </c>
      <c r="AY170" s="250" t="s">
        <v>128</v>
      </c>
    </row>
    <row r="171" s="2" customFormat="1" ht="16.5" customHeight="1">
      <c r="A171" s="37"/>
      <c r="B171" s="38"/>
      <c r="C171" s="218" t="s">
        <v>206</v>
      </c>
      <c r="D171" s="218" t="s">
        <v>130</v>
      </c>
      <c r="E171" s="219" t="s">
        <v>207</v>
      </c>
      <c r="F171" s="220" t="s">
        <v>208</v>
      </c>
      <c r="G171" s="221" t="s">
        <v>209</v>
      </c>
      <c r="H171" s="222">
        <v>45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46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134</v>
      </c>
      <c r="AT171" s="230" t="s">
        <v>130</v>
      </c>
      <c r="AU171" s="230" t="s">
        <v>91</v>
      </c>
      <c r="AY171" s="16" t="s">
        <v>128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89</v>
      </c>
      <c r="BK171" s="231">
        <f>ROUND(I171*H171,2)</f>
        <v>0</v>
      </c>
      <c r="BL171" s="16" t="s">
        <v>134</v>
      </c>
      <c r="BM171" s="230" t="s">
        <v>210</v>
      </c>
    </row>
    <row r="172" s="2" customFormat="1">
      <c r="A172" s="37"/>
      <c r="B172" s="38"/>
      <c r="C172" s="39"/>
      <c r="D172" s="232" t="s">
        <v>136</v>
      </c>
      <c r="E172" s="39"/>
      <c r="F172" s="233" t="s">
        <v>211</v>
      </c>
      <c r="G172" s="39"/>
      <c r="H172" s="39"/>
      <c r="I172" s="234"/>
      <c r="J172" s="39"/>
      <c r="K172" s="39"/>
      <c r="L172" s="43"/>
      <c r="M172" s="235"/>
      <c r="N172" s="236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136</v>
      </c>
      <c r="AU172" s="16" t="s">
        <v>91</v>
      </c>
    </row>
    <row r="173" s="2" customFormat="1">
      <c r="A173" s="37"/>
      <c r="B173" s="38"/>
      <c r="C173" s="39"/>
      <c r="D173" s="237" t="s">
        <v>138</v>
      </c>
      <c r="E173" s="39"/>
      <c r="F173" s="238" t="s">
        <v>212</v>
      </c>
      <c r="G173" s="39"/>
      <c r="H173" s="39"/>
      <c r="I173" s="234"/>
      <c r="J173" s="39"/>
      <c r="K173" s="39"/>
      <c r="L173" s="43"/>
      <c r="M173" s="235"/>
      <c r="N173" s="236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138</v>
      </c>
      <c r="AU173" s="16" t="s">
        <v>91</v>
      </c>
    </row>
    <row r="174" s="13" customFormat="1">
      <c r="A174" s="13"/>
      <c r="B174" s="240"/>
      <c r="C174" s="241"/>
      <c r="D174" s="232" t="s">
        <v>142</v>
      </c>
      <c r="E174" s="242" t="s">
        <v>1</v>
      </c>
      <c r="F174" s="243" t="s">
        <v>213</v>
      </c>
      <c r="G174" s="241"/>
      <c r="H174" s="244">
        <v>45</v>
      </c>
      <c r="I174" s="245"/>
      <c r="J174" s="241"/>
      <c r="K174" s="241"/>
      <c r="L174" s="246"/>
      <c r="M174" s="247"/>
      <c r="N174" s="248"/>
      <c r="O174" s="248"/>
      <c r="P174" s="248"/>
      <c r="Q174" s="248"/>
      <c r="R174" s="248"/>
      <c r="S174" s="248"/>
      <c r="T174" s="24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0" t="s">
        <v>142</v>
      </c>
      <c r="AU174" s="250" t="s">
        <v>91</v>
      </c>
      <c r="AV174" s="13" t="s">
        <v>91</v>
      </c>
      <c r="AW174" s="13" t="s">
        <v>36</v>
      </c>
      <c r="AX174" s="13" t="s">
        <v>89</v>
      </c>
      <c r="AY174" s="250" t="s">
        <v>128</v>
      </c>
    </row>
    <row r="175" s="2" customFormat="1" ht="16.5" customHeight="1">
      <c r="A175" s="37"/>
      <c r="B175" s="38"/>
      <c r="C175" s="218" t="s">
        <v>8</v>
      </c>
      <c r="D175" s="218" t="s">
        <v>130</v>
      </c>
      <c r="E175" s="219" t="s">
        <v>214</v>
      </c>
      <c r="F175" s="220" t="s">
        <v>215</v>
      </c>
      <c r="G175" s="221" t="s">
        <v>133</v>
      </c>
      <c r="H175" s="222">
        <v>9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46</v>
      </c>
      <c r="O175" s="90"/>
      <c r="P175" s="228">
        <f>O175*H175</f>
        <v>0</v>
      </c>
      <c r="Q175" s="228">
        <v>0.01269</v>
      </c>
      <c r="R175" s="228">
        <f>Q175*H175</f>
        <v>0.11421000000000001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134</v>
      </c>
      <c r="AT175" s="230" t="s">
        <v>130</v>
      </c>
      <c r="AU175" s="230" t="s">
        <v>91</v>
      </c>
      <c r="AY175" s="16" t="s">
        <v>128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89</v>
      </c>
      <c r="BK175" s="231">
        <f>ROUND(I175*H175,2)</f>
        <v>0</v>
      </c>
      <c r="BL175" s="16" t="s">
        <v>134</v>
      </c>
      <c r="BM175" s="230" t="s">
        <v>216</v>
      </c>
    </row>
    <row r="176" s="2" customFormat="1">
      <c r="A176" s="37"/>
      <c r="B176" s="38"/>
      <c r="C176" s="39"/>
      <c r="D176" s="232" t="s">
        <v>136</v>
      </c>
      <c r="E176" s="39"/>
      <c r="F176" s="233" t="s">
        <v>215</v>
      </c>
      <c r="G176" s="39"/>
      <c r="H176" s="39"/>
      <c r="I176" s="234"/>
      <c r="J176" s="39"/>
      <c r="K176" s="39"/>
      <c r="L176" s="43"/>
      <c r="M176" s="235"/>
      <c r="N176" s="236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136</v>
      </c>
      <c r="AU176" s="16" t="s">
        <v>91</v>
      </c>
    </row>
    <row r="177" s="2" customFormat="1">
      <c r="A177" s="37"/>
      <c r="B177" s="38"/>
      <c r="C177" s="39"/>
      <c r="D177" s="232" t="s">
        <v>140</v>
      </c>
      <c r="E177" s="39"/>
      <c r="F177" s="239" t="s">
        <v>217</v>
      </c>
      <c r="G177" s="39"/>
      <c r="H177" s="39"/>
      <c r="I177" s="234"/>
      <c r="J177" s="39"/>
      <c r="K177" s="39"/>
      <c r="L177" s="43"/>
      <c r="M177" s="235"/>
      <c r="N177" s="236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140</v>
      </c>
      <c r="AU177" s="16" t="s">
        <v>91</v>
      </c>
    </row>
    <row r="178" s="13" customFormat="1">
      <c r="A178" s="13"/>
      <c r="B178" s="240"/>
      <c r="C178" s="241"/>
      <c r="D178" s="232" t="s">
        <v>142</v>
      </c>
      <c r="E178" s="242" t="s">
        <v>1</v>
      </c>
      <c r="F178" s="243" t="s">
        <v>218</v>
      </c>
      <c r="G178" s="241"/>
      <c r="H178" s="244">
        <v>9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142</v>
      </c>
      <c r="AU178" s="250" t="s">
        <v>91</v>
      </c>
      <c r="AV178" s="13" t="s">
        <v>91</v>
      </c>
      <c r="AW178" s="13" t="s">
        <v>36</v>
      </c>
      <c r="AX178" s="13" t="s">
        <v>89</v>
      </c>
      <c r="AY178" s="250" t="s">
        <v>128</v>
      </c>
    </row>
    <row r="179" s="2" customFormat="1" ht="16.5" customHeight="1">
      <c r="A179" s="37"/>
      <c r="B179" s="38"/>
      <c r="C179" s="218" t="s">
        <v>219</v>
      </c>
      <c r="D179" s="218" t="s">
        <v>130</v>
      </c>
      <c r="E179" s="219" t="s">
        <v>220</v>
      </c>
      <c r="F179" s="220" t="s">
        <v>221</v>
      </c>
      <c r="G179" s="221" t="s">
        <v>133</v>
      </c>
      <c r="H179" s="222">
        <v>18.800000000000001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46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134</v>
      </c>
      <c r="AT179" s="230" t="s">
        <v>130</v>
      </c>
      <c r="AU179" s="230" t="s">
        <v>91</v>
      </c>
      <c r="AY179" s="16" t="s">
        <v>128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89</v>
      </c>
      <c r="BK179" s="231">
        <f>ROUND(I179*H179,2)</f>
        <v>0</v>
      </c>
      <c r="BL179" s="16" t="s">
        <v>134</v>
      </c>
      <c r="BM179" s="230" t="s">
        <v>222</v>
      </c>
    </row>
    <row r="180" s="2" customFormat="1">
      <c r="A180" s="37"/>
      <c r="B180" s="38"/>
      <c r="C180" s="39"/>
      <c r="D180" s="232" t="s">
        <v>136</v>
      </c>
      <c r="E180" s="39"/>
      <c r="F180" s="233" t="s">
        <v>223</v>
      </c>
      <c r="G180" s="39"/>
      <c r="H180" s="39"/>
      <c r="I180" s="234"/>
      <c r="J180" s="39"/>
      <c r="K180" s="39"/>
      <c r="L180" s="43"/>
      <c r="M180" s="235"/>
      <c r="N180" s="236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136</v>
      </c>
      <c r="AU180" s="16" t="s">
        <v>91</v>
      </c>
    </row>
    <row r="181" s="2" customFormat="1">
      <c r="A181" s="37"/>
      <c r="B181" s="38"/>
      <c r="C181" s="39"/>
      <c r="D181" s="237" t="s">
        <v>138</v>
      </c>
      <c r="E181" s="39"/>
      <c r="F181" s="238" t="s">
        <v>224</v>
      </c>
      <c r="G181" s="39"/>
      <c r="H181" s="39"/>
      <c r="I181" s="234"/>
      <c r="J181" s="39"/>
      <c r="K181" s="39"/>
      <c r="L181" s="43"/>
      <c r="M181" s="235"/>
      <c r="N181" s="236"/>
      <c r="O181" s="90"/>
      <c r="P181" s="90"/>
      <c r="Q181" s="90"/>
      <c r="R181" s="90"/>
      <c r="S181" s="90"/>
      <c r="T181" s="91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138</v>
      </c>
      <c r="AU181" s="16" t="s">
        <v>91</v>
      </c>
    </row>
    <row r="182" s="13" customFormat="1">
      <c r="A182" s="13"/>
      <c r="B182" s="240"/>
      <c r="C182" s="241"/>
      <c r="D182" s="232" t="s">
        <v>142</v>
      </c>
      <c r="E182" s="242" t="s">
        <v>1</v>
      </c>
      <c r="F182" s="243" t="s">
        <v>225</v>
      </c>
      <c r="G182" s="241"/>
      <c r="H182" s="244">
        <v>18.800000000000001</v>
      </c>
      <c r="I182" s="245"/>
      <c r="J182" s="241"/>
      <c r="K182" s="241"/>
      <c r="L182" s="246"/>
      <c r="M182" s="247"/>
      <c r="N182" s="248"/>
      <c r="O182" s="248"/>
      <c r="P182" s="248"/>
      <c r="Q182" s="248"/>
      <c r="R182" s="248"/>
      <c r="S182" s="248"/>
      <c r="T182" s="24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0" t="s">
        <v>142</v>
      </c>
      <c r="AU182" s="250" t="s">
        <v>91</v>
      </c>
      <c r="AV182" s="13" t="s">
        <v>91</v>
      </c>
      <c r="AW182" s="13" t="s">
        <v>36</v>
      </c>
      <c r="AX182" s="13" t="s">
        <v>89</v>
      </c>
      <c r="AY182" s="250" t="s">
        <v>128</v>
      </c>
    </row>
    <row r="183" s="2" customFormat="1" ht="21.75" customHeight="1">
      <c r="A183" s="37"/>
      <c r="B183" s="38"/>
      <c r="C183" s="218" t="s">
        <v>226</v>
      </c>
      <c r="D183" s="218" t="s">
        <v>130</v>
      </c>
      <c r="E183" s="219" t="s">
        <v>227</v>
      </c>
      <c r="F183" s="220" t="s">
        <v>228</v>
      </c>
      <c r="G183" s="221" t="s">
        <v>146</v>
      </c>
      <c r="H183" s="222">
        <v>204.11000000000001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46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134</v>
      </c>
      <c r="AT183" s="230" t="s">
        <v>130</v>
      </c>
      <c r="AU183" s="230" t="s">
        <v>91</v>
      </c>
      <c r="AY183" s="16" t="s">
        <v>128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89</v>
      </c>
      <c r="BK183" s="231">
        <f>ROUND(I183*H183,2)</f>
        <v>0</v>
      </c>
      <c r="BL183" s="16" t="s">
        <v>134</v>
      </c>
      <c r="BM183" s="230" t="s">
        <v>229</v>
      </c>
    </row>
    <row r="184" s="2" customFormat="1">
      <c r="A184" s="37"/>
      <c r="B184" s="38"/>
      <c r="C184" s="39"/>
      <c r="D184" s="232" t="s">
        <v>136</v>
      </c>
      <c r="E184" s="39"/>
      <c r="F184" s="233" t="s">
        <v>230</v>
      </c>
      <c r="G184" s="39"/>
      <c r="H184" s="39"/>
      <c r="I184" s="234"/>
      <c r="J184" s="39"/>
      <c r="K184" s="39"/>
      <c r="L184" s="43"/>
      <c r="M184" s="235"/>
      <c r="N184" s="236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136</v>
      </c>
      <c r="AU184" s="16" t="s">
        <v>91</v>
      </c>
    </row>
    <row r="185" s="2" customFormat="1">
      <c r="A185" s="37"/>
      <c r="B185" s="38"/>
      <c r="C185" s="39"/>
      <c r="D185" s="237" t="s">
        <v>138</v>
      </c>
      <c r="E185" s="39"/>
      <c r="F185" s="238" t="s">
        <v>231</v>
      </c>
      <c r="G185" s="39"/>
      <c r="H185" s="39"/>
      <c r="I185" s="234"/>
      <c r="J185" s="39"/>
      <c r="K185" s="39"/>
      <c r="L185" s="43"/>
      <c r="M185" s="235"/>
      <c r="N185" s="236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138</v>
      </c>
      <c r="AU185" s="16" t="s">
        <v>91</v>
      </c>
    </row>
    <row r="186" s="13" customFormat="1">
      <c r="A186" s="13"/>
      <c r="B186" s="240"/>
      <c r="C186" s="241"/>
      <c r="D186" s="232" t="s">
        <v>142</v>
      </c>
      <c r="E186" s="242" t="s">
        <v>1</v>
      </c>
      <c r="F186" s="243" t="s">
        <v>232</v>
      </c>
      <c r="G186" s="241"/>
      <c r="H186" s="244">
        <v>122.11</v>
      </c>
      <c r="I186" s="245"/>
      <c r="J186" s="241"/>
      <c r="K186" s="241"/>
      <c r="L186" s="246"/>
      <c r="M186" s="247"/>
      <c r="N186" s="248"/>
      <c r="O186" s="248"/>
      <c r="P186" s="248"/>
      <c r="Q186" s="248"/>
      <c r="R186" s="248"/>
      <c r="S186" s="248"/>
      <c r="T186" s="24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0" t="s">
        <v>142</v>
      </c>
      <c r="AU186" s="250" t="s">
        <v>91</v>
      </c>
      <c r="AV186" s="13" t="s">
        <v>91</v>
      </c>
      <c r="AW186" s="13" t="s">
        <v>36</v>
      </c>
      <c r="AX186" s="13" t="s">
        <v>81</v>
      </c>
      <c r="AY186" s="250" t="s">
        <v>128</v>
      </c>
    </row>
    <row r="187" s="13" customFormat="1">
      <c r="A187" s="13"/>
      <c r="B187" s="240"/>
      <c r="C187" s="241"/>
      <c r="D187" s="232" t="s">
        <v>142</v>
      </c>
      <c r="E187" s="242" t="s">
        <v>1</v>
      </c>
      <c r="F187" s="243" t="s">
        <v>233</v>
      </c>
      <c r="G187" s="241"/>
      <c r="H187" s="244">
        <v>82</v>
      </c>
      <c r="I187" s="245"/>
      <c r="J187" s="241"/>
      <c r="K187" s="241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142</v>
      </c>
      <c r="AU187" s="250" t="s">
        <v>91</v>
      </c>
      <c r="AV187" s="13" t="s">
        <v>91</v>
      </c>
      <c r="AW187" s="13" t="s">
        <v>36</v>
      </c>
      <c r="AX187" s="13" t="s">
        <v>81</v>
      </c>
      <c r="AY187" s="250" t="s">
        <v>128</v>
      </c>
    </row>
    <row r="188" s="14" customFormat="1">
      <c r="A188" s="14"/>
      <c r="B188" s="251"/>
      <c r="C188" s="252"/>
      <c r="D188" s="232" t="s">
        <v>142</v>
      </c>
      <c r="E188" s="253" t="s">
        <v>1</v>
      </c>
      <c r="F188" s="254" t="s">
        <v>159</v>
      </c>
      <c r="G188" s="252"/>
      <c r="H188" s="255">
        <v>204.11000000000001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1" t="s">
        <v>142</v>
      </c>
      <c r="AU188" s="261" t="s">
        <v>91</v>
      </c>
      <c r="AV188" s="14" t="s">
        <v>134</v>
      </c>
      <c r="AW188" s="14" t="s">
        <v>36</v>
      </c>
      <c r="AX188" s="14" t="s">
        <v>89</v>
      </c>
      <c r="AY188" s="261" t="s">
        <v>128</v>
      </c>
    </row>
    <row r="189" s="2" customFormat="1" ht="21.75" customHeight="1">
      <c r="A189" s="37"/>
      <c r="B189" s="38"/>
      <c r="C189" s="218" t="s">
        <v>234</v>
      </c>
      <c r="D189" s="218" t="s">
        <v>130</v>
      </c>
      <c r="E189" s="219" t="s">
        <v>235</v>
      </c>
      <c r="F189" s="220" t="s">
        <v>236</v>
      </c>
      <c r="G189" s="221" t="s">
        <v>146</v>
      </c>
      <c r="H189" s="222">
        <v>7.8899999999999997</v>
      </c>
      <c r="I189" s="223"/>
      <c r="J189" s="224">
        <f>ROUND(I189*H189,2)</f>
        <v>0</v>
      </c>
      <c r="K189" s="225"/>
      <c r="L189" s="43"/>
      <c r="M189" s="226" t="s">
        <v>1</v>
      </c>
      <c r="N189" s="227" t="s">
        <v>46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134</v>
      </c>
      <c r="AT189" s="230" t="s">
        <v>130</v>
      </c>
      <c r="AU189" s="230" t="s">
        <v>91</v>
      </c>
      <c r="AY189" s="16" t="s">
        <v>128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89</v>
      </c>
      <c r="BK189" s="231">
        <f>ROUND(I189*H189,2)</f>
        <v>0</v>
      </c>
      <c r="BL189" s="16" t="s">
        <v>134</v>
      </c>
      <c r="BM189" s="230" t="s">
        <v>237</v>
      </c>
    </row>
    <row r="190" s="2" customFormat="1">
      <c r="A190" s="37"/>
      <c r="B190" s="38"/>
      <c r="C190" s="39"/>
      <c r="D190" s="232" t="s">
        <v>136</v>
      </c>
      <c r="E190" s="39"/>
      <c r="F190" s="233" t="s">
        <v>238</v>
      </c>
      <c r="G190" s="39"/>
      <c r="H190" s="39"/>
      <c r="I190" s="234"/>
      <c r="J190" s="39"/>
      <c r="K190" s="39"/>
      <c r="L190" s="43"/>
      <c r="M190" s="235"/>
      <c r="N190" s="236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136</v>
      </c>
      <c r="AU190" s="16" t="s">
        <v>91</v>
      </c>
    </row>
    <row r="191" s="2" customFormat="1">
      <c r="A191" s="37"/>
      <c r="B191" s="38"/>
      <c r="C191" s="39"/>
      <c r="D191" s="237" t="s">
        <v>138</v>
      </c>
      <c r="E191" s="39"/>
      <c r="F191" s="238" t="s">
        <v>239</v>
      </c>
      <c r="G191" s="39"/>
      <c r="H191" s="39"/>
      <c r="I191" s="234"/>
      <c r="J191" s="39"/>
      <c r="K191" s="39"/>
      <c r="L191" s="43"/>
      <c r="M191" s="235"/>
      <c r="N191" s="236"/>
      <c r="O191" s="90"/>
      <c r="P191" s="90"/>
      <c r="Q191" s="90"/>
      <c r="R191" s="90"/>
      <c r="S191" s="90"/>
      <c r="T191" s="91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138</v>
      </c>
      <c r="AU191" s="16" t="s">
        <v>91</v>
      </c>
    </row>
    <row r="192" s="2" customFormat="1">
      <c r="A192" s="37"/>
      <c r="B192" s="38"/>
      <c r="C192" s="39"/>
      <c r="D192" s="232" t="s">
        <v>140</v>
      </c>
      <c r="E192" s="39"/>
      <c r="F192" s="239" t="s">
        <v>240</v>
      </c>
      <c r="G192" s="39"/>
      <c r="H192" s="39"/>
      <c r="I192" s="234"/>
      <c r="J192" s="39"/>
      <c r="K192" s="39"/>
      <c r="L192" s="43"/>
      <c r="M192" s="235"/>
      <c r="N192" s="236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140</v>
      </c>
      <c r="AU192" s="16" t="s">
        <v>91</v>
      </c>
    </row>
    <row r="193" s="13" customFormat="1">
      <c r="A193" s="13"/>
      <c r="B193" s="240"/>
      <c r="C193" s="241"/>
      <c r="D193" s="232" t="s">
        <v>142</v>
      </c>
      <c r="E193" s="242" t="s">
        <v>1</v>
      </c>
      <c r="F193" s="243" t="s">
        <v>241</v>
      </c>
      <c r="G193" s="241"/>
      <c r="H193" s="244">
        <v>7.8899999999999997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0" t="s">
        <v>142</v>
      </c>
      <c r="AU193" s="250" t="s">
        <v>91</v>
      </c>
      <c r="AV193" s="13" t="s">
        <v>91</v>
      </c>
      <c r="AW193" s="13" t="s">
        <v>36</v>
      </c>
      <c r="AX193" s="13" t="s">
        <v>89</v>
      </c>
      <c r="AY193" s="250" t="s">
        <v>128</v>
      </c>
    </row>
    <row r="194" s="2" customFormat="1" ht="24.15" customHeight="1">
      <c r="A194" s="37"/>
      <c r="B194" s="38"/>
      <c r="C194" s="218" t="s">
        <v>242</v>
      </c>
      <c r="D194" s="218" t="s">
        <v>130</v>
      </c>
      <c r="E194" s="219" t="s">
        <v>243</v>
      </c>
      <c r="F194" s="220" t="s">
        <v>244</v>
      </c>
      <c r="G194" s="221" t="s">
        <v>146</v>
      </c>
      <c r="H194" s="222">
        <v>62.692</v>
      </c>
      <c r="I194" s="223"/>
      <c r="J194" s="224">
        <f>ROUND(I194*H194,2)</f>
        <v>0</v>
      </c>
      <c r="K194" s="225"/>
      <c r="L194" s="43"/>
      <c r="M194" s="226" t="s">
        <v>1</v>
      </c>
      <c r="N194" s="227" t="s">
        <v>46</v>
      </c>
      <c r="O194" s="90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0" t="s">
        <v>134</v>
      </c>
      <c r="AT194" s="230" t="s">
        <v>130</v>
      </c>
      <c r="AU194" s="230" t="s">
        <v>91</v>
      </c>
      <c r="AY194" s="16" t="s">
        <v>128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6" t="s">
        <v>89</v>
      </c>
      <c r="BK194" s="231">
        <f>ROUND(I194*H194,2)</f>
        <v>0</v>
      </c>
      <c r="BL194" s="16" t="s">
        <v>134</v>
      </c>
      <c r="BM194" s="230" t="s">
        <v>245</v>
      </c>
    </row>
    <row r="195" s="2" customFormat="1">
      <c r="A195" s="37"/>
      <c r="B195" s="38"/>
      <c r="C195" s="39"/>
      <c r="D195" s="232" t="s">
        <v>136</v>
      </c>
      <c r="E195" s="39"/>
      <c r="F195" s="233" t="s">
        <v>246</v>
      </c>
      <c r="G195" s="39"/>
      <c r="H195" s="39"/>
      <c r="I195" s="234"/>
      <c r="J195" s="39"/>
      <c r="K195" s="39"/>
      <c r="L195" s="43"/>
      <c r="M195" s="235"/>
      <c r="N195" s="236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136</v>
      </c>
      <c r="AU195" s="16" t="s">
        <v>91</v>
      </c>
    </row>
    <row r="196" s="2" customFormat="1">
      <c r="A196" s="37"/>
      <c r="B196" s="38"/>
      <c r="C196" s="39"/>
      <c r="D196" s="237" t="s">
        <v>138</v>
      </c>
      <c r="E196" s="39"/>
      <c r="F196" s="238" t="s">
        <v>247</v>
      </c>
      <c r="G196" s="39"/>
      <c r="H196" s="39"/>
      <c r="I196" s="234"/>
      <c r="J196" s="39"/>
      <c r="K196" s="39"/>
      <c r="L196" s="43"/>
      <c r="M196" s="235"/>
      <c r="N196" s="236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138</v>
      </c>
      <c r="AU196" s="16" t="s">
        <v>91</v>
      </c>
    </row>
    <row r="197" s="13" customFormat="1">
      <c r="A197" s="13"/>
      <c r="B197" s="240"/>
      <c r="C197" s="241"/>
      <c r="D197" s="232" t="s">
        <v>142</v>
      </c>
      <c r="E197" s="242" t="s">
        <v>1</v>
      </c>
      <c r="F197" s="243" t="s">
        <v>248</v>
      </c>
      <c r="G197" s="241"/>
      <c r="H197" s="244">
        <v>62.692</v>
      </c>
      <c r="I197" s="245"/>
      <c r="J197" s="241"/>
      <c r="K197" s="241"/>
      <c r="L197" s="246"/>
      <c r="M197" s="247"/>
      <c r="N197" s="248"/>
      <c r="O197" s="248"/>
      <c r="P197" s="248"/>
      <c r="Q197" s="248"/>
      <c r="R197" s="248"/>
      <c r="S197" s="248"/>
      <c r="T197" s="24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0" t="s">
        <v>142</v>
      </c>
      <c r="AU197" s="250" t="s">
        <v>91</v>
      </c>
      <c r="AV197" s="13" t="s">
        <v>91</v>
      </c>
      <c r="AW197" s="13" t="s">
        <v>36</v>
      </c>
      <c r="AX197" s="13" t="s">
        <v>89</v>
      </c>
      <c r="AY197" s="250" t="s">
        <v>128</v>
      </c>
    </row>
    <row r="198" s="2" customFormat="1" ht="21.75" customHeight="1">
      <c r="A198" s="37"/>
      <c r="B198" s="38"/>
      <c r="C198" s="218" t="s">
        <v>249</v>
      </c>
      <c r="D198" s="218" t="s">
        <v>130</v>
      </c>
      <c r="E198" s="219" t="s">
        <v>250</v>
      </c>
      <c r="F198" s="220" t="s">
        <v>251</v>
      </c>
      <c r="G198" s="221" t="s">
        <v>146</v>
      </c>
      <c r="H198" s="222">
        <v>30.878</v>
      </c>
      <c r="I198" s="223"/>
      <c r="J198" s="224">
        <f>ROUND(I198*H198,2)</f>
        <v>0</v>
      </c>
      <c r="K198" s="225"/>
      <c r="L198" s="43"/>
      <c r="M198" s="226" t="s">
        <v>1</v>
      </c>
      <c r="N198" s="227" t="s">
        <v>46</v>
      </c>
      <c r="O198" s="90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0" t="s">
        <v>134</v>
      </c>
      <c r="AT198" s="230" t="s">
        <v>130</v>
      </c>
      <c r="AU198" s="230" t="s">
        <v>91</v>
      </c>
      <c r="AY198" s="16" t="s">
        <v>128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6" t="s">
        <v>89</v>
      </c>
      <c r="BK198" s="231">
        <f>ROUND(I198*H198,2)</f>
        <v>0</v>
      </c>
      <c r="BL198" s="16" t="s">
        <v>134</v>
      </c>
      <c r="BM198" s="230" t="s">
        <v>252</v>
      </c>
    </row>
    <row r="199" s="2" customFormat="1">
      <c r="A199" s="37"/>
      <c r="B199" s="38"/>
      <c r="C199" s="39"/>
      <c r="D199" s="232" t="s">
        <v>136</v>
      </c>
      <c r="E199" s="39"/>
      <c r="F199" s="233" t="s">
        <v>253</v>
      </c>
      <c r="G199" s="39"/>
      <c r="H199" s="39"/>
      <c r="I199" s="234"/>
      <c r="J199" s="39"/>
      <c r="K199" s="39"/>
      <c r="L199" s="43"/>
      <c r="M199" s="235"/>
      <c r="N199" s="236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136</v>
      </c>
      <c r="AU199" s="16" t="s">
        <v>91</v>
      </c>
    </row>
    <row r="200" s="2" customFormat="1">
      <c r="A200" s="37"/>
      <c r="B200" s="38"/>
      <c r="C200" s="39"/>
      <c r="D200" s="237" t="s">
        <v>138</v>
      </c>
      <c r="E200" s="39"/>
      <c r="F200" s="238" t="s">
        <v>254</v>
      </c>
      <c r="G200" s="39"/>
      <c r="H200" s="39"/>
      <c r="I200" s="234"/>
      <c r="J200" s="39"/>
      <c r="K200" s="39"/>
      <c r="L200" s="43"/>
      <c r="M200" s="235"/>
      <c r="N200" s="236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6" t="s">
        <v>138</v>
      </c>
      <c r="AU200" s="16" t="s">
        <v>91</v>
      </c>
    </row>
    <row r="201" s="13" customFormat="1">
      <c r="A201" s="13"/>
      <c r="B201" s="240"/>
      <c r="C201" s="241"/>
      <c r="D201" s="232" t="s">
        <v>142</v>
      </c>
      <c r="E201" s="242" t="s">
        <v>1</v>
      </c>
      <c r="F201" s="243" t="s">
        <v>255</v>
      </c>
      <c r="G201" s="241"/>
      <c r="H201" s="244">
        <v>30.878</v>
      </c>
      <c r="I201" s="245"/>
      <c r="J201" s="241"/>
      <c r="K201" s="241"/>
      <c r="L201" s="246"/>
      <c r="M201" s="247"/>
      <c r="N201" s="248"/>
      <c r="O201" s="248"/>
      <c r="P201" s="248"/>
      <c r="Q201" s="248"/>
      <c r="R201" s="248"/>
      <c r="S201" s="248"/>
      <c r="T201" s="24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0" t="s">
        <v>142</v>
      </c>
      <c r="AU201" s="250" t="s">
        <v>91</v>
      </c>
      <c r="AV201" s="13" t="s">
        <v>91</v>
      </c>
      <c r="AW201" s="13" t="s">
        <v>36</v>
      </c>
      <c r="AX201" s="13" t="s">
        <v>89</v>
      </c>
      <c r="AY201" s="250" t="s">
        <v>128</v>
      </c>
    </row>
    <row r="202" s="2" customFormat="1" ht="16.5" customHeight="1">
      <c r="A202" s="37"/>
      <c r="B202" s="38"/>
      <c r="C202" s="218" t="s">
        <v>256</v>
      </c>
      <c r="D202" s="218" t="s">
        <v>130</v>
      </c>
      <c r="E202" s="219" t="s">
        <v>257</v>
      </c>
      <c r="F202" s="220" t="s">
        <v>258</v>
      </c>
      <c r="G202" s="221" t="s">
        <v>133</v>
      </c>
      <c r="H202" s="222">
        <v>24.5</v>
      </c>
      <c r="I202" s="223"/>
      <c r="J202" s="224">
        <f>ROUND(I202*H202,2)</f>
        <v>0</v>
      </c>
      <c r="K202" s="225"/>
      <c r="L202" s="43"/>
      <c r="M202" s="226" t="s">
        <v>1</v>
      </c>
      <c r="N202" s="227" t="s">
        <v>46</v>
      </c>
      <c r="O202" s="90"/>
      <c r="P202" s="228">
        <f>O202*H202</f>
        <v>0</v>
      </c>
      <c r="Q202" s="228">
        <v>0.00014999999999999999</v>
      </c>
      <c r="R202" s="228">
        <f>Q202*H202</f>
        <v>0.0036749999999999999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134</v>
      </c>
      <c r="AT202" s="230" t="s">
        <v>130</v>
      </c>
      <c r="AU202" s="230" t="s">
        <v>91</v>
      </c>
      <c r="AY202" s="16" t="s">
        <v>128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89</v>
      </c>
      <c r="BK202" s="231">
        <f>ROUND(I202*H202,2)</f>
        <v>0</v>
      </c>
      <c r="BL202" s="16" t="s">
        <v>134</v>
      </c>
      <c r="BM202" s="230" t="s">
        <v>259</v>
      </c>
    </row>
    <row r="203" s="2" customFormat="1">
      <c r="A203" s="37"/>
      <c r="B203" s="38"/>
      <c r="C203" s="39"/>
      <c r="D203" s="232" t="s">
        <v>136</v>
      </c>
      <c r="E203" s="39"/>
      <c r="F203" s="233" t="s">
        <v>260</v>
      </c>
      <c r="G203" s="39"/>
      <c r="H203" s="39"/>
      <c r="I203" s="234"/>
      <c r="J203" s="39"/>
      <c r="K203" s="39"/>
      <c r="L203" s="43"/>
      <c r="M203" s="235"/>
      <c r="N203" s="236"/>
      <c r="O203" s="90"/>
      <c r="P203" s="90"/>
      <c r="Q203" s="90"/>
      <c r="R203" s="90"/>
      <c r="S203" s="90"/>
      <c r="T203" s="91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6" t="s">
        <v>136</v>
      </c>
      <c r="AU203" s="16" t="s">
        <v>91</v>
      </c>
    </row>
    <row r="204" s="2" customFormat="1">
      <c r="A204" s="37"/>
      <c r="B204" s="38"/>
      <c r="C204" s="39"/>
      <c r="D204" s="237" t="s">
        <v>138</v>
      </c>
      <c r="E204" s="39"/>
      <c r="F204" s="238" t="s">
        <v>261</v>
      </c>
      <c r="G204" s="39"/>
      <c r="H204" s="39"/>
      <c r="I204" s="234"/>
      <c r="J204" s="39"/>
      <c r="K204" s="39"/>
      <c r="L204" s="43"/>
      <c r="M204" s="235"/>
      <c r="N204" s="236"/>
      <c r="O204" s="90"/>
      <c r="P204" s="90"/>
      <c r="Q204" s="90"/>
      <c r="R204" s="90"/>
      <c r="S204" s="90"/>
      <c r="T204" s="91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138</v>
      </c>
      <c r="AU204" s="16" t="s">
        <v>91</v>
      </c>
    </row>
    <row r="205" s="13" customFormat="1">
      <c r="A205" s="13"/>
      <c r="B205" s="240"/>
      <c r="C205" s="241"/>
      <c r="D205" s="232" t="s">
        <v>142</v>
      </c>
      <c r="E205" s="242" t="s">
        <v>1</v>
      </c>
      <c r="F205" s="243" t="s">
        <v>262</v>
      </c>
      <c r="G205" s="241"/>
      <c r="H205" s="244">
        <v>24.5</v>
      </c>
      <c r="I205" s="245"/>
      <c r="J205" s="241"/>
      <c r="K205" s="241"/>
      <c r="L205" s="246"/>
      <c r="M205" s="247"/>
      <c r="N205" s="248"/>
      <c r="O205" s="248"/>
      <c r="P205" s="248"/>
      <c r="Q205" s="248"/>
      <c r="R205" s="248"/>
      <c r="S205" s="248"/>
      <c r="T205" s="24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0" t="s">
        <v>142</v>
      </c>
      <c r="AU205" s="250" t="s">
        <v>91</v>
      </c>
      <c r="AV205" s="13" t="s">
        <v>91</v>
      </c>
      <c r="AW205" s="13" t="s">
        <v>36</v>
      </c>
      <c r="AX205" s="13" t="s">
        <v>89</v>
      </c>
      <c r="AY205" s="250" t="s">
        <v>128</v>
      </c>
    </row>
    <row r="206" s="2" customFormat="1" ht="16.5" customHeight="1">
      <c r="A206" s="37"/>
      <c r="B206" s="38"/>
      <c r="C206" s="218" t="s">
        <v>263</v>
      </c>
      <c r="D206" s="218" t="s">
        <v>130</v>
      </c>
      <c r="E206" s="219" t="s">
        <v>264</v>
      </c>
      <c r="F206" s="220" t="s">
        <v>265</v>
      </c>
      <c r="G206" s="221" t="s">
        <v>133</v>
      </c>
      <c r="H206" s="222">
        <v>32</v>
      </c>
      <c r="I206" s="223"/>
      <c r="J206" s="224">
        <f>ROUND(I206*H206,2)</f>
        <v>0</v>
      </c>
      <c r="K206" s="225"/>
      <c r="L206" s="43"/>
      <c r="M206" s="226" t="s">
        <v>1</v>
      </c>
      <c r="N206" s="227" t="s">
        <v>46</v>
      </c>
      <c r="O206" s="90"/>
      <c r="P206" s="228">
        <f>O206*H206</f>
        <v>0</v>
      </c>
      <c r="Q206" s="228">
        <v>0.00014999999999999999</v>
      </c>
      <c r="R206" s="228">
        <f>Q206*H206</f>
        <v>0.0047999999999999996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134</v>
      </c>
      <c r="AT206" s="230" t="s">
        <v>130</v>
      </c>
      <c r="AU206" s="230" t="s">
        <v>91</v>
      </c>
      <c r="AY206" s="16" t="s">
        <v>128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89</v>
      </c>
      <c r="BK206" s="231">
        <f>ROUND(I206*H206,2)</f>
        <v>0</v>
      </c>
      <c r="BL206" s="16" t="s">
        <v>134</v>
      </c>
      <c r="BM206" s="230" t="s">
        <v>266</v>
      </c>
    </row>
    <row r="207" s="2" customFormat="1">
      <c r="A207" s="37"/>
      <c r="B207" s="38"/>
      <c r="C207" s="39"/>
      <c r="D207" s="232" t="s">
        <v>136</v>
      </c>
      <c r="E207" s="39"/>
      <c r="F207" s="233" t="s">
        <v>267</v>
      </c>
      <c r="G207" s="39"/>
      <c r="H207" s="39"/>
      <c r="I207" s="234"/>
      <c r="J207" s="39"/>
      <c r="K207" s="39"/>
      <c r="L207" s="43"/>
      <c r="M207" s="235"/>
      <c r="N207" s="236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136</v>
      </c>
      <c r="AU207" s="16" t="s">
        <v>91</v>
      </c>
    </row>
    <row r="208" s="2" customFormat="1">
      <c r="A208" s="37"/>
      <c r="B208" s="38"/>
      <c r="C208" s="39"/>
      <c r="D208" s="237" t="s">
        <v>138</v>
      </c>
      <c r="E208" s="39"/>
      <c r="F208" s="238" t="s">
        <v>268</v>
      </c>
      <c r="G208" s="39"/>
      <c r="H208" s="39"/>
      <c r="I208" s="234"/>
      <c r="J208" s="39"/>
      <c r="K208" s="39"/>
      <c r="L208" s="43"/>
      <c r="M208" s="235"/>
      <c r="N208" s="236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138</v>
      </c>
      <c r="AU208" s="16" t="s">
        <v>91</v>
      </c>
    </row>
    <row r="209" s="13" customFormat="1">
      <c r="A209" s="13"/>
      <c r="B209" s="240"/>
      <c r="C209" s="241"/>
      <c r="D209" s="232" t="s">
        <v>142</v>
      </c>
      <c r="E209" s="242" t="s">
        <v>1</v>
      </c>
      <c r="F209" s="243" t="s">
        <v>269</v>
      </c>
      <c r="G209" s="241"/>
      <c r="H209" s="244">
        <v>32</v>
      </c>
      <c r="I209" s="245"/>
      <c r="J209" s="241"/>
      <c r="K209" s="241"/>
      <c r="L209" s="246"/>
      <c r="M209" s="247"/>
      <c r="N209" s="248"/>
      <c r="O209" s="248"/>
      <c r="P209" s="248"/>
      <c r="Q209" s="248"/>
      <c r="R209" s="248"/>
      <c r="S209" s="248"/>
      <c r="T209" s="24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0" t="s">
        <v>142</v>
      </c>
      <c r="AU209" s="250" t="s">
        <v>91</v>
      </c>
      <c r="AV209" s="13" t="s">
        <v>91</v>
      </c>
      <c r="AW209" s="13" t="s">
        <v>36</v>
      </c>
      <c r="AX209" s="13" t="s">
        <v>89</v>
      </c>
      <c r="AY209" s="250" t="s">
        <v>128</v>
      </c>
    </row>
    <row r="210" s="2" customFormat="1" ht="16.5" customHeight="1">
      <c r="A210" s="37"/>
      <c r="B210" s="38"/>
      <c r="C210" s="218" t="s">
        <v>270</v>
      </c>
      <c r="D210" s="218" t="s">
        <v>130</v>
      </c>
      <c r="E210" s="219" t="s">
        <v>271</v>
      </c>
      <c r="F210" s="220" t="s">
        <v>272</v>
      </c>
      <c r="G210" s="221" t="s">
        <v>133</v>
      </c>
      <c r="H210" s="222">
        <v>24.5</v>
      </c>
      <c r="I210" s="223"/>
      <c r="J210" s="224">
        <f>ROUND(I210*H210,2)</f>
        <v>0</v>
      </c>
      <c r="K210" s="225"/>
      <c r="L210" s="43"/>
      <c r="M210" s="226" t="s">
        <v>1</v>
      </c>
      <c r="N210" s="227" t="s">
        <v>46</v>
      </c>
      <c r="O210" s="90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0" t="s">
        <v>134</v>
      </c>
      <c r="AT210" s="230" t="s">
        <v>130</v>
      </c>
      <c r="AU210" s="230" t="s">
        <v>91</v>
      </c>
      <c r="AY210" s="16" t="s">
        <v>128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6" t="s">
        <v>89</v>
      </c>
      <c r="BK210" s="231">
        <f>ROUND(I210*H210,2)</f>
        <v>0</v>
      </c>
      <c r="BL210" s="16" t="s">
        <v>134</v>
      </c>
      <c r="BM210" s="230" t="s">
        <v>273</v>
      </c>
    </row>
    <row r="211" s="2" customFormat="1">
      <c r="A211" s="37"/>
      <c r="B211" s="38"/>
      <c r="C211" s="39"/>
      <c r="D211" s="232" t="s">
        <v>136</v>
      </c>
      <c r="E211" s="39"/>
      <c r="F211" s="233" t="s">
        <v>274</v>
      </c>
      <c r="G211" s="39"/>
      <c r="H211" s="39"/>
      <c r="I211" s="234"/>
      <c r="J211" s="39"/>
      <c r="K211" s="39"/>
      <c r="L211" s="43"/>
      <c r="M211" s="235"/>
      <c r="N211" s="236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136</v>
      </c>
      <c r="AU211" s="16" t="s">
        <v>91</v>
      </c>
    </row>
    <row r="212" s="2" customFormat="1">
      <c r="A212" s="37"/>
      <c r="B212" s="38"/>
      <c r="C212" s="39"/>
      <c r="D212" s="237" t="s">
        <v>138</v>
      </c>
      <c r="E212" s="39"/>
      <c r="F212" s="238" t="s">
        <v>275</v>
      </c>
      <c r="G212" s="39"/>
      <c r="H212" s="39"/>
      <c r="I212" s="234"/>
      <c r="J212" s="39"/>
      <c r="K212" s="39"/>
      <c r="L212" s="43"/>
      <c r="M212" s="235"/>
      <c r="N212" s="236"/>
      <c r="O212" s="90"/>
      <c r="P212" s="90"/>
      <c r="Q212" s="90"/>
      <c r="R212" s="90"/>
      <c r="S212" s="90"/>
      <c r="T212" s="91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138</v>
      </c>
      <c r="AU212" s="16" t="s">
        <v>91</v>
      </c>
    </row>
    <row r="213" s="13" customFormat="1">
      <c r="A213" s="13"/>
      <c r="B213" s="240"/>
      <c r="C213" s="241"/>
      <c r="D213" s="232" t="s">
        <v>142</v>
      </c>
      <c r="E213" s="242" t="s">
        <v>1</v>
      </c>
      <c r="F213" s="243" t="s">
        <v>262</v>
      </c>
      <c r="G213" s="241"/>
      <c r="H213" s="244">
        <v>24.5</v>
      </c>
      <c r="I213" s="245"/>
      <c r="J213" s="241"/>
      <c r="K213" s="241"/>
      <c r="L213" s="246"/>
      <c r="M213" s="247"/>
      <c r="N213" s="248"/>
      <c r="O213" s="248"/>
      <c r="P213" s="248"/>
      <c r="Q213" s="248"/>
      <c r="R213" s="248"/>
      <c r="S213" s="248"/>
      <c r="T213" s="24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0" t="s">
        <v>142</v>
      </c>
      <c r="AU213" s="250" t="s">
        <v>91</v>
      </c>
      <c r="AV213" s="13" t="s">
        <v>91</v>
      </c>
      <c r="AW213" s="13" t="s">
        <v>36</v>
      </c>
      <c r="AX213" s="13" t="s">
        <v>89</v>
      </c>
      <c r="AY213" s="250" t="s">
        <v>128</v>
      </c>
    </row>
    <row r="214" s="2" customFormat="1" ht="16.5" customHeight="1">
      <c r="A214" s="37"/>
      <c r="B214" s="38"/>
      <c r="C214" s="262" t="s">
        <v>7</v>
      </c>
      <c r="D214" s="262" t="s">
        <v>179</v>
      </c>
      <c r="E214" s="263" t="s">
        <v>276</v>
      </c>
      <c r="F214" s="264" t="s">
        <v>277</v>
      </c>
      <c r="G214" s="265" t="s">
        <v>278</v>
      </c>
      <c r="H214" s="266">
        <v>1.329</v>
      </c>
      <c r="I214" s="267"/>
      <c r="J214" s="268">
        <f>ROUND(I214*H214,2)</f>
        <v>0</v>
      </c>
      <c r="K214" s="269"/>
      <c r="L214" s="270"/>
      <c r="M214" s="271" t="s">
        <v>1</v>
      </c>
      <c r="N214" s="272" t="s">
        <v>46</v>
      </c>
      <c r="O214" s="90"/>
      <c r="P214" s="228">
        <f>O214*H214</f>
        <v>0</v>
      </c>
      <c r="Q214" s="228">
        <v>1</v>
      </c>
      <c r="R214" s="228">
        <f>Q214*H214</f>
        <v>1.329</v>
      </c>
      <c r="S214" s="228">
        <v>0</v>
      </c>
      <c r="T214" s="22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0" t="s">
        <v>182</v>
      </c>
      <c r="AT214" s="230" t="s">
        <v>179</v>
      </c>
      <c r="AU214" s="230" t="s">
        <v>91</v>
      </c>
      <c r="AY214" s="16" t="s">
        <v>128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6" t="s">
        <v>89</v>
      </c>
      <c r="BK214" s="231">
        <f>ROUND(I214*H214,2)</f>
        <v>0</v>
      </c>
      <c r="BL214" s="16" t="s">
        <v>134</v>
      </c>
      <c r="BM214" s="230" t="s">
        <v>279</v>
      </c>
    </row>
    <row r="215" s="2" customFormat="1">
      <c r="A215" s="37"/>
      <c r="B215" s="38"/>
      <c r="C215" s="39"/>
      <c r="D215" s="232" t="s">
        <v>136</v>
      </c>
      <c r="E215" s="39"/>
      <c r="F215" s="233" t="s">
        <v>277</v>
      </c>
      <c r="G215" s="39"/>
      <c r="H215" s="39"/>
      <c r="I215" s="234"/>
      <c r="J215" s="39"/>
      <c r="K215" s="39"/>
      <c r="L215" s="43"/>
      <c r="M215" s="235"/>
      <c r="N215" s="236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136</v>
      </c>
      <c r="AU215" s="16" t="s">
        <v>91</v>
      </c>
    </row>
    <row r="216" s="2" customFormat="1">
      <c r="A216" s="37"/>
      <c r="B216" s="38"/>
      <c r="C216" s="39"/>
      <c r="D216" s="232" t="s">
        <v>140</v>
      </c>
      <c r="E216" s="39"/>
      <c r="F216" s="239" t="s">
        <v>280</v>
      </c>
      <c r="G216" s="39"/>
      <c r="H216" s="39"/>
      <c r="I216" s="234"/>
      <c r="J216" s="39"/>
      <c r="K216" s="39"/>
      <c r="L216" s="43"/>
      <c r="M216" s="235"/>
      <c r="N216" s="236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140</v>
      </c>
      <c r="AU216" s="16" t="s">
        <v>91</v>
      </c>
    </row>
    <row r="217" s="13" customFormat="1">
      <c r="A217" s="13"/>
      <c r="B217" s="240"/>
      <c r="C217" s="241"/>
      <c r="D217" s="232" t="s">
        <v>142</v>
      </c>
      <c r="E217" s="242" t="s">
        <v>1</v>
      </c>
      <c r="F217" s="243" t="s">
        <v>281</v>
      </c>
      <c r="G217" s="241"/>
      <c r="H217" s="244">
        <v>1.329</v>
      </c>
      <c r="I217" s="245"/>
      <c r="J217" s="241"/>
      <c r="K217" s="241"/>
      <c r="L217" s="246"/>
      <c r="M217" s="247"/>
      <c r="N217" s="248"/>
      <c r="O217" s="248"/>
      <c r="P217" s="248"/>
      <c r="Q217" s="248"/>
      <c r="R217" s="248"/>
      <c r="S217" s="248"/>
      <c r="T217" s="24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0" t="s">
        <v>142</v>
      </c>
      <c r="AU217" s="250" t="s">
        <v>91</v>
      </c>
      <c r="AV217" s="13" t="s">
        <v>91</v>
      </c>
      <c r="AW217" s="13" t="s">
        <v>36</v>
      </c>
      <c r="AX217" s="13" t="s">
        <v>89</v>
      </c>
      <c r="AY217" s="250" t="s">
        <v>128</v>
      </c>
    </row>
    <row r="218" s="2" customFormat="1" ht="16.5" customHeight="1">
      <c r="A218" s="37"/>
      <c r="B218" s="38"/>
      <c r="C218" s="218" t="s">
        <v>282</v>
      </c>
      <c r="D218" s="218" t="s">
        <v>130</v>
      </c>
      <c r="E218" s="219" t="s">
        <v>283</v>
      </c>
      <c r="F218" s="220" t="s">
        <v>284</v>
      </c>
      <c r="G218" s="221" t="s">
        <v>133</v>
      </c>
      <c r="H218" s="222">
        <v>32</v>
      </c>
      <c r="I218" s="223"/>
      <c r="J218" s="224">
        <f>ROUND(I218*H218,2)</f>
        <v>0</v>
      </c>
      <c r="K218" s="225"/>
      <c r="L218" s="43"/>
      <c r="M218" s="226" t="s">
        <v>1</v>
      </c>
      <c r="N218" s="227" t="s">
        <v>46</v>
      </c>
      <c r="O218" s="90"/>
      <c r="P218" s="228">
        <f>O218*H218</f>
        <v>0</v>
      </c>
      <c r="Q218" s="228">
        <v>0.00282</v>
      </c>
      <c r="R218" s="228">
        <f>Q218*H218</f>
        <v>0.090240000000000001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134</v>
      </c>
      <c r="AT218" s="230" t="s">
        <v>130</v>
      </c>
      <c r="AU218" s="230" t="s">
        <v>91</v>
      </c>
      <c r="AY218" s="16" t="s">
        <v>128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89</v>
      </c>
      <c r="BK218" s="231">
        <f>ROUND(I218*H218,2)</f>
        <v>0</v>
      </c>
      <c r="BL218" s="16" t="s">
        <v>134</v>
      </c>
      <c r="BM218" s="230" t="s">
        <v>285</v>
      </c>
    </row>
    <row r="219" s="2" customFormat="1">
      <c r="A219" s="37"/>
      <c r="B219" s="38"/>
      <c r="C219" s="39"/>
      <c r="D219" s="232" t="s">
        <v>136</v>
      </c>
      <c r="E219" s="39"/>
      <c r="F219" s="233" t="s">
        <v>286</v>
      </c>
      <c r="G219" s="39"/>
      <c r="H219" s="39"/>
      <c r="I219" s="234"/>
      <c r="J219" s="39"/>
      <c r="K219" s="39"/>
      <c r="L219" s="43"/>
      <c r="M219" s="235"/>
      <c r="N219" s="236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136</v>
      </c>
      <c r="AU219" s="16" t="s">
        <v>91</v>
      </c>
    </row>
    <row r="220" s="2" customFormat="1">
      <c r="A220" s="37"/>
      <c r="B220" s="38"/>
      <c r="C220" s="39"/>
      <c r="D220" s="237" t="s">
        <v>138</v>
      </c>
      <c r="E220" s="39"/>
      <c r="F220" s="238" t="s">
        <v>287</v>
      </c>
      <c r="G220" s="39"/>
      <c r="H220" s="39"/>
      <c r="I220" s="234"/>
      <c r="J220" s="39"/>
      <c r="K220" s="39"/>
      <c r="L220" s="43"/>
      <c r="M220" s="235"/>
      <c r="N220" s="236"/>
      <c r="O220" s="90"/>
      <c r="P220" s="90"/>
      <c r="Q220" s="90"/>
      <c r="R220" s="90"/>
      <c r="S220" s="90"/>
      <c r="T220" s="91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138</v>
      </c>
      <c r="AU220" s="16" t="s">
        <v>91</v>
      </c>
    </row>
    <row r="221" s="2" customFormat="1">
      <c r="A221" s="37"/>
      <c r="B221" s="38"/>
      <c r="C221" s="39"/>
      <c r="D221" s="232" t="s">
        <v>140</v>
      </c>
      <c r="E221" s="39"/>
      <c r="F221" s="239" t="s">
        <v>288</v>
      </c>
      <c r="G221" s="39"/>
      <c r="H221" s="39"/>
      <c r="I221" s="234"/>
      <c r="J221" s="39"/>
      <c r="K221" s="39"/>
      <c r="L221" s="43"/>
      <c r="M221" s="235"/>
      <c r="N221" s="236"/>
      <c r="O221" s="90"/>
      <c r="P221" s="90"/>
      <c r="Q221" s="90"/>
      <c r="R221" s="90"/>
      <c r="S221" s="90"/>
      <c r="T221" s="91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140</v>
      </c>
      <c r="AU221" s="16" t="s">
        <v>91</v>
      </c>
    </row>
    <row r="222" s="13" customFormat="1">
      <c r="A222" s="13"/>
      <c r="B222" s="240"/>
      <c r="C222" s="241"/>
      <c r="D222" s="232" t="s">
        <v>142</v>
      </c>
      <c r="E222" s="242" t="s">
        <v>1</v>
      </c>
      <c r="F222" s="243" t="s">
        <v>269</v>
      </c>
      <c r="G222" s="241"/>
      <c r="H222" s="244">
        <v>32</v>
      </c>
      <c r="I222" s="245"/>
      <c r="J222" s="241"/>
      <c r="K222" s="241"/>
      <c r="L222" s="246"/>
      <c r="M222" s="247"/>
      <c r="N222" s="248"/>
      <c r="O222" s="248"/>
      <c r="P222" s="248"/>
      <c r="Q222" s="248"/>
      <c r="R222" s="248"/>
      <c r="S222" s="248"/>
      <c r="T222" s="24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0" t="s">
        <v>142</v>
      </c>
      <c r="AU222" s="250" t="s">
        <v>91</v>
      </c>
      <c r="AV222" s="13" t="s">
        <v>91</v>
      </c>
      <c r="AW222" s="13" t="s">
        <v>36</v>
      </c>
      <c r="AX222" s="13" t="s">
        <v>89</v>
      </c>
      <c r="AY222" s="250" t="s">
        <v>128</v>
      </c>
    </row>
    <row r="223" s="2" customFormat="1" ht="16.5" customHeight="1">
      <c r="A223" s="37"/>
      <c r="B223" s="38"/>
      <c r="C223" s="262" t="s">
        <v>289</v>
      </c>
      <c r="D223" s="262" t="s">
        <v>179</v>
      </c>
      <c r="E223" s="263" t="s">
        <v>276</v>
      </c>
      <c r="F223" s="264" t="s">
        <v>277</v>
      </c>
      <c r="G223" s="265" t="s">
        <v>278</v>
      </c>
      <c r="H223" s="266">
        <v>5.2080000000000002</v>
      </c>
      <c r="I223" s="267"/>
      <c r="J223" s="268">
        <f>ROUND(I223*H223,2)</f>
        <v>0</v>
      </c>
      <c r="K223" s="269"/>
      <c r="L223" s="270"/>
      <c r="M223" s="271" t="s">
        <v>1</v>
      </c>
      <c r="N223" s="272" t="s">
        <v>46</v>
      </c>
      <c r="O223" s="90"/>
      <c r="P223" s="228">
        <f>O223*H223</f>
        <v>0</v>
      </c>
      <c r="Q223" s="228">
        <v>1</v>
      </c>
      <c r="R223" s="228">
        <f>Q223*H223</f>
        <v>5.2080000000000002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182</v>
      </c>
      <c r="AT223" s="230" t="s">
        <v>179</v>
      </c>
      <c r="AU223" s="230" t="s">
        <v>91</v>
      </c>
      <c r="AY223" s="16" t="s">
        <v>128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89</v>
      </c>
      <c r="BK223" s="231">
        <f>ROUND(I223*H223,2)</f>
        <v>0</v>
      </c>
      <c r="BL223" s="16" t="s">
        <v>134</v>
      </c>
      <c r="BM223" s="230" t="s">
        <v>290</v>
      </c>
    </row>
    <row r="224" s="2" customFormat="1">
      <c r="A224" s="37"/>
      <c r="B224" s="38"/>
      <c r="C224" s="39"/>
      <c r="D224" s="232" t="s">
        <v>136</v>
      </c>
      <c r="E224" s="39"/>
      <c r="F224" s="233" t="s">
        <v>277</v>
      </c>
      <c r="G224" s="39"/>
      <c r="H224" s="39"/>
      <c r="I224" s="234"/>
      <c r="J224" s="39"/>
      <c r="K224" s="39"/>
      <c r="L224" s="43"/>
      <c r="M224" s="235"/>
      <c r="N224" s="236"/>
      <c r="O224" s="90"/>
      <c r="P224" s="90"/>
      <c r="Q224" s="90"/>
      <c r="R224" s="90"/>
      <c r="S224" s="90"/>
      <c r="T224" s="91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136</v>
      </c>
      <c r="AU224" s="16" t="s">
        <v>91</v>
      </c>
    </row>
    <row r="225" s="13" customFormat="1">
      <c r="A225" s="13"/>
      <c r="B225" s="240"/>
      <c r="C225" s="241"/>
      <c r="D225" s="232" t="s">
        <v>142</v>
      </c>
      <c r="E225" s="241"/>
      <c r="F225" s="243" t="s">
        <v>291</v>
      </c>
      <c r="G225" s="241"/>
      <c r="H225" s="244">
        <v>5.2080000000000002</v>
      </c>
      <c r="I225" s="245"/>
      <c r="J225" s="241"/>
      <c r="K225" s="241"/>
      <c r="L225" s="246"/>
      <c r="M225" s="247"/>
      <c r="N225" s="248"/>
      <c r="O225" s="248"/>
      <c r="P225" s="248"/>
      <c r="Q225" s="248"/>
      <c r="R225" s="248"/>
      <c r="S225" s="248"/>
      <c r="T225" s="24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0" t="s">
        <v>142</v>
      </c>
      <c r="AU225" s="250" t="s">
        <v>91</v>
      </c>
      <c r="AV225" s="13" t="s">
        <v>91</v>
      </c>
      <c r="AW225" s="13" t="s">
        <v>4</v>
      </c>
      <c r="AX225" s="13" t="s">
        <v>89</v>
      </c>
      <c r="AY225" s="250" t="s">
        <v>128</v>
      </c>
    </row>
    <row r="226" s="2" customFormat="1" ht="21.75" customHeight="1">
      <c r="A226" s="37"/>
      <c r="B226" s="38"/>
      <c r="C226" s="218" t="s">
        <v>292</v>
      </c>
      <c r="D226" s="218" t="s">
        <v>130</v>
      </c>
      <c r="E226" s="219" t="s">
        <v>293</v>
      </c>
      <c r="F226" s="220" t="s">
        <v>294</v>
      </c>
      <c r="G226" s="221" t="s">
        <v>133</v>
      </c>
      <c r="H226" s="222">
        <v>24.5</v>
      </c>
      <c r="I226" s="223"/>
      <c r="J226" s="224">
        <f>ROUND(I226*H226,2)</f>
        <v>0</v>
      </c>
      <c r="K226" s="225"/>
      <c r="L226" s="43"/>
      <c r="M226" s="226" t="s">
        <v>1</v>
      </c>
      <c r="N226" s="227" t="s">
        <v>46</v>
      </c>
      <c r="O226" s="90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134</v>
      </c>
      <c r="AT226" s="230" t="s">
        <v>130</v>
      </c>
      <c r="AU226" s="230" t="s">
        <v>91</v>
      </c>
      <c r="AY226" s="16" t="s">
        <v>128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89</v>
      </c>
      <c r="BK226" s="231">
        <f>ROUND(I226*H226,2)</f>
        <v>0</v>
      </c>
      <c r="BL226" s="16" t="s">
        <v>134</v>
      </c>
      <c r="BM226" s="230" t="s">
        <v>295</v>
      </c>
    </row>
    <row r="227" s="2" customFormat="1">
      <c r="A227" s="37"/>
      <c r="B227" s="38"/>
      <c r="C227" s="39"/>
      <c r="D227" s="232" t="s">
        <v>136</v>
      </c>
      <c r="E227" s="39"/>
      <c r="F227" s="233" t="s">
        <v>296</v>
      </c>
      <c r="G227" s="39"/>
      <c r="H227" s="39"/>
      <c r="I227" s="234"/>
      <c r="J227" s="39"/>
      <c r="K227" s="39"/>
      <c r="L227" s="43"/>
      <c r="M227" s="235"/>
      <c r="N227" s="236"/>
      <c r="O227" s="90"/>
      <c r="P227" s="90"/>
      <c r="Q227" s="90"/>
      <c r="R227" s="90"/>
      <c r="S227" s="90"/>
      <c r="T227" s="91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136</v>
      </c>
      <c r="AU227" s="16" t="s">
        <v>91</v>
      </c>
    </row>
    <row r="228" s="2" customFormat="1">
      <c r="A228" s="37"/>
      <c r="B228" s="38"/>
      <c r="C228" s="39"/>
      <c r="D228" s="237" t="s">
        <v>138</v>
      </c>
      <c r="E228" s="39"/>
      <c r="F228" s="238" t="s">
        <v>297</v>
      </c>
      <c r="G228" s="39"/>
      <c r="H228" s="39"/>
      <c r="I228" s="234"/>
      <c r="J228" s="39"/>
      <c r="K228" s="39"/>
      <c r="L228" s="43"/>
      <c r="M228" s="235"/>
      <c r="N228" s="236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138</v>
      </c>
      <c r="AU228" s="16" t="s">
        <v>91</v>
      </c>
    </row>
    <row r="229" s="13" customFormat="1">
      <c r="A229" s="13"/>
      <c r="B229" s="240"/>
      <c r="C229" s="241"/>
      <c r="D229" s="232" t="s">
        <v>142</v>
      </c>
      <c r="E229" s="242" t="s">
        <v>1</v>
      </c>
      <c r="F229" s="243" t="s">
        <v>298</v>
      </c>
      <c r="G229" s="241"/>
      <c r="H229" s="244">
        <v>24.5</v>
      </c>
      <c r="I229" s="245"/>
      <c r="J229" s="241"/>
      <c r="K229" s="241"/>
      <c r="L229" s="246"/>
      <c r="M229" s="247"/>
      <c r="N229" s="248"/>
      <c r="O229" s="248"/>
      <c r="P229" s="248"/>
      <c r="Q229" s="248"/>
      <c r="R229" s="248"/>
      <c r="S229" s="248"/>
      <c r="T229" s="24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0" t="s">
        <v>142</v>
      </c>
      <c r="AU229" s="250" t="s">
        <v>91</v>
      </c>
      <c r="AV229" s="13" t="s">
        <v>91</v>
      </c>
      <c r="AW229" s="13" t="s">
        <v>36</v>
      </c>
      <c r="AX229" s="13" t="s">
        <v>89</v>
      </c>
      <c r="AY229" s="250" t="s">
        <v>128</v>
      </c>
    </row>
    <row r="230" s="2" customFormat="1" ht="16.5" customHeight="1">
      <c r="A230" s="37"/>
      <c r="B230" s="38"/>
      <c r="C230" s="218" t="s">
        <v>299</v>
      </c>
      <c r="D230" s="218" t="s">
        <v>130</v>
      </c>
      <c r="E230" s="219" t="s">
        <v>300</v>
      </c>
      <c r="F230" s="220" t="s">
        <v>301</v>
      </c>
      <c r="G230" s="221" t="s">
        <v>146</v>
      </c>
      <c r="H230" s="222">
        <v>48</v>
      </c>
      <c r="I230" s="223"/>
      <c r="J230" s="224">
        <f>ROUND(I230*H230,2)</f>
        <v>0</v>
      </c>
      <c r="K230" s="225"/>
      <c r="L230" s="43"/>
      <c r="M230" s="226" t="s">
        <v>1</v>
      </c>
      <c r="N230" s="227" t="s">
        <v>46</v>
      </c>
      <c r="O230" s="90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134</v>
      </c>
      <c r="AT230" s="230" t="s">
        <v>130</v>
      </c>
      <c r="AU230" s="230" t="s">
        <v>91</v>
      </c>
      <c r="AY230" s="16" t="s">
        <v>128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89</v>
      </c>
      <c r="BK230" s="231">
        <f>ROUND(I230*H230,2)</f>
        <v>0</v>
      </c>
      <c r="BL230" s="16" t="s">
        <v>134</v>
      </c>
      <c r="BM230" s="230" t="s">
        <v>302</v>
      </c>
    </row>
    <row r="231" s="2" customFormat="1">
      <c r="A231" s="37"/>
      <c r="B231" s="38"/>
      <c r="C231" s="39"/>
      <c r="D231" s="232" t="s">
        <v>136</v>
      </c>
      <c r="E231" s="39"/>
      <c r="F231" s="233" t="s">
        <v>303</v>
      </c>
      <c r="G231" s="39"/>
      <c r="H231" s="39"/>
      <c r="I231" s="234"/>
      <c r="J231" s="39"/>
      <c r="K231" s="39"/>
      <c r="L231" s="43"/>
      <c r="M231" s="235"/>
      <c r="N231" s="236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136</v>
      </c>
      <c r="AU231" s="16" t="s">
        <v>91</v>
      </c>
    </row>
    <row r="232" s="2" customFormat="1">
      <c r="A232" s="37"/>
      <c r="B232" s="38"/>
      <c r="C232" s="39"/>
      <c r="D232" s="237" t="s">
        <v>138</v>
      </c>
      <c r="E232" s="39"/>
      <c r="F232" s="238" t="s">
        <v>304</v>
      </c>
      <c r="G232" s="39"/>
      <c r="H232" s="39"/>
      <c r="I232" s="234"/>
      <c r="J232" s="39"/>
      <c r="K232" s="39"/>
      <c r="L232" s="43"/>
      <c r="M232" s="235"/>
      <c r="N232" s="236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138</v>
      </c>
      <c r="AU232" s="16" t="s">
        <v>91</v>
      </c>
    </row>
    <row r="233" s="2" customFormat="1">
      <c r="A233" s="37"/>
      <c r="B233" s="38"/>
      <c r="C233" s="39"/>
      <c r="D233" s="232" t="s">
        <v>140</v>
      </c>
      <c r="E233" s="39"/>
      <c r="F233" s="239" t="s">
        <v>305</v>
      </c>
      <c r="G233" s="39"/>
      <c r="H233" s="39"/>
      <c r="I233" s="234"/>
      <c r="J233" s="39"/>
      <c r="K233" s="39"/>
      <c r="L233" s="43"/>
      <c r="M233" s="235"/>
      <c r="N233" s="236"/>
      <c r="O233" s="90"/>
      <c r="P233" s="90"/>
      <c r="Q233" s="90"/>
      <c r="R233" s="90"/>
      <c r="S233" s="90"/>
      <c r="T233" s="91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140</v>
      </c>
      <c r="AU233" s="16" t="s">
        <v>91</v>
      </c>
    </row>
    <row r="234" s="13" customFormat="1">
      <c r="A234" s="13"/>
      <c r="B234" s="240"/>
      <c r="C234" s="241"/>
      <c r="D234" s="232" t="s">
        <v>142</v>
      </c>
      <c r="E234" s="242" t="s">
        <v>1</v>
      </c>
      <c r="F234" s="243" t="s">
        <v>306</v>
      </c>
      <c r="G234" s="241"/>
      <c r="H234" s="244">
        <v>48</v>
      </c>
      <c r="I234" s="245"/>
      <c r="J234" s="241"/>
      <c r="K234" s="241"/>
      <c r="L234" s="246"/>
      <c r="M234" s="247"/>
      <c r="N234" s="248"/>
      <c r="O234" s="248"/>
      <c r="P234" s="248"/>
      <c r="Q234" s="248"/>
      <c r="R234" s="248"/>
      <c r="S234" s="248"/>
      <c r="T234" s="24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0" t="s">
        <v>142</v>
      </c>
      <c r="AU234" s="250" t="s">
        <v>91</v>
      </c>
      <c r="AV234" s="13" t="s">
        <v>91</v>
      </c>
      <c r="AW234" s="13" t="s">
        <v>36</v>
      </c>
      <c r="AX234" s="13" t="s">
        <v>89</v>
      </c>
      <c r="AY234" s="250" t="s">
        <v>128</v>
      </c>
    </row>
    <row r="235" s="2" customFormat="1" ht="16.5" customHeight="1">
      <c r="A235" s="37"/>
      <c r="B235" s="38"/>
      <c r="C235" s="218" t="s">
        <v>307</v>
      </c>
      <c r="D235" s="218" t="s">
        <v>130</v>
      </c>
      <c r="E235" s="219" t="s">
        <v>308</v>
      </c>
      <c r="F235" s="220" t="s">
        <v>309</v>
      </c>
      <c r="G235" s="221" t="s">
        <v>146</v>
      </c>
      <c r="H235" s="222">
        <v>48</v>
      </c>
      <c r="I235" s="223"/>
      <c r="J235" s="224">
        <f>ROUND(I235*H235,2)</f>
        <v>0</v>
      </c>
      <c r="K235" s="225"/>
      <c r="L235" s="43"/>
      <c r="M235" s="226" t="s">
        <v>1</v>
      </c>
      <c r="N235" s="227" t="s">
        <v>46</v>
      </c>
      <c r="O235" s="90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0" t="s">
        <v>134</v>
      </c>
      <c r="AT235" s="230" t="s">
        <v>130</v>
      </c>
      <c r="AU235" s="230" t="s">
        <v>91</v>
      </c>
      <c r="AY235" s="16" t="s">
        <v>128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6" t="s">
        <v>89</v>
      </c>
      <c r="BK235" s="231">
        <f>ROUND(I235*H235,2)</f>
        <v>0</v>
      </c>
      <c r="BL235" s="16" t="s">
        <v>134</v>
      </c>
      <c r="BM235" s="230" t="s">
        <v>310</v>
      </c>
    </row>
    <row r="236" s="2" customFormat="1">
      <c r="A236" s="37"/>
      <c r="B236" s="38"/>
      <c r="C236" s="39"/>
      <c r="D236" s="232" t="s">
        <v>136</v>
      </c>
      <c r="E236" s="39"/>
      <c r="F236" s="233" t="s">
        <v>311</v>
      </c>
      <c r="G236" s="39"/>
      <c r="H236" s="39"/>
      <c r="I236" s="234"/>
      <c r="J236" s="39"/>
      <c r="K236" s="39"/>
      <c r="L236" s="43"/>
      <c r="M236" s="235"/>
      <c r="N236" s="236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136</v>
      </c>
      <c r="AU236" s="16" t="s">
        <v>91</v>
      </c>
    </row>
    <row r="237" s="2" customFormat="1">
      <c r="A237" s="37"/>
      <c r="B237" s="38"/>
      <c r="C237" s="39"/>
      <c r="D237" s="237" t="s">
        <v>138</v>
      </c>
      <c r="E237" s="39"/>
      <c r="F237" s="238" t="s">
        <v>312</v>
      </c>
      <c r="G237" s="39"/>
      <c r="H237" s="39"/>
      <c r="I237" s="234"/>
      <c r="J237" s="39"/>
      <c r="K237" s="39"/>
      <c r="L237" s="43"/>
      <c r="M237" s="235"/>
      <c r="N237" s="236"/>
      <c r="O237" s="90"/>
      <c r="P237" s="90"/>
      <c r="Q237" s="90"/>
      <c r="R237" s="90"/>
      <c r="S237" s="90"/>
      <c r="T237" s="91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138</v>
      </c>
      <c r="AU237" s="16" t="s">
        <v>91</v>
      </c>
    </row>
    <row r="238" s="13" customFormat="1">
      <c r="A238" s="13"/>
      <c r="B238" s="240"/>
      <c r="C238" s="241"/>
      <c r="D238" s="232" t="s">
        <v>142</v>
      </c>
      <c r="E238" s="242" t="s">
        <v>1</v>
      </c>
      <c r="F238" s="243" t="s">
        <v>306</v>
      </c>
      <c r="G238" s="241"/>
      <c r="H238" s="244">
        <v>48</v>
      </c>
      <c r="I238" s="245"/>
      <c r="J238" s="241"/>
      <c r="K238" s="241"/>
      <c r="L238" s="246"/>
      <c r="M238" s="247"/>
      <c r="N238" s="248"/>
      <c r="O238" s="248"/>
      <c r="P238" s="248"/>
      <c r="Q238" s="248"/>
      <c r="R238" s="248"/>
      <c r="S238" s="248"/>
      <c r="T238" s="24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0" t="s">
        <v>142</v>
      </c>
      <c r="AU238" s="250" t="s">
        <v>91</v>
      </c>
      <c r="AV238" s="13" t="s">
        <v>91</v>
      </c>
      <c r="AW238" s="13" t="s">
        <v>36</v>
      </c>
      <c r="AX238" s="13" t="s">
        <v>89</v>
      </c>
      <c r="AY238" s="250" t="s">
        <v>128</v>
      </c>
    </row>
    <row r="239" s="2" customFormat="1" ht="21.75" customHeight="1">
      <c r="A239" s="37"/>
      <c r="B239" s="38"/>
      <c r="C239" s="218" t="s">
        <v>313</v>
      </c>
      <c r="D239" s="218" t="s">
        <v>130</v>
      </c>
      <c r="E239" s="219" t="s">
        <v>314</v>
      </c>
      <c r="F239" s="220" t="s">
        <v>315</v>
      </c>
      <c r="G239" s="221" t="s">
        <v>146</v>
      </c>
      <c r="H239" s="222">
        <v>160.09</v>
      </c>
      <c r="I239" s="223"/>
      <c r="J239" s="224">
        <f>ROUND(I239*H239,2)</f>
        <v>0</v>
      </c>
      <c r="K239" s="225"/>
      <c r="L239" s="43"/>
      <c r="M239" s="226" t="s">
        <v>1</v>
      </c>
      <c r="N239" s="227" t="s">
        <v>46</v>
      </c>
      <c r="O239" s="90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134</v>
      </c>
      <c r="AT239" s="230" t="s">
        <v>130</v>
      </c>
      <c r="AU239" s="230" t="s">
        <v>91</v>
      </c>
      <c r="AY239" s="16" t="s">
        <v>128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89</v>
      </c>
      <c r="BK239" s="231">
        <f>ROUND(I239*H239,2)</f>
        <v>0</v>
      </c>
      <c r="BL239" s="16" t="s">
        <v>134</v>
      </c>
      <c r="BM239" s="230" t="s">
        <v>316</v>
      </c>
    </row>
    <row r="240" s="2" customFormat="1">
      <c r="A240" s="37"/>
      <c r="B240" s="38"/>
      <c r="C240" s="39"/>
      <c r="D240" s="232" t="s">
        <v>136</v>
      </c>
      <c r="E240" s="39"/>
      <c r="F240" s="233" t="s">
        <v>317</v>
      </c>
      <c r="G240" s="39"/>
      <c r="H240" s="39"/>
      <c r="I240" s="234"/>
      <c r="J240" s="39"/>
      <c r="K240" s="39"/>
      <c r="L240" s="43"/>
      <c r="M240" s="235"/>
      <c r="N240" s="236"/>
      <c r="O240" s="90"/>
      <c r="P240" s="90"/>
      <c r="Q240" s="90"/>
      <c r="R240" s="90"/>
      <c r="S240" s="90"/>
      <c r="T240" s="91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136</v>
      </c>
      <c r="AU240" s="16" t="s">
        <v>91</v>
      </c>
    </row>
    <row r="241" s="2" customFormat="1">
      <c r="A241" s="37"/>
      <c r="B241" s="38"/>
      <c r="C241" s="39"/>
      <c r="D241" s="237" t="s">
        <v>138</v>
      </c>
      <c r="E241" s="39"/>
      <c r="F241" s="238" t="s">
        <v>318</v>
      </c>
      <c r="G241" s="39"/>
      <c r="H241" s="39"/>
      <c r="I241" s="234"/>
      <c r="J241" s="39"/>
      <c r="K241" s="39"/>
      <c r="L241" s="43"/>
      <c r="M241" s="235"/>
      <c r="N241" s="236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138</v>
      </c>
      <c r="AU241" s="16" t="s">
        <v>91</v>
      </c>
    </row>
    <row r="242" s="13" customFormat="1">
      <c r="A242" s="13"/>
      <c r="B242" s="240"/>
      <c r="C242" s="241"/>
      <c r="D242" s="232" t="s">
        <v>142</v>
      </c>
      <c r="E242" s="242" t="s">
        <v>1</v>
      </c>
      <c r="F242" s="243" t="s">
        <v>319</v>
      </c>
      <c r="G242" s="241"/>
      <c r="H242" s="244">
        <v>160.09</v>
      </c>
      <c r="I242" s="245"/>
      <c r="J242" s="241"/>
      <c r="K242" s="241"/>
      <c r="L242" s="246"/>
      <c r="M242" s="247"/>
      <c r="N242" s="248"/>
      <c r="O242" s="248"/>
      <c r="P242" s="248"/>
      <c r="Q242" s="248"/>
      <c r="R242" s="248"/>
      <c r="S242" s="248"/>
      <c r="T242" s="24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0" t="s">
        <v>142</v>
      </c>
      <c r="AU242" s="250" t="s">
        <v>91</v>
      </c>
      <c r="AV242" s="13" t="s">
        <v>91</v>
      </c>
      <c r="AW242" s="13" t="s">
        <v>36</v>
      </c>
      <c r="AX242" s="13" t="s">
        <v>81</v>
      </c>
      <c r="AY242" s="250" t="s">
        <v>128</v>
      </c>
    </row>
    <row r="243" s="14" customFormat="1">
      <c r="A243" s="14"/>
      <c r="B243" s="251"/>
      <c r="C243" s="252"/>
      <c r="D243" s="232" t="s">
        <v>142</v>
      </c>
      <c r="E243" s="253" t="s">
        <v>1</v>
      </c>
      <c r="F243" s="254" t="s">
        <v>159</v>
      </c>
      <c r="G243" s="252"/>
      <c r="H243" s="255">
        <v>160.09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142</v>
      </c>
      <c r="AU243" s="261" t="s">
        <v>91</v>
      </c>
      <c r="AV243" s="14" t="s">
        <v>134</v>
      </c>
      <c r="AW243" s="14" t="s">
        <v>36</v>
      </c>
      <c r="AX243" s="14" t="s">
        <v>89</v>
      </c>
      <c r="AY243" s="261" t="s">
        <v>128</v>
      </c>
    </row>
    <row r="244" s="2" customFormat="1" ht="16.5" customHeight="1">
      <c r="A244" s="37"/>
      <c r="B244" s="38"/>
      <c r="C244" s="218" t="s">
        <v>320</v>
      </c>
      <c r="D244" s="218" t="s">
        <v>130</v>
      </c>
      <c r="E244" s="219" t="s">
        <v>321</v>
      </c>
      <c r="F244" s="220" t="s">
        <v>322</v>
      </c>
      <c r="G244" s="221" t="s">
        <v>146</v>
      </c>
      <c r="H244" s="222">
        <v>187.13999999999999</v>
      </c>
      <c r="I244" s="223"/>
      <c r="J244" s="224">
        <f>ROUND(I244*H244,2)</f>
        <v>0</v>
      </c>
      <c r="K244" s="225"/>
      <c r="L244" s="43"/>
      <c r="M244" s="226" t="s">
        <v>1</v>
      </c>
      <c r="N244" s="227" t="s">
        <v>46</v>
      </c>
      <c r="O244" s="90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0" t="s">
        <v>134</v>
      </c>
      <c r="AT244" s="230" t="s">
        <v>130</v>
      </c>
      <c r="AU244" s="230" t="s">
        <v>91</v>
      </c>
      <c r="AY244" s="16" t="s">
        <v>128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6" t="s">
        <v>89</v>
      </c>
      <c r="BK244" s="231">
        <f>ROUND(I244*H244,2)</f>
        <v>0</v>
      </c>
      <c r="BL244" s="16" t="s">
        <v>134</v>
      </c>
      <c r="BM244" s="230" t="s">
        <v>323</v>
      </c>
    </row>
    <row r="245" s="2" customFormat="1">
      <c r="A245" s="37"/>
      <c r="B245" s="38"/>
      <c r="C245" s="39"/>
      <c r="D245" s="232" t="s">
        <v>136</v>
      </c>
      <c r="E245" s="39"/>
      <c r="F245" s="233" t="s">
        <v>324</v>
      </c>
      <c r="G245" s="39"/>
      <c r="H245" s="39"/>
      <c r="I245" s="234"/>
      <c r="J245" s="39"/>
      <c r="K245" s="39"/>
      <c r="L245" s="43"/>
      <c r="M245" s="235"/>
      <c r="N245" s="236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136</v>
      </c>
      <c r="AU245" s="16" t="s">
        <v>91</v>
      </c>
    </row>
    <row r="246" s="2" customFormat="1">
      <c r="A246" s="37"/>
      <c r="B246" s="38"/>
      <c r="C246" s="39"/>
      <c r="D246" s="237" t="s">
        <v>138</v>
      </c>
      <c r="E246" s="39"/>
      <c r="F246" s="238" t="s">
        <v>325</v>
      </c>
      <c r="G246" s="39"/>
      <c r="H246" s="39"/>
      <c r="I246" s="234"/>
      <c r="J246" s="39"/>
      <c r="K246" s="39"/>
      <c r="L246" s="43"/>
      <c r="M246" s="235"/>
      <c r="N246" s="236"/>
      <c r="O246" s="90"/>
      <c r="P246" s="90"/>
      <c r="Q246" s="90"/>
      <c r="R246" s="90"/>
      <c r="S246" s="90"/>
      <c r="T246" s="91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138</v>
      </c>
      <c r="AU246" s="16" t="s">
        <v>91</v>
      </c>
    </row>
    <row r="247" s="13" customFormat="1">
      <c r="A247" s="13"/>
      <c r="B247" s="240"/>
      <c r="C247" s="241"/>
      <c r="D247" s="232" t="s">
        <v>142</v>
      </c>
      <c r="E247" s="242" t="s">
        <v>1</v>
      </c>
      <c r="F247" s="243" t="s">
        <v>326</v>
      </c>
      <c r="G247" s="241"/>
      <c r="H247" s="244">
        <v>187.13999999999999</v>
      </c>
      <c r="I247" s="245"/>
      <c r="J247" s="241"/>
      <c r="K247" s="241"/>
      <c r="L247" s="246"/>
      <c r="M247" s="247"/>
      <c r="N247" s="248"/>
      <c r="O247" s="248"/>
      <c r="P247" s="248"/>
      <c r="Q247" s="248"/>
      <c r="R247" s="248"/>
      <c r="S247" s="248"/>
      <c r="T247" s="24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0" t="s">
        <v>142</v>
      </c>
      <c r="AU247" s="250" t="s">
        <v>91</v>
      </c>
      <c r="AV247" s="13" t="s">
        <v>91</v>
      </c>
      <c r="AW247" s="13" t="s">
        <v>36</v>
      </c>
      <c r="AX247" s="13" t="s">
        <v>81</v>
      </c>
      <c r="AY247" s="250" t="s">
        <v>128</v>
      </c>
    </row>
    <row r="248" s="14" customFormat="1">
      <c r="A248" s="14"/>
      <c r="B248" s="251"/>
      <c r="C248" s="252"/>
      <c r="D248" s="232" t="s">
        <v>142</v>
      </c>
      <c r="E248" s="253" t="s">
        <v>1</v>
      </c>
      <c r="F248" s="254" t="s">
        <v>159</v>
      </c>
      <c r="G248" s="252"/>
      <c r="H248" s="255">
        <v>187.13999999999999</v>
      </c>
      <c r="I248" s="256"/>
      <c r="J248" s="252"/>
      <c r="K248" s="252"/>
      <c r="L248" s="257"/>
      <c r="M248" s="258"/>
      <c r="N248" s="259"/>
      <c r="O248" s="259"/>
      <c r="P248" s="259"/>
      <c r="Q248" s="259"/>
      <c r="R248" s="259"/>
      <c r="S248" s="259"/>
      <c r="T248" s="26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1" t="s">
        <v>142</v>
      </c>
      <c r="AU248" s="261" t="s">
        <v>91</v>
      </c>
      <c r="AV248" s="14" t="s">
        <v>134</v>
      </c>
      <c r="AW248" s="14" t="s">
        <v>36</v>
      </c>
      <c r="AX248" s="14" t="s">
        <v>89</v>
      </c>
      <c r="AY248" s="261" t="s">
        <v>128</v>
      </c>
    </row>
    <row r="249" s="2" customFormat="1" ht="16.5" customHeight="1">
      <c r="A249" s="37"/>
      <c r="B249" s="38"/>
      <c r="C249" s="218" t="s">
        <v>327</v>
      </c>
      <c r="D249" s="218" t="s">
        <v>130</v>
      </c>
      <c r="E249" s="219" t="s">
        <v>328</v>
      </c>
      <c r="F249" s="220" t="s">
        <v>329</v>
      </c>
      <c r="G249" s="221" t="s">
        <v>146</v>
      </c>
      <c r="H249" s="222">
        <v>164</v>
      </c>
      <c r="I249" s="223"/>
      <c r="J249" s="224">
        <f>ROUND(I249*H249,2)</f>
        <v>0</v>
      </c>
      <c r="K249" s="225"/>
      <c r="L249" s="43"/>
      <c r="M249" s="226" t="s">
        <v>1</v>
      </c>
      <c r="N249" s="227" t="s">
        <v>46</v>
      </c>
      <c r="O249" s="90"/>
      <c r="P249" s="228">
        <f>O249*H249</f>
        <v>0</v>
      </c>
      <c r="Q249" s="228">
        <v>0</v>
      </c>
      <c r="R249" s="228">
        <f>Q249*H249</f>
        <v>0</v>
      </c>
      <c r="S249" s="228">
        <v>0</v>
      </c>
      <c r="T249" s="229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30" t="s">
        <v>134</v>
      </c>
      <c r="AT249" s="230" t="s">
        <v>130</v>
      </c>
      <c r="AU249" s="230" t="s">
        <v>91</v>
      </c>
      <c r="AY249" s="16" t="s">
        <v>128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6" t="s">
        <v>89</v>
      </c>
      <c r="BK249" s="231">
        <f>ROUND(I249*H249,2)</f>
        <v>0</v>
      </c>
      <c r="BL249" s="16" t="s">
        <v>134</v>
      </c>
      <c r="BM249" s="230" t="s">
        <v>330</v>
      </c>
    </row>
    <row r="250" s="2" customFormat="1">
      <c r="A250" s="37"/>
      <c r="B250" s="38"/>
      <c r="C250" s="39"/>
      <c r="D250" s="232" t="s">
        <v>136</v>
      </c>
      <c r="E250" s="39"/>
      <c r="F250" s="233" t="s">
        <v>331</v>
      </c>
      <c r="G250" s="39"/>
      <c r="H250" s="39"/>
      <c r="I250" s="234"/>
      <c r="J250" s="39"/>
      <c r="K250" s="39"/>
      <c r="L250" s="43"/>
      <c r="M250" s="235"/>
      <c r="N250" s="236"/>
      <c r="O250" s="90"/>
      <c r="P250" s="90"/>
      <c r="Q250" s="90"/>
      <c r="R250" s="90"/>
      <c r="S250" s="90"/>
      <c r="T250" s="91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136</v>
      </c>
      <c r="AU250" s="16" t="s">
        <v>91</v>
      </c>
    </row>
    <row r="251" s="2" customFormat="1">
      <c r="A251" s="37"/>
      <c r="B251" s="38"/>
      <c r="C251" s="39"/>
      <c r="D251" s="237" t="s">
        <v>138</v>
      </c>
      <c r="E251" s="39"/>
      <c r="F251" s="238" t="s">
        <v>332</v>
      </c>
      <c r="G251" s="39"/>
      <c r="H251" s="39"/>
      <c r="I251" s="234"/>
      <c r="J251" s="39"/>
      <c r="K251" s="39"/>
      <c r="L251" s="43"/>
      <c r="M251" s="235"/>
      <c r="N251" s="236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138</v>
      </c>
      <c r="AU251" s="16" t="s">
        <v>91</v>
      </c>
    </row>
    <row r="252" s="13" customFormat="1">
      <c r="A252" s="13"/>
      <c r="B252" s="240"/>
      <c r="C252" s="241"/>
      <c r="D252" s="232" t="s">
        <v>142</v>
      </c>
      <c r="E252" s="242" t="s">
        <v>1</v>
      </c>
      <c r="F252" s="243" t="s">
        <v>333</v>
      </c>
      <c r="G252" s="241"/>
      <c r="H252" s="244">
        <v>164</v>
      </c>
      <c r="I252" s="245"/>
      <c r="J252" s="241"/>
      <c r="K252" s="241"/>
      <c r="L252" s="246"/>
      <c r="M252" s="247"/>
      <c r="N252" s="248"/>
      <c r="O252" s="248"/>
      <c r="P252" s="248"/>
      <c r="Q252" s="248"/>
      <c r="R252" s="248"/>
      <c r="S252" s="248"/>
      <c r="T252" s="24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0" t="s">
        <v>142</v>
      </c>
      <c r="AU252" s="250" t="s">
        <v>91</v>
      </c>
      <c r="AV252" s="13" t="s">
        <v>91</v>
      </c>
      <c r="AW252" s="13" t="s">
        <v>36</v>
      </c>
      <c r="AX252" s="13" t="s">
        <v>89</v>
      </c>
      <c r="AY252" s="250" t="s">
        <v>128</v>
      </c>
    </row>
    <row r="253" s="2" customFormat="1" ht="16.5" customHeight="1">
      <c r="A253" s="37"/>
      <c r="B253" s="38"/>
      <c r="C253" s="218" t="s">
        <v>334</v>
      </c>
      <c r="D253" s="218" t="s">
        <v>130</v>
      </c>
      <c r="E253" s="219" t="s">
        <v>335</v>
      </c>
      <c r="F253" s="220" t="s">
        <v>336</v>
      </c>
      <c r="G253" s="221" t="s">
        <v>146</v>
      </c>
      <c r="H253" s="222">
        <v>82</v>
      </c>
      <c r="I253" s="223"/>
      <c r="J253" s="224">
        <f>ROUND(I253*H253,2)</f>
        <v>0</v>
      </c>
      <c r="K253" s="225"/>
      <c r="L253" s="43"/>
      <c r="M253" s="226" t="s">
        <v>1</v>
      </c>
      <c r="N253" s="227" t="s">
        <v>46</v>
      </c>
      <c r="O253" s="90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0" t="s">
        <v>134</v>
      </c>
      <c r="AT253" s="230" t="s">
        <v>130</v>
      </c>
      <c r="AU253" s="230" t="s">
        <v>91</v>
      </c>
      <c r="AY253" s="16" t="s">
        <v>128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6" t="s">
        <v>89</v>
      </c>
      <c r="BK253" s="231">
        <f>ROUND(I253*H253,2)</f>
        <v>0</v>
      </c>
      <c r="BL253" s="16" t="s">
        <v>134</v>
      </c>
      <c r="BM253" s="230" t="s">
        <v>337</v>
      </c>
    </row>
    <row r="254" s="2" customFormat="1">
      <c r="A254" s="37"/>
      <c r="B254" s="38"/>
      <c r="C254" s="39"/>
      <c r="D254" s="232" t="s">
        <v>136</v>
      </c>
      <c r="E254" s="39"/>
      <c r="F254" s="233" t="s">
        <v>338</v>
      </c>
      <c r="G254" s="39"/>
      <c r="H254" s="39"/>
      <c r="I254" s="234"/>
      <c r="J254" s="39"/>
      <c r="K254" s="39"/>
      <c r="L254" s="43"/>
      <c r="M254" s="235"/>
      <c r="N254" s="236"/>
      <c r="O254" s="90"/>
      <c r="P254" s="90"/>
      <c r="Q254" s="90"/>
      <c r="R254" s="90"/>
      <c r="S254" s="90"/>
      <c r="T254" s="91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136</v>
      </c>
      <c r="AU254" s="16" t="s">
        <v>91</v>
      </c>
    </row>
    <row r="255" s="2" customFormat="1">
      <c r="A255" s="37"/>
      <c r="B255" s="38"/>
      <c r="C255" s="39"/>
      <c r="D255" s="237" t="s">
        <v>138</v>
      </c>
      <c r="E255" s="39"/>
      <c r="F255" s="238" t="s">
        <v>339</v>
      </c>
      <c r="G255" s="39"/>
      <c r="H255" s="39"/>
      <c r="I255" s="234"/>
      <c r="J255" s="39"/>
      <c r="K255" s="39"/>
      <c r="L255" s="43"/>
      <c r="M255" s="235"/>
      <c r="N255" s="236"/>
      <c r="O255" s="90"/>
      <c r="P255" s="90"/>
      <c r="Q255" s="90"/>
      <c r="R255" s="90"/>
      <c r="S255" s="90"/>
      <c r="T255" s="91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138</v>
      </c>
      <c r="AU255" s="16" t="s">
        <v>91</v>
      </c>
    </row>
    <row r="256" s="2" customFormat="1">
      <c r="A256" s="37"/>
      <c r="B256" s="38"/>
      <c r="C256" s="39"/>
      <c r="D256" s="232" t="s">
        <v>140</v>
      </c>
      <c r="E256" s="39"/>
      <c r="F256" s="239" t="s">
        <v>340</v>
      </c>
      <c r="G256" s="39"/>
      <c r="H256" s="39"/>
      <c r="I256" s="234"/>
      <c r="J256" s="39"/>
      <c r="K256" s="39"/>
      <c r="L256" s="43"/>
      <c r="M256" s="235"/>
      <c r="N256" s="236"/>
      <c r="O256" s="90"/>
      <c r="P256" s="90"/>
      <c r="Q256" s="90"/>
      <c r="R256" s="90"/>
      <c r="S256" s="90"/>
      <c r="T256" s="91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140</v>
      </c>
      <c r="AU256" s="16" t="s">
        <v>91</v>
      </c>
    </row>
    <row r="257" s="13" customFormat="1">
      <c r="A257" s="13"/>
      <c r="B257" s="240"/>
      <c r="C257" s="241"/>
      <c r="D257" s="232" t="s">
        <v>142</v>
      </c>
      <c r="E257" s="242" t="s">
        <v>1</v>
      </c>
      <c r="F257" s="243" t="s">
        <v>341</v>
      </c>
      <c r="G257" s="241"/>
      <c r="H257" s="244">
        <v>82</v>
      </c>
      <c r="I257" s="245"/>
      <c r="J257" s="241"/>
      <c r="K257" s="241"/>
      <c r="L257" s="246"/>
      <c r="M257" s="247"/>
      <c r="N257" s="248"/>
      <c r="O257" s="248"/>
      <c r="P257" s="248"/>
      <c r="Q257" s="248"/>
      <c r="R257" s="248"/>
      <c r="S257" s="248"/>
      <c r="T257" s="24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0" t="s">
        <v>142</v>
      </c>
      <c r="AU257" s="250" t="s">
        <v>91</v>
      </c>
      <c r="AV257" s="13" t="s">
        <v>91</v>
      </c>
      <c r="AW257" s="13" t="s">
        <v>36</v>
      </c>
      <c r="AX257" s="13" t="s">
        <v>89</v>
      </c>
      <c r="AY257" s="250" t="s">
        <v>128</v>
      </c>
    </row>
    <row r="258" s="2" customFormat="1" ht="16.5" customHeight="1">
      <c r="A258" s="37"/>
      <c r="B258" s="38"/>
      <c r="C258" s="218" t="s">
        <v>342</v>
      </c>
      <c r="D258" s="218" t="s">
        <v>130</v>
      </c>
      <c r="E258" s="219" t="s">
        <v>343</v>
      </c>
      <c r="F258" s="220" t="s">
        <v>344</v>
      </c>
      <c r="G258" s="221" t="s">
        <v>146</v>
      </c>
      <c r="H258" s="222">
        <v>223.56999999999999</v>
      </c>
      <c r="I258" s="223"/>
      <c r="J258" s="224">
        <f>ROUND(I258*H258,2)</f>
        <v>0</v>
      </c>
      <c r="K258" s="225"/>
      <c r="L258" s="43"/>
      <c r="M258" s="226" t="s">
        <v>1</v>
      </c>
      <c r="N258" s="227" t="s">
        <v>46</v>
      </c>
      <c r="O258" s="90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30" t="s">
        <v>134</v>
      </c>
      <c r="AT258" s="230" t="s">
        <v>130</v>
      </c>
      <c r="AU258" s="230" t="s">
        <v>91</v>
      </c>
      <c r="AY258" s="16" t="s">
        <v>128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6" t="s">
        <v>89</v>
      </c>
      <c r="BK258" s="231">
        <f>ROUND(I258*H258,2)</f>
        <v>0</v>
      </c>
      <c r="BL258" s="16" t="s">
        <v>134</v>
      </c>
      <c r="BM258" s="230" t="s">
        <v>345</v>
      </c>
    </row>
    <row r="259" s="2" customFormat="1">
      <c r="A259" s="37"/>
      <c r="B259" s="38"/>
      <c r="C259" s="39"/>
      <c r="D259" s="232" t="s">
        <v>136</v>
      </c>
      <c r="E259" s="39"/>
      <c r="F259" s="233" t="s">
        <v>346</v>
      </c>
      <c r="G259" s="39"/>
      <c r="H259" s="39"/>
      <c r="I259" s="234"/>
      <c r="J259" s="39"/>
      <c r="K259" s="39"/>
      <c r="L259" s="43"/>
      <c r="M259" s="235"/>
      <c r="N259" s="236"/>
      <c r="O259" s="90"/>
      <c r="P259" s="90"/>
      <c r="Q259" s="90"/>
      <c r="R259" s="90"/>
      <c r="S259" s="90"/>
      <c r="T259" s="91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136</v>
      </c>
      <c r="AU259" s="16" t="s">
        <v>91</v>
      </c>
    </row>
    <row r="260" s="2" customFormat="1">
      <c r="A260" s="37"/>
      <c r="B260" s="38"/>
      <c r="C260" s="39"/>
      <c r="D260" s="237" t="s">
        <v>138</v>
      </c>
      <c r="E260" s="39"/>
      <c r="F260" s="238" t="s">
        <v>347</v>
      </c>
      <c r="G260" s="39"/>
      <c r="H260" s="39"/>
      <c r="I260" s="234"/>
      <c r="J260" s="39"/>
      <c r="K260" s="39"/>
      <c r="L260" s="43"/>
      <c r="M260" s="235"/>
      <c r="N260" s="236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138</v>
      </c>
      <c r="AU260" s="16" t="s">
        <v>91</v>
      </c>
    </row>
    <row r="261" s="13" customFormat="1">
      <c r="A261" s="13"/>
      <c r="B261" s="240"/>
      <c r="C261" s="241"/>
      <c r="D261" s="232" t="s">
        <v>142</v>
      </c>
      <c r="E261" s="242" t="s">
        <v>1</v>
      </c>
      <c r="F261" s="243" t="s">
        <v>348</v>
      </c>
      <c r="G261" s="241"/>
      <c r="H261" s="244">
        <v>93.569999999999993</v>
      </c>
      <c r="I261" s="245"/>
      <c r="J261" s="241"/>
      <c r="K261" s="241"/>
      <c r="L261" s="246"/>
      <c r="M261" s="247"/>
      <c r="N261" s="248"/>
      <c r="O261" s="248"/>
      <c r="P261" s="248"/>
      <c r="Q261" s="248"/>
      <c r="R261" s="248"/>
      <c r="S261" s="248"/>
      <c r="T261" s="24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0" t="s">
        <v>142</v>
      </c>
      <c r="AU261" s="250" t="s">
        <v>91</v>
      </c>
      <c r="AV261" s="13" t="s">
        <v>91</v>
      </c>
      <c r="AW261" s="13" t="s">
        <v>36</v>
      </c>
      <c r="AX261" s="13" t="s">
        <v>81</v>
      </c>
      <c r="AY261" s="250" t="s">
        <v>128</v>
      </c>
    </row>
    <row r="262" s="13" customFormat="1">
      <c r="A262" s="13"/>
      <c r="B262" s="240"/>
      <c r="C262" s="241"/>
      <c r="D262" s="232" t="s">
        <v>142</v>
      </c>
      <c r="E262" s="242" t="s">
        <v>1</v>
      </c>
      <c r="F262" s="243" t="s">
        <v>349</v>
      </c>
      <c r="G262" s="241"/>
      <c r="H262" s="244">
        <v>130</v>
      </c>
      <c r="I262" s="245"/>
      <c r="J262" s="241"/>
      <c r="K262" s="241"/>
      <c r="L262" s="246"/>
      <c r="M262" s="247"/>
      <c r="N262" s="248"/>
      <c r="O262" s="248"/>
      <c r="P262" s="248"/>
      <c r="Q262" s="248"/>
      <c r="R262" s="248"/>
      <c r="S262" s="248"/>
      <c r="T262" s="24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0" t="s">
        <v>142</v>
      </c>
      <c r="AU262" s="250" t="s">
        <v>91</v>
      </c>
      <c r="AV262" s="13" t="s">
        <v>91</v>
      </c>
      <c r="AW262" s="13" t="s">
        <v>36</v>
      </c>
      <c r="AX262" s="13" t="s">
        <v>81</v>
      </c>
      <c r="AY262" s="250" t="s">
        <v>128</v>
      </c>
    </row>
    <row r="263" s="14" customFormat="1">
      <c r="A263" s="14"/>
      <c r="B263" s="251"/>
      <c r="C263" s="252"/>
      <c r="D263" s="232" t="s">
        <v>142</v>
      </c>
      <c r="E263" s="253" t="s">
        <v>1</v>
      </c>
      <c r="F263" s="254" t="s">
        <v>159</v>
      </c>
      <c r="G263" s="252"/>
      <c r="H263" s="255">
        <v>223.56999999999999</v>
      </c>
      <c r="I263" s="256"/>
      <c r="J263" s="252"/>
      <c r="K263" s="252"/>
      <c r="L263" s="257"/>
      <c r="M263" s="258"/>
      <c r="N263" s="259"/>
      <c r="O263" s="259"/>
      <c r="P263" s="259"/>
      <c r="Q263" s="259"/>
      <c r="R263" s="259"/>
      <c r="S263" s="259"/>
      <c r="T263" s="260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1" t="s">
        <v>142</v>
      </c>
      <c r="AU263" s="261" t="s">
        <v>91</v>
      </c>
      <c r="AV263" s="14" t="s">
        <v>134</v>
      </c>
      <c r="AW263" s="14" t="s">
        <v>36</v>
      </c>
      <c r="AX263" s="14" t="s">
        <v>89</v>
      </c>
      <c r="AY263" s="261" t="s">
        <v>128</v>
      </c>
    </row>
    <row r="264" s="2" customFormat="1" ht="16.5" customHeight="1">
      <c r="A264" s="37"/>
      <c r="B264" s="38"/>
      <c r="C264" s="218" t="s">
        <v>350</v>
      </c>
      <c r="D264" s="218" t="s">
        <v>130</v>
      </c>
      <c r="E264" s="219" t="s">
        <v>351</v>
      </c>
      <c r="F264" s="220" t="s">
        <v>352</v>
      </c>
      <c r="G264" s="221" t="s">
        <v>146</v>
      </c>
      <c r="H264" s="222">
        <v>66.519999999999996</v>
      </c>
      <c r="I264" s="223"/>
      <c r="J264" s="224">
        <f>ROUND(I264*H264,2)</f>
        <v>0</v>
      </c>
      <c r="K264" s="225"/>
      <c r="L264" s="43"/>
      <c r="M264" s="226" t="s">
        <v>1</v>
      </c>
      <c r="N264" s="227" t="s">
        <v>46</v>
      </c>
      <c r="O264" s="90"/>
      <c r="P264" s="228">
        <f>O264*H264</f>
        <v>0</v>
      </c>
      <c r="Q264" s="228">
        <v>0</v>
      </c>
      <c r="R264" s="228">
        <f>Q264*H264</f>
        <v>0</v>
      </c>
      <c r="S264" s="228">
        <v>0</v>
      </c>
      <c r="T264" s="229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0" t="s">
        <v>134</v>
      </c>
      <c r="AT264" s="230" t="s">
        <v>130</v>
      </c>
      <c r="AU264" s="230" t="s">
        <v>91</v>
      </c>
      <c r="AY264" s="16" t="s">
        <v>128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6" t="s">
        <v>89</v>
      </c>
      <c r="BK264" s="231">
        <f>ROUND(I264*H264,2)</f>
        <v>0</v>
      </c>
      <c r="BL264" s="16" t="s">
        <v>134</v>
      </c>
      <c r="BM264" s="230" t="s">
        <v>353</v>
      </c>
    </row>
    <row r="265" s="2" customFormat="1">
      <c r="A265" s="37"/>
      <c r="B265" s="38"/>
      <c r="C265" s="39"/>
      <c r="D265" s="232" t="s">
        <v>136</v>
      </c>
      <c r="E265" s="39"/>
      <c r="F265" s="233" t="s">
        <v>354</v>
      </c>
      <c r="G265" s="39"/>
      <c r="H265" s="39"/>
      <c r="I265" s="234"/>
      <c r="J265" s="39"/>
      <c r="K265" s="39"/>
      <c r="L265" s="43"/>
      <c r="M265" s="235"/>
      <c r="N265" s="236"/>
      <c r="O265" s="90"/>
      <c r="P265" s="90"/>
      <c r="Q265" s="90"/>
      <c r="R265" s="90"/>
      <c r="S265" s="90"/>
      <c r="T265" s="91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136</v>
      </c>
      <c r="AU265" s="16" t="s">
        <v>91</v>
      </c>
    </row>
    <row r="266" s="2" customFormat="1">
      <c r="A266" s="37"/>
      <c r="B266" s="38"/>
      <c r="C266" s="39"/>
      <c r="D266" s="237" t="s">
        <v>138</v>
      </c>
      <c r="E266" s="39"/>
      <c r="F266" s="238" t="s">
        <v>355</v>
      </c>
      <c r="G266" s="39"/>
      <c r="H266" s="39"/>
      <c r="I266" s="234"/>
      <c r="J266" s="39"/>
      <c r="K266" s="39"/>
      <c r="L266" s="43"/>
      <c r="M266" s="235"/>
      <c r="N266" s="236"/>
      <c r="O266" s="90"/>
      <c r="P266" s="90"/>
      <c r="Q266" s="90"/>
      <c r="R266" s="90"/>
      <c r="S266" s="90"/>
      <c r="T266" s="91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138</v>
      </c>
      <c r="AU266" s="16" t="s">
        <v>91</v>
      </c>
    </row>
    <row r="267" s="13" customFormat="1">
      <c r="A267" s="13"/>
      <c r="B267" s="240"/>
      <c r="C267" s="241"/>
      <c r="D267" s="232" t="s">
        <v>142</v>
      </c>
      <c r="E267" s="242" t="s">
        <v>1</v>
      </c>
      <c r="F267" s="243" t="s">
        <v>356</v>
      </c>
      <c r="G267" s="241"/>
      <c r="H267" s="244">
        <v>66.519999999999996</v>
      </c>
      <c r="I267" s="245"/>
      <c r="J267" s="241"/>
      <c r="K267" s="241"/>
      <c r="L267" s="246"/>
      <c r="M267" s="247"/>
      <c r="N267" s="248"/>
      <c r="O267" s="248"/>
      <c r="P267" s="248"/>
      <c r="Q267" s="248"/>
      <c r="R267" s="248"/>
      <c r="S267" s="248"/>
      <c r="T267" s="24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0" t="s">
        <v>142</v>
      </c>
      <c r="AU267" s="250" t="s">
        <v>91</v>
      </c>
      <c r="AV267" s="13" t="s">
        <v>91</v>
      </c>
      <c r="AW267" s="13" t="s">
        <v>36</v>
      </c>
      <c r="AX267" s="13" t="s">
        <v>89</v>
      </c>
      <c r="AY267" s="250" t="s">
        <v>128</v>
      </c>
    </row>
    <row r="268" s="2" customFormat="1" ht="16.5" customHeight="1">
      <c r="A268" s="37"/>
      <c r="B268" s="38"/>
      <c r="C268" s="218" t="s">
        <v>357</v>
      </c>
      <c r="D268" s="218" t="s">
        <v>130</v>
      </c>
      <c r="E268" s="219" t="s">
        <v>358</v>
      </c>
      <c r="F268" s="220" t="s">
        <v>359</v>
      </c>
      <c r="G268" s="221" t="s">
        <v>133</v>
      </c>
      <c r="H268" s="222">
        <v>18.800000000000001</v>
      </c>
      <c r="I268" s="223"/>
      <c r="J268" s="224">
        <f>ROUND(I268*H268,2)</f>
        <v>0</v>
      </c>
      <c r="K268" s="225"/>
      <c r="L268" s="43"/>
      <c r="M268" s="226" t="s">
        <v>1</v>
      </c>
      <c r="N268" s="227" t="s">
        <v>46</v>
      </c>
      <c r="O268" s="90"/>
      <c r="P268" s="228">
        <f>O268*H268</f>
        <v>0</v>
      </c>
      <c r="Q268" s="228">
        <v>0</v>
      </c>
      <c r="R268" s="228">
        <f>Q268*H268</f>
        <v>0</v>
      </c>
      <c r="S268" s="228">
        <v>0</v>
      </c>
      <c r="T268" s="229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30" t="s">
        <v>134</v>
      </c>
      <c r="AT268" s="230" t="s">
        <v>130</v>
      </c>
      <c r="AU268" s="230" t="s">
        <v>91</v>
      </c>
      <c r="AY268" s="16" t="s">
        <v>128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6" t="s">
        <v>89</v>
      </c>
      <c r="BK268" s="231">
        <f>ROUND(I268*H268,2)</f>
        <v>0</v>
      </c>
      <c r="BL268" s="16" t="s">
        <v>134</v>
      </c>
      <c r="BM268" s="230" t="s">
        <v>360</v>
      </c>
    </row>
    <row r="269" s="2" customFormat="1">
      <c r="A269" s="37"/>
      <c r="B269" s="38"/>
      <c r="C269" s="39"/>
      <c r="D269" s="232" t="s">
        <v>136</v>
      </c>
      <c r="E269" s="39"/>
      <c r="F269" s="233" t="s">
        <v>361</v>
      </c>
      <c r="G269" s="39"/>
      <c r="H269" s="39"/>
      <c r="I269" s="234"/>
      <c r="J269" s="39"/>
      <c r="K269" s="39"/>
      <c r="L269" s="43"/>
      <c r="M269" s="235"/>
      <c r="N269" s="236"/>
      <c r="O269" s="90"/>
      <c r="P269" s="90"/>
      <c r="Q269" s="90"/>
      <c r="R269" s="90"/>
      <c r="S269" s="90"/>
      <c r="T269" s="91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16" t="s">
        <v>136</v>
      </c>
      <c r="AU269" s="16" t="s">
        <v>91</v>
      </c>
    </row>
    <row r="270" s="2" customFormat="1">
      <c r="A270" s="37"/>
      <c r="B270" s="38"/>
      <c r="C270" s="39"/>
      <c r="D270" s="237" t="s">
        <v>138</v>
      </c>
      <c r="E270" s="39"/>
      <c r="F270" s="238" t="s">
        <v>362</v>
      </c>
      <c r="G270" s="39"/>
      <c r="H270" s="39"/>
      <c r="I270" s="234"/>
      <c r="J270" s="39"/>
      <c r="K270" s="39"/>
      <c r="L270" s="43"/>
      <c r="M270" s="235"/>
      <c r="N270" s="236"/>
      <c r="O270" s="90"/>
      <c r="P270" s="90"/>
      <c r="Q270" s="90"/>
      <c r="R270" s="90"/>
      <c r="S270" s="90"/>
      <c r="T270" s="91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6" t="s">
        <v>138</v>
      </c>
      <c r="AU270" s="16" t="s">
        <v>91</v>
      </c>
    </row>
    <row r="271" s="13" customFormat="1">
      <c r="A271" s="13"/>
      <c r="B271" s="240"/>
      <c r="C271" s="241"/>
      <c r="D271" s="232" t="s">
        <v>142</v>
      </c>
      <c r="E271" s="242" t="s">
        <v>1</v>
      </c>
      <c r="F271" s="243" t="s">
        <v>225</v>
      </c>
      <c r="G271" s="241"/>
      <c r="H271" s="244">
        <v>18.800000000000001</v>
      </c>
      <c r="I271" s="245"/>
      <c r="J271" s="241"/>
      <c r="K271" s="241"/>
      <c r="L271" s="246"/>
      <c r="M271" s="247"/>
      <c r="N271" s="248"/>
      <c r="O271" s="248"/>
      <c r="P271" s="248"/>
      <c r="Q271" s="248"/>
      <c r="R271" s="248"/>
      <c r="S271" s="248"/>
      <c r="T271" s="24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0" t="s">
        <v>142</v>
      </c>
      <c r="AU271" s="250" t="s">
        <v>91</v>
      </c>
      <c r="AV271" s="13" t="s">
        <v>91</v>
      </c>
      <c r="AW271" s="13" t="s">
        <v>36</v>
      </c>
      <c r="AX271" s="13" t="s">
        <v>89</v>
      </c>
      <c r="AY271" s="250" t="s">
        <v>128</v>
      </c>
    </row>
    <row r="272" s="2" customFormat="1" ht="21.75" customHeight="1">
      <c r="A272" s="37"/>
      <c r="B272" s="38"/>
      <c r="C272" s="218" t="s">
        <v>363</v>
      </c>
      <c r="D272" s="218" t="s">
        <v>130</v>
      </c>
      <c r="E272" s="219" t="s">
        <v>364</v>
      </c>
      <c r="F272" s="220" t="s">
        <v>365</v>
      </c>
      <c r="G272" s="221" t="s">
        <v>133</v>
      </c>
      <c r="H272" s="222">
        <v>18.800000000000001</v>
      </c>
      <c r="I272" s="223"/>
      <c r="J272" s="224">
        <f>ROUND(I272*H272,2)</f>
        <v>0</v>
      </c>
      <c r="K272" s="225"/>
      <c r="L272" s="43"/>
      <c r="M272" s="226" t="s">
        <v>1</v>
      </c>
      <c r="N272" s="227" t="s">
        <v>46</v>
      </c>
      <c r="O272" s="90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0" t="s">
        <v>134</v>
      </c>
      <c r="AT272" s="230" t="s">
        <v>130</v>
      </c>
      <c r="AU272" s="230" t="s">
        <v>91</v>
      </c>
      <c r="AY272" s="16" t="s">
        <v>128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6" t="s">
        <v>89</v>
      </c>
      <c r="BK272" s="231">
        <f>ROUND(I272*H272,2)</f>
        <v>0</v>
      </c>
      <c r="BL272" s="16" t="s">
        <v>134</v>
      </c>
      <c r="BM272" s="230" t="s">
        <v>366</v>
      </c>
    </row>
    <row r="273" s="2" customFormat="1">
      <c r="A273" s="37"/>
      <c r="B273" s="38"/>
      <c r="C273" s="39"/>
      <c r="D273" s="232" t="s">
        <v>136</v>
      </c>
      <c r="E273" s="39"/>
      <c r="F273" s="233" t="s">
        <v>367</v>
      </c>
      <c r="G273" s="39"/>
      <c r="H273" s="39"/>
      <c r="I273" s="234"/>
      <c r="J273" s="39"/>
      <c r="K273" s="39"/>
      <c r="L273" s="43"/>
      <c r="M273" s="235"/>
      <c r="N273" s="236"/>
      <c r="O273" s="90"/>
      <c r="P273" s="90"/>
      <c r="Q273" s="90"/>
      <c r="R273" s="90"/>
      <c r="S273" s="90"/>
      <c r="T273" s="91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136</v>
      </c>
      <c r="AU273" s="16" t="s">
        <v>91</v>
      </c>
    </row>
    <row r="274" s="2" customFormat="1">
      <c r="A274" s="37"/>
      <c r="B274" s="38"/>
      <c r="C274" s="39"/>
      <c r="D274" s="237" t="s">
        <v>138</v>
      </c>
      <c r="E274" s="39"/>
      <c r="F274" s="238" t="s">
        <v>368</v>
      </c>
      <c r="G274" s="39"/>
      <c r="H274" s="39"/>
      <c r="I274" s="234"/>
      <c r="J274" s="39"/>
      <c r="K274" s="39"/>
      <c r="L274" s="43"/>
      <c r="M274" s="235"/>
      <c r="N274" s="236"/>
      <c r="O274" s="90"/>
      <c r="P274" s="90"/>
      <c r="Q274" s="90"/>
      <c r="R274" s="90"/>
      <c r="S274" s="90"/>
      <c r="T274" s="91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138</v>
      </c>
      <c r="AU274" s="16" t="s">
        <v>91</v>
      </c>
    </row>
    <row r="275" s="13" customFormat="1">
      <c r="A275" s="13"/>
      <c r="B275" s="240"/>
      <c r="C275" s="241"/>
      <c r="D275" s="232" t="s">
        <v>142</v>
      </c>
      <c r="E275" s="242" t="s">
        <v>1</v>
      </c>
      <c r="F275" s="243" t="s">
        <v>225</v>
      </c>
      <c r="G275" s="241"/>
      <c r="H275" s="244">
        <v>18.800000000000001</v>
      </c>
      <c r="I275" s="245"/>
      <c r="J275" s="241"/>
      <c r="K275" s="241"/>
      <c r="L275" s="246"/>
      <c r="M275" s="247"/>
      <c r="N275" s="248"/>
      <c r="O275" s="248"/>
      <c r="P275" s="248"/>
      <c r="Q275" s="248"/>
      <c r="R275" s="248"/>
      <c r="S275" s="248"/>
      <c r="T275" s="24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0" t="s">
        <v>142</v>
      </c>
      <c r="AU275" s="250" t="s">
        <v>91</v>
      </c>
      <c r="AV275" s="13" t="s">
        <v>91</v>
      </c>
      <c r="AW275" s="13" t="s">
        <v>36</v>
      </c>
      <c r="AX275" s="13" t="s">
        <v>89</v>
      </c>
      <c r="AY275" s="250" t="s">
        <v>128</v>
      </c>
    </row>
    <row r="276" s="2" customFormat="1" ht="16.5" customHeight="1">
      <c r="A276" s="37"/>
      <c r="B276" s="38"/>
      <c r="C276" s="262" t="s">
        <v>369</v>
      </c>
      <c r="D276" s="262" t="s">
        <v>179</v>
      </c>
      <c r="E276" s="263" t="s">
        <v>370</v>
      </c>
      <c r="F276" s="264" t="s">
        <v>371</v>
      </c>
      <c r="G276" s="265" t="s">
        <v>146</v>
      </c>
      <c r="H276" s="266">
        <v>0.95899999999999996</v>
      </c>
      <c r="I276" s="267"/>
      <c r="J276" s="268">
        <f>ROUND(I276*H276,2)</f>
        <v>0</v>
      </c>
      <c r="K276" s="269"/>
      <c r="L276" s="270"/>
      <c r="M276" s="271" t="s">
        <v>1</v>
      </c>
      <c r="N276" s="272" t="s">
        <v>46</v>
      </c>
      <c r="O276" s="90"/>
      <c r="P276" s="228">
        <f>O276*H276</f>
        <v>0</v>
      </c>
      <c r="Q276" s="228">
        <v>0.20999999999999999</v>
      </c>
      <c r="R276" s="228">
        <f>Q276*H276</f>
        <v>0.20138999999999999</v>
      </c>
      <c r="S276" s="228">
        <v>0</v>
      </c>
      <c r="T276" s="229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30" t="s">
        <v>182</v>
      </c>
      <c r="AT276" s="230" t="s">
        <v>179</v>
      </c>
      <c r="AU276" s="230" t="s">
        <v>91</v>
      </c>
      <c r="AY276" s="16" t="s">
        <v>128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6" t="s">
        <v>89</v>
      </c>
      <c r="BK276" s="231">
        <f>ROUND(I276*H276,2)</f>
        <v>0</v>
      </c>
      <c r="BL276" s="16" t="s">
        <v>134</v>
      </c>
      <c r="BM276" s="230" t="s">
        <v>372</v>
      </c>
    </row>
    <row r="277" s="2" customFormat="1">
      <c r="A277" s="37"/>
      <c r="B277" s="38"/>
      <c r="C277" s="39"/>
      <c r="D277" s="232" t="s">
        <v>136</v>
      </c>
      <c r="E277" s="39"/>
      <c r="F277" s="233" t="s">
        <v>371</v>
      </c>
      <c r="G277" s="39"/>
      <c r="H277" s="39"/>
      <c r="I277" s="234"/>
      <c r="J277" s="39"/>
      <c r="K277" s="39"/>
      <c r="L277" s="43"/>
      <c r="M277" s="235"/>
      <c r="N277" s="236"/>
      <c r="O277" s="90"/>
      <c r="P277" s="90"/>
      <c r="Q277" s="90"/>
      <c r="R277" s="90"/>
      <c r="S277" s="90"/>
      <c r="T277" s="91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136</v>
      </c>
      <c r="AU277" s="16" t="s">
        <v>91</v>
      </c>
    </row>
    <row r="278" s="13" customFormat="1">
      <c r="A278" s="13"/>
      <c r="B278" s="240"/>
      <c r="C278" s="241"/>
      <c r="D278" s="232" t="s">
        <v>142</v>
      </c>
      <c r="E278" s="241"/>
      <c r="F278" s="243" t="s">
        <v>373</v>
      </c>
      <c r="G278" s="241"/>
      <c r="H278" s="244">
        <v>0.95899999999999996</v>
      </c>
      <c r="I278" s="245"/>
      <c r="J278" s="241"/>
      <c r="K278" s="241"/>
      <c r="L278" s="246"/>
      <c r="M278" s="247"/>
      <c r="N278" s="248"/>
      <c r="O278" s="248"/>
      <c r="P278" s="248"/>
      <c r="Q278" s="248"/>
      <c r="R278" s="248"/>
      <c r="S278" s="248"/>
      <c r="T278" s="24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0" t="s">
        <v>142</v>
      </c>
      <c r="AU278" s="250" t="s">
        <v>91</v>
      </c>
      <c r="AV278" s="13" t="s">
        <v>91</v>
      </c>
      <c r="AW278" s="13" t="s">
        <v>4</v>
      </c>
      <c r="AX278" s="13" t="s">
        <v>89</v>
      </c>
      <c r="AY278" s="250" t="s">
        <v>128</v>
      </c>
    </row>
    <row r="279" s="2" customFormat="1" ht="16.5" customHeight="1">
      <c r="A279" s="37"/>
      <c r="B279" s="38"/>
      <c r="C279" s="218" t="s">
        <v>374</v>
      </c>
      <c r="D279" s="218" t="s">
        <v>130</v>
      </c>
      <c r="E279" s="219" t="s">
        <v>375</v>
      </c>
      <c r="F279" s="220" t="s">
        <v>376</v>
      </c>
      <c r="G279" s="221" t="s">
        <v>133</v>
      </c>
      <c r="H279" s="222">
        <v>18.800000000000001</v>
      </c>
      <c r="I279" s="223"/>
      <c r="J279" s="224">
        <f>ROUND(I279*H279,2)</f>
        <v>0</v>
      </c>
      <c r="K279" s="225"/>
      <c r="L279" s="43"/>
      <c r="M279" s="226" t="s">
        <v>1</v>
      </c>
      <c r="N279" s="227" t="s">
        <v>46</v>
      </c>
      <c r="O279" s="90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30" t="s">
        <v>134</v>
      </c>
      <c r="AT279" s="230" t="s">
        <v>130</v>
      </c>
      <c r="AU279" s="230" t="s">
        <v>91</v>
      </c>
      <c r="AY279" s="16" t="s">
        <v>128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6" t="s">
        <v>89</v>
      </c>
      <c r="BK279" s="231">
        <f>ROUND(I279*H279,2)</f>
        <v>0</v>
      </c>
      <c r="BL279" s="16" t="s">
        <v>134</v>
      </c>
      <c r="BM279" s="230" t="s">
        <v>377</v>
      </c>
    </row>
    <row r="280" s="2" customFormat="1">
      <c r="A280" s="37"/>
      <c r="B280" s="38"/>
      <c r="C280" s="39"/>
      <c r="D280" s="232" t="s">
        <v>136</v>
      </c>
      <c r="E280" s="39"/>
      <c r="F280" s="233" t="s">
        <v>378</v>
      </c>
      <c r="G280" s="39"/>
      <c r="H280" s="39"/>
      <c r="I280" s="234"/>
      <c r="J280" s="39"/>
      <c r="K280" s="39"/>
      <c r="L280" s="43"/>
      <c r="M280" s="235"/>
      <c r="N280" s="236"/>
      <c r="O280" s="90"/>
      <c r="P280" s="90"/>
      <c r="Q280" s="90"/>
      <c r="R280" s="90"/>
      <c r="S280" s="90"/>
      <c r="T280" s="91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T280" s="16" t="s">
        <v>136</v>
      </c>
      <c r="AU280" s="16" t="s">
        <v>91</v>
      </c>
    </row>
    <row r="281" s="2" customFormat="1">
      <c r="A281" s="37"/>
      <c r="B281" s="38"/>
      <c r="C281" s="39"/>
      <c r="D281" s="237" t="s">
        <v>138</v>
      </c>
      <c r="E281" s="39"/>
      <c r="F281" s="238" t="s">
        <v>379</v>
      </c>
      <c r="G281" s="39"/>
      <c r="H281" s="39"/>
      <c r="I281" s="234"/>
      <c r="J281" s="39"/>
      <c r="K281" s="39"/>
      <c r="L281" s="43"/>
      <c r="M281" s="235"/>
      <c r="N281" s="236"/>
      <c r="O281" s="90"/>
      <c r="P281" s="90"/>
      <c r="Q281" s="90"/>
      <c r="R281" s="90"/>
      <c r="S281" s="90"/>
      <c r="T281" s="91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138</v>
      </c>
      <c r="AU281" s="16" t="s">
        <v>91</v>
      </c>
    </row>
    <row r="282" s="13" customFormat="1">
      <c r="A282" s="13"/>
      <c r="B282" s="240"/>
      <c r="C282" s="241"/>
      <c r="D282" s="232" t="s">
        <v>142</v>
      </c>
      <c r="E282" s="242" t="s">
        <v>1</v>
      </c>
      <c r="F282" s="243" t="s">
        <v>225</v>
      </c>
      <c r="G282" s="241"/>
      <c r="H282" s="244">
        <v>18.800000000000001</v>
      </c>
      <c r="I282" s="245"/>
      <c r="J282" s="241"/>
      <c r="K282" s="241"/>
      <c r="L282" s="246"/>
      <c r="M282" s="247"/>
      <c r="N282" s="248"/>
      <c r="O282" s="248"/>
      <c r="P282" s="248"/>
      <c r="Q282" s="248"/>
      <c r="R282" s="248"/>
      <c r="S282" s="248"/>
      <c r="T282" s="24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0" t="s">
        <v>142</v>
      </c>
      <c r="AU282" s="250" t="s">
        <v>91</v>
      </c>
      <c r="AV282" s="13" t="s">
        <v>91</v>
      </c>
      <c r="AW282" s="13" t="s">
        <v>36</v>
      </c>
      <c r="AX282" s="13" t="s">
        <v>89</v>
      </c>
      <c r="AY282" s="250" t="s">
        <v>128</v>
      </c>
    </row>
    <row r="283" s="2" customFormat="1" ht="16.5" customHeight="1">
      <c r="A283" s="37"/>
      <c r="B283" s="38"/>
      <c r="C283" s="262" t="s">
        <v>380</v>
      </c>
      <c r="D283" s="262" t="s">
        <v>179</v>
      </c>
      <c r="E283" s="263" t="s">
        <v>381</v>
      </c>
      <c r="F283" s="264" t="s">
        <v>382</v>
      </c>
      <c r="G283" s="265" t="s">
        <v>383</v>
      </c>
      <c r="H283" s="266">
        <v>0.376</v>
      </c>
      <c r="I283" s="267"/>
      <c r="J283" s="268">
        <f>ROUND(I283*H283,2)</f>
        <v>0</v>
      </c>
      <c r="K283" s="269"/>
      <c r="L283" s="270"/>
      <c r="M283" s="271" t="s">
        <v>1</v>
      </c>
      <c r="N283" s="272" t="s">
        <v>46</v>
      </c>
      <c r="O283" s="90"/>
      <c r="P283" s="228">
        <f>O283*H283</f>
        <v>0</v>
      </c>
      <c r="Q283" s="228">
        <v>0.001</v>
      </c>
      <c r="R283" s="228">
        <f>Q283*H283</f>
        <v>0.00037600000000000003</v>
      </c>
      <c r="S283" s="228">
        <v>0</v>
      </c>
      <c r="T283" s="229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30" t="s">
        <v>182</v>
      </c>
      <c r="AT283" s="230" t="s">
        <v>179</v>
      </c>
      <c r="AU283" s="230" t="s">
        <v>91</v>
      </c>
      <c r="AY283" s="16" t="s">
        <v>128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6" t="s">
        <v>89</v>
      </c>
      <c r="BK283" s="231">
        <f>ROUND(I283*H283,2)</f>
        <v>0</v>
      </c>
      <c r="BL283" s="16" t="s">
        <v>134</v>
      </c>
      <c r="BM283" s="230" t="s">
        <v>384</v>
      </c>
    </row>
    <row r="284" s="2" customFormat="1">
      <c r="A284" s="37"/>
      <c r="B284" s="38"/>
      <c r="C284" s="39"/>
      <c r="D284" s="232" t="s">
        <v>136</v>
      </c>
      <c r="E284" s="39"/>
      <c r="F284" s="233" t="s">
        <v>382</v>
      </c>
      <c r="G284" s="39"/>
      <c r="H284" s="39"/>
      <c r="I284" s="234"/>
      <c r="J284" s="39"/>
      <c r="K284" s="39"/>
      <c r="L284" s="43"/>
      <c r="M284" s="235"/>
      <c r="N284" s="236"/>
      <c r="O284" s="90"/>
      <c r="P284" s="90"/>
      <c r="Q284" s="90"/>
      <c r="R284" s="90"/>
      <c r="S284" s="90"/>
      <c r="T284" s="91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6" t="s">
        <v>136</v>
      </c>
      <c r="AU284" s="16" t="s">
        <v>91</v>
      </c>
    </row>
    <row r="285" s="13" customFormat="1">
      <c r="A285" s="13"/>
      <c r="B285" s="240"/>
      <c r="C285" s="241"/>
      <c r="D285" s="232" t="s">
        <v>142</v>
      </c>
      <c r="E285" s="241"/>
      <c r="F285" s="243" t="s">
        <v>385</v>
      </c>
      <c r="G285" s="241"/>
      <c r="H285" s="244">
        <v>0.376</v>
      </c>
      <c r="I285" s="245"/>
      <c r="J285" s="241"/>
      <c r="K285" s="241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142</v>
      </c>
      <c r="AU285" s="250" t="s">
        <v>91</v>
      </c>
      <c r="AV285" s="13" t="s">
        <v>91</v>
      </c>
      <c r="AW285" s="13" t="s">
        <v>4</v>
      </c>
      <c r="AX285" s="13" t="s">
        <v>89</v>
      </c>
      <c r="AY285" s="250" t="s">
        <v>128</v>
      </c>
    </row>
    <row r="286" s="2" customFormat="1" ht="16.5" customHeight="1">
      <c r="A286" s="37"/>
      <c r="B286" s="38"/>
      <c r="C286" s="218" t="s">
        <v>386</v>
      </c>
      <c r="D286" s="218" t="s">
        <v>130</v>
      </c>
      <c r="E286" s="219" t="s">
        <v>387</v>
      </c>
      <c r="F286" s="220" t="s">
        <v>388</v>
      </c>
      <c r="G286" s="221" t="s">
        <v>278</v>
      </c>
      <c r="H286" s="222">
        <v>54.100000000000001</v>
      </c>
      <c r="I286" s="223"/>
      <c r="J286" s="224">
        <f>ROUND(I286*H286,2)</f>
        <v>0</v>
      </c>
      <c r="K286" s="225"/>
      <c r="L286" s="43"/>
      <c r="M286" s="226" t="s">
        <v>1</v>
      </c>
      <c r="N286" s="227" t="s">
        <v>46</v>
      </c>
      <c r="O286" s="90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30" t="s">
        <v>134</v>
      </c>
      <c r="AT286" s="230" t="s">
        <v>130</v>
      </c>
      <c r="AU286" s="230" t="s">
        <v>91</v>
      </c>
      <c r="AY286" s="16" t="s">
        <v>128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6" t="s">
        <v>89</v>
      </c>
      <c r="BK286" s="231">
        <f>ROUND(I286*H286,2)</f>
        <v>0</v>
      </c>
      <c r="BL286" s="16" t="s">
        <v>134</v>
      </c>
      <c r="BM286" s="230" t="s">
        <v>389</v>
      </c>
    </row>
    <row r="287" s="2" customFormat="1">
      <c r="A287" s="37"/>
      <c r="B287" s="38"/>
      <c r="C287" s="39"/>
      <c r="D287" s="232" t="s">
        <v>136</v>
      </c>
      <c r="E287" s="39"/>
      <c r="F287" s="233" t="s">
        <v>388</v>
      </c>
      <c r="G287" s="39"/>
      <c r="H287" s="39"/>
      <c r="I287" s="234"/>
      <c r="J287" s="39"/>
      <c r="K287" s="39"/>
      <c r="L287" s="43"/>
      <c r="M287" s="235"/>
      <c r="N287" s="236"/>
      <c r="O287" s="90"/>
      <c r="P287" s="90"/>
      <c r="Q287" s="90"/>
      <c r="R287" s="90"/>
      <c r="S287" s="90"/>
      <c r="T287" s="91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136</v>
      </c>
      <c r="AU287" s="16" t="s">
        <v>91</v>
      </c>
    </row>
    <row r="288" s="2" customFormat="1">
      <c r="A288" s="37"/>
      <c r="B288" s="38"/>
      <c r="C288" s="39"/>
      <c r="D288" s="232" t="s">
        <v>140</v>
      </c>
      <c r="E288" s="39"/>
      <c r="F288" s="239" t="s">
        <v>390</v>
      </c>
      <c r="G288" s="39"/>
      <c r="H288" s="39"/>
      <c r="I288" s="234"/>
      <c r="J288" s="39"/>
      <c r="K288" s="39"/>
      <c r="L288" s="43"/>
      <c r="M288" s="235"/>
      <c r="N288" s="236"/>
      <c r="O288" s="90"/>
      <c r="P288" s="90"/>
      <c r="Q288" s="90"/>
      <c r="R288" s="90"/>
      <c r="S288" s="90"/>
      <c r="T288" s="91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T288" s="16" t="s">
        <v>140</v>
      </c>
      <c r="AU288" s="16" t="s">
        <v>91</v>
      </c>
    </row>
    <row r="289" s="13" customFormat="1">
      <c r="A289" s="13"/>
      <c r="B289" s="240"/>
      <c r="C289" s="241"/>
      <c r="D289" s="232" t="s">
        <v>142</v>
      </c>
      <c r="E289" s="242" t="s">
        <v>1</v>
      </c>
      <c r="F289" s="243" t="s">
        <v>391</v>
      </c>
      <c r="G289" s="241"/>
      <c r="H289" s="244">
        <v>54.100000000000001</v>
      </c>
      <c r="I289" s="245"/>
      <c r="J289" s="241"/>
      <c r="K289" s="241"/>
      <c r="L289" s="246"/>
      <c r="M289" s="247"/>
      <c r="N289" s="248"/>
      <c r="O289" s="248"/>
      <c r="P289" s="248"/>
      <c r="Q289" s="248"/>
      <c r="R289" s="248"/>
      <c r="S289" s="248"/>
      <c r="T289" s="24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0" t="s">
        <v>142</v>
      </c>
      <c r="AU289" s="250" t="s">
        <v>91</v>
      </c>
      <c r="AV289" s="13" t="s">
        <v>91</v>
      </c>
      <c r="AW289" s="13" t="s">
        <v>36</v>
      </c>
      <c r="AX289" s="13" t="s">
        <v>89</v>
      </c>
      <c r="AY289" s="250" t="s">
        <v>128</v>
      </c>
    </row>
    <row r="290" s="2" customFormat="1" ht="16.5" customHeight="1">
      <c r="A290" s="37"/>
      <c r="B290" s="38"/>
      <c r="C290" s="218" t="s">
        <v>392</v>
      </c>
      <c r="D290" s="218" t="s">
        <v>130</v>
      </c>
      <c r="E290" s="219" t="s">
        <v>393</v>
      </c>
      <c r="F290" s="220" t="s">
        <v>394</v>
      </c>
      <c r="G290" s="221" t="s">
        <v>278</v>
      </c>
      <c r="H290" s="222">
        <v>0.28000000000000003</v>
      </c>
      <c r="I290" s="223"/>
      <c r="J290" s="224">
        <f>ROUND(I290*H290,2)</f>
        <v>0</v>
      </c>
      <c r="K290" s="225"/>
      <c r="L290" s="43"/>
      <c r="M290" s="226" t="s">
        <v>1</v>
      </c>
      <c r="N290" s="227" t="s">
        <v>46</v>
      </c>
      <c r="O290" s="90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0" t="s">
        <v>134</v>
      </c>
      <c r="AT290" s="230" t="s">
        <v>130</v>
      </c>
      <c r="AU290" s="230" t="s">
        <v>91</v>
      </c>
      <c r="AY290" s="16" t="s">
        <v>128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6" t="s">
        <v>89</v>
      </c>
      <c r="BK290" s="231">
        <f>ROUND(I290*H290,2)</f>
        <v>0</v>
      </c>
      <c r="BL290" s="16" t="s">
        <v>134</v>
      </c>
      <c r="BM290" s="230" t="s">
        <v>395</v>
      </c>
    </row>
    <row r="291" s="2" customFormat="1">
      <c r="A291" s="37"/>
      <c r="B291" s="38"/>
      <c r="C291" s="39"/>
      <c r="D291" s="232" t="s">
        <v>136</v>
      </c>
      <c r="E291" s="39"/>
      <c r="F291" s="233" t="s">
        <v>394</v>
      </c>
      <c r="G291" s="39"/>
      <c r="H291" s="39"/>
      <c r="I291" s="234"/>
      <c r="J291" s="39"/>
      <c r="K291" s="39"/>
      <c r="L291" s="43"/>
      <c r="M291" s="235"/>
      <c r="N291" s="236"/>
      <c r="O291" s="90"/>
      <c r="P291" s="90"/>
      <c r="Q291" s="90"/>
      <c r="R291" s="90"/>
      <c r="S291" s="90"/>
      <c r="T291" s="91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T291" s="16" t="s">
        <v>136</v>
      </c>
      <c r="AU291" s="16" t="s">
        <v>91</v>
      </c>
    </row>
    <row r="292" s="2" customFormat="1">
      <c r="A292" s="37"/>
      <c r="B292" s="38"/>
      <c r="C292" s="39"/>
      <c r="D292" s="232" t="s">
        <v>140</v>
      </c>
      <c r="E292" s="39"/>
      <c r="F292" s="239" t="s">
        <v>396</v>
      </c>
      <c r="G292" s="39"/>
      <c r="H292" s="39"/>
      <c r="I292" s="234"/>
      <c r="J292" s="39"/>
      <c r="K292" s="39"/>
      <c r="L292" s="43"/>
      <c r="M292" s="235"/>
      <c r="N292" s="236"/>
      <c r="O292" s="90"/>
      <c r="P292" s="90"/>
      <c r="Q292" s="90"/>
      <c r="R292" s="90"/>
      <c r="S292" s="90"/>
      <c r="T292" s="91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140</v>
      </c>
      <c r="AU292" s="16" t="s">
        <v>91</v>
      </c>
    </row>
    <row r="293" s="13" customFormat="1">
      <c r="A293" s="13"/>
      <c r="B293" s="240"/>
      <c r="C293" s="241"/>
      <c r="D293" s="232" t="s">
        <v>142</v>
      </c>
      <c r="E293" s="242" t="s">
        <v>1</v>
      </c>
      <c r="F293" s="243" t="s">
        <v>397</v>
      </c>
      <c r="G293" s="241"/>
      <c r="H293" s="244">
        <v>0.28000000000000003</v>
      </c>
      <c r="I293" s="245"/>
      <c r="J293" s="241"/>
      <c r="K293" s="241"/>
      <c r="L293" s="246"/>
      <c r="M293" s="247"/>
      <c r="N293" s="248"/>
      <c r="O293" s="248"/>
      <c r="P293" s="248"/>
      <c r="Q293" s="248"/>
      <c r="R293" s="248"/>
      <c r="S293" s="248"/>
      <c r="T293" s="24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0" t="s">
        <v>142</v>
      </c>
      <c r="AU293" s="250" t="s">
        <v>91</v>
      </c>
      <c r="AV293" s="13" t="s">
        <v>91</v>
      </c>
      <c r="AW293" s="13" t="s">
        <v>36</v>
      </c>
      <c r="AX293" s="13" t="s">
        <v>89</v>
      </c>
      <c r="AY293" s="250" t="s">
        <v>128</v>
      </c>
    </row>
    <row r="294" s="12" customFormat="1" ht="22.8" customHeight="1">
      <c r="A294" s="12"/>
      <c r="B294" s="202"/>
      <c r="C294" s="203"/>
      <c r="D294" s="204" t="s">
        <v>80</v>
      </c>
      <c r="E294" s="216" t="s">
        <v>91</v>
      </c>
      <c r="F294" s="216" t="s">
        <v>398</v>
      </c>
      <c r="G294" s="203"/>
      <c r="H294" s="203"/>
      <c r="I294" s="206"/>
      <c r="J294" s="217">
        <f>BK294</f>
        <v>0</v>
      </c>
      <c r="K294" s="203"/>
      <c r="L294" s="208"/>
      <c r="M294" s="209"/>
      <c r="N294" s="210"/>
      <c r="O294" s="210"/>
      <c r="P294" s="211">
        <f>SUM(P295:P326)</f>
        <v>0</v>
      </c>
      <c r="Q294" s="210"/>
      <c r="R294" s="211">
        <f>SUM(R295:R326)</f>
        <v>6.4854706700000007</v>
      </c>
      <c r="S294" s="210"/>
      <c r="T294" s="212">
        <f>SUM(T295:T326)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13" t="s">
        <v>89</v>
      </c>
      <c r="AT294" s="214" t="s">
        <v>80</v>
      </c>
      <c r="AU294" s="214" t="s">
        <v>89</v>
      </c>
      <c r="AY294" s="213" t="s">
        <v>128</v>
      </c>
      <c r="BK294" s="215">
        <f>SUM(BK295:BK326)</f>
        <v>0</v>
      </c>
    </row>
    <row r="295" s="2" customFormat="1" ht="16.5" customHeight="1">
      <c r="A295" s="37"/>
      <c r="B295" s="38"/>
      <c r="C295" s="218" t="s">
        <v>399</v>
      </c>
      <c r="D295" s="218" t="s">
        <v>130</v>
      </c>
      <c r="E295" s="219" t="s">
        <v>400</v>
      </c>
      <c r="F295" s="220" t="s">
        <v>401</v>
      </c>
      <c r="G295" s="221" t="s">
        <v>146</v>
      </c>
      <c r="H295" s="222">
        <v>2</v>
      </c>
      <c r="I295" s="223"/>
      <c r="J295" s="224">
        <f>ROUND(I295*H295,2)</f>
        <v>0</v>
      </c>
      <c r="K295" s="225"/>
      <c r="L295" s="43"/>
      <c r="M295" s="226" t="s">
        <v>1</v>
      </c>
      <c r="N295" s="227" t="s">
        <v>46</v>
      </c>
      <c r="O295" s="90"/>
      <c r="P295" s="228">
        <f>O295*H295</f>
        <v>0</v>
      </c>
      <c r="Q295" s="228">
        <v>0</v>
      </c>
      <c r="R295" s="228">
        <f>Q295*H295</f>
        <v>0</v>
      </c>
      <c r="S295" s="228">
        <v>0</v>
      </c>
      <c r="T295" s="229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30" t="s">
        <v>134</v>
      </c>
      <c r="AT295" s="230" t="s">
        <v>130</v>
      </c>
      <c r="AU295" s="230" t="s">
        <v>91</v>
      </c>
      <c r="AY295" s="16" t="s">
        <v>128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6" t="s">
        <v>89</v>
      </c>
      <c r="BK295" s="231">
        <f>ROUND(I295*H295,2)</f>
        <v>0</v>
      </c>
      <c r="BL295" s="16" t="s">
        <v>134</v>
      </c>
      <c r="BM295" s="230" t="s">
        <v>402</v>
      </c>
    </row>
    <row r="296" s="2" customFormat="1">
      <c r="A296" s="37"/>
      <c r="B296" s="38"/>
      <c r="C296" s="39"/>
      <c r="D296" s="232" t="s">
        <v>136</v>
      </c>
      <c r="E296" s="39"/>
      <c r="F296" s="233" t="s">
        <v>403</v>
      </c>
      <c r="G296" s="39"/>
      <c r="H296" s="39"/>
      <c r="I296" s="234"/>
      <c r="J296" s="39"/>
      <c r="K296" s="39"/>
      <c r="L296" s="43"/>
      <c r="M296" s="235"/>
      <c r="N296" s="236"/>
      <c r="O296" s="90"/>
      <c r="P296" s="90"/>
      <c r="Q296" s="90"/>
      <c r="R296" s="90"/>
      <c r="S296" s="90"/>
      <c r="T296" s="91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6" t="s">
        <v>136</v>
      </c>
      <c r="AU296" s="16" t="s">
        <v>91</v>
      </c>
    </row>
    <row r="297" s="2" customFormat="1">
      <c r="A297" s="37"/>
      <c r="B297" s="38"/>
      <c r="C297" s="39"/>
      <c r="D297" s="237" t="s">
        <v>138</v>
      </c>
      <c r="E297" s="39"/>
      <c r="F297" s="238" t="s">
        <v>404</v>
      </c>
      <c r="G297" s="39"/>
      <c r="H297" s="39"/>
      <c r="I297" s="234"/>
      <c r="J297" s="39"/>
      <c r="K297" s="39"/>
      <c r="L297" s="43"/>
      <c r="M297" s="235"/>
      <c r="N297" s="236"/>
      <c r="O297" s="90"/>
      <c r="P297" s="90"/>
      <c r="Q297" s="90"/>
      <c r="R297" s="90"/>
      <c r="S297" s="90"/>
      <c r="T297" s="91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138</v>
      </c>
      <c r="AU297" s="16" t="s">
        <v>91</v>
      </c>
    </row>
    <row r="298" s="2" customFormat="1">
      <c r="A298" s="37"/>
      <c r="B298" s="38"/>
      <c r="C298" s="39"/>
      <c r="D298" s="232" t="s">
        <v>140</v>
      </c>
      <c r="E298" s="39"/>
      <c r="F298" s="239" t="s">
        <v>405</v>
      </c>
      <c r="G298" s="39"/>
      <c r="H298" s="39"/>
      <c r="I298" s="234"/>
      <c r="J298" s="39"/>
      <c r="K298" s="39"/>
      <c r="L298" s="43"/>
      <c r="M298" s="235"/>
      <c r="N298" s="236"/>
      <c r="O298" s="90"/>
      <c r="P298" s="90"/>
      <c r="Q298" s="90"/>
      <c r="R298" s="90"/>
      <c r="S298" s="90"/>
      <c r="T298" s="91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6" t="s">
        <v>140</v>
      </c>
      <c r="AU298" s="16" t="s">
        <v>91</v>
      </c>
    </row>
    <row r="299" s="13" customFormat="1">
      <c r="A299" s="13"/>
      <c r="B299" s="240"/>
      <c r="C299" s="241"/>
      <c r="D299" s="232" t="s">
        <v>142</v>
      </c>
      <c r="E299" s="242" t="s">
        <v>1</v>
      </c>
      <c r="F299" s="243" t="s">
        <v>406</v>
      </c>
      <c r="G299" s="241"/>
      <c r="H299" s="244">
        <v>2</v>
      </c>
      <c r="I299" s="245"/>
      <c r="J299" s="241"/>
      <c r="K299" s="241"/>
      <c r="L299" s="246"/>
      <c r="M299" s="247"/>
      <c r="N299" s="248"/>
      <c r="O299" s="248"/>
      <c r="P299" s="248"/>
      <c r="Q299" s="248"/>
      <c r="R299" s="248"/>
      <c r="S299" s="248"/>
      <c r="T299" s="24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0" t="s">
        <v>142</v>
      </c>
      <c r="AU299" s="250" t="s">
        <v>91</v>
      </c>
      <c r="AV299" s="13" t="s">
        <v>91</v>
      </c>
      <c r="AW299" s="13" t="s">
        <v>36</v>
      </c>
      <c r="AX299" s="13" t="s">
        <v>89</v>
      </c>
      <c r="AY299" s="250" t="s">
        <v>128</v>
      </c>
    </row>
    <row r="300" s="2" customFormat="1" ht="16.5" customHeight="1">
      <c r="A300" s="37"/>
      <c r="B300" s="38"/>
      <c r="C300" s="218" t="s">
        <v>407</v>
      </c>
      <c r="D300" s="218" t="s">
        <v>130</v>
      </c>
      <c r="E300" s="219" t="s">
        <v>408</v>
      </c>
      <c r="F300" s="220" t="s">
        <v>409</v>
      </c>
      <c r="G300" s="221" t="s">
        <v>133</v>
      </c>
      <c r="H300" s="222">
        <v>44.106999999999999</v>
      </c>
      <c r="I300" s="223"/>
      <c r="J300" s="224">
        <f>ROUND(I300*H300,2)</f>
        <v>0</v>
      </c>
      <c r="K300" s="225"/>
      <c r="L300" s="43"/>
      <c r="M300" s="226" t="s">
        <v>1</v>
      </c>
      <c r="N300" s="227" t="s">
        <v>46</v>
      </c>
      <c r="O300" s="90"/>
      <c r="P300" s="228">
        <f>O300*H300</f>
        <v>0</v>
      </c>
      <c r="Q300" s="228">
        <v>0.00031</v>
      </c>
      <c r="R300" s="228">
        <f>Q300*H300</f>
        <v>0.01367317</v>
      </c>
      <c r="S300" s="228">
        <v>0</v>
      </c>
      <c r="T300" s="229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30" t="s">
        <v>134</v>
      </c>
      <c r="AT300" s="230" t="s">
        <v>130</v>
      </c>
      <c r="AU300" s="230" t="s">
        <v>91</v>
      </c>
      <c r="AY300" s="16" t="s">
        <v>128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6" t="s">
        <v>89</v>
      </c>
      <c r="BK300" s="231">
        <f>ROUND(I300*H300,2)</f>
        <v>0</v>
      </c>
      <c r="BL300" s="16" t="s">
        <v>134</v>
      </c>
      <c r="BM300" s="230" t="s">
        <v>410</v>
      </c>
    </row>
    <row r="301" s="2" customFormat="1">
      <c r="A301" s="37"/>
      <c r="B301" s="38"/>
      <c r="C301" s="39"/>
      <c r="D301" s="232" t="s">
        <v>136</v>
      </c>
      <c r="E301" s="39"/>
      <c r="F301" s="233" t="s">
        <v>411</v>
      </c>
      <c r="G301" s="39"/>
      <c r="H301" s="39"/>
      <c r="I301" s="234"/>
      <c r="J301" s="39"/>
      <c r="K301" s="39"/>
      <c r="L301" s="43"/>
      <c r="M301" s="235"/>
      <c r="N301" s="236"/>
      <c r="O301" s="90"/>
      <c r="P301" s="90"/>
      <c r="Q301" s="90"/>
      <c r="R301" s="90"/>
      <c r="S301" s="90"/>
      <c r="T301" s="91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16" t="s">
        <v>136</v>
      </c>
      <c r="AU301" s="16" t="s">
        <v>91</v>
      </c>
    </row>
    <row r="302" s="2" customFormat="1">
      <c r="A302" s="37"/>
      <c r="B302" s="38"/>
      <c r="C302" s="39"/>
      <c r="D302" s="237" t="s">
        <v>138</v>
      </c>
      <c r="E302" s="39"/>
      <c r="F302" s="238" t="s">
        <v>412</v>
      </c>
      <c r="G302" s="39"/>
      <c r="H302" s="39"/>
      <c r="I302" s="234"/>
      <c r="J302" s="39"/>
      <c r="K302" s="39"/>
      <c r="L302" s="43"/>
      <c r="M302" s="235"/>
      <c r="N302" s="236"/>
      <c r="O302" s="90"/>
      <c r="P302" s="90"/>
      <c r="Q302" s="90"/>
      <c r="R302" s="90"/>
      <c r="S302" s="90"/>
      <c r="T302" s="91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138</v>
      </c>
      <c r="AU302" s="16" t="s">
        <v>91</v>
      </c>
    </row>
    <row r="303" s="13" customFormat="1">
      <c r="A303" s="13"/>
      <c r="B303" s="240"/>
      <c r="C303" s="241"/>
      <c r="D303" s="232" t="s">
        <v>142</v>
      </c>
      <c r="E303" s="242" t="s">
        <v>1</v>
      </c>
      <c r="F303" s="243" t="s">
        <v>413</v>
      </c>
      <c r="G303" s="241"/>
      <c r="H303" s="244">
        <v>24</v>
      </c>
      <c r="I303" s="245"/>
      <c r="J303" s="241"/>
      <c r="K303" s="241"/>
      <c r="L303" s="246"/>
      <c r="M303" s="247"/>
      <c r="N303" s="248"/>
      <c r="O303" s="248"/>
      <c r="P303" s="248"/>
      <c r="Q303" s="248"/>
      <c r="R303" s="248"/>
      <c r="S303" s="248"/>
      <c r="T303" s="24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0" t="s">
        <v>142</v>
      </c>
      <c r="AU303" s="250" t="s">
        <v>91</v>
      </c>
      <c r="AV303" s="13" t="s">
        <v>91</v>
      </c>
      <c r="AW303" s="13" t="s">
        <v>36</v>
      </c>
      <c r="AX303" s="13" t="s">
        <v>81</v>
      </c>
      <c r="AY303" s="250" t="s">
        <v>128</v>
      </c>
    </row>
    <row r="304" s="13" customFormat="1">
      <c r="A304" s="13"/>
      <c r="B304" s="240"/>
      <c r="C304" s="241"/>
      <c r="D304" s="232" t="s">
        <v>142</v>
      </c>
      <c r="E304" s="242" t="s">
        <v>1</v>
      </c>
      <c r="F304" s="243" t="s">
        <v>414</v>
      </c>
      <c r="G304" s="241"/>
      <c r="H304" s="244">
        <v>20.106999999999999</v>
      </c>
      <c r="I304" s="245"/>
      <c r="J304" s="241"/>
      <c r="K304" s="241"/>
      <c r="L304" s="246"/>
      <c r="M304" s="247"/>
      <c r="N304" s="248"/>
      <c r="O304" s="248"/>
      <c r="P304" s="248"/>
      <c r="Q304" s="248"/>
      <c r="R304" s="248"/>
      <c r="S304" s="248"/>
      <c r="T304" s="24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0" t="s">
        <v>142</v>
      </c>
      <c r="AU304" s="250" t="s">
        <v>91</v>
      </c>
      <c r="AV304" s="13" t="s">
        <v>91</v>
      </c>
      <c r="AW304" s="13" t="s">
        <v>36</v>
      </c>
      <c r="AX304" s="13" t="s">
        <v>81</v>
      </c>
      <c r="AY304" s="250" t="s">
        <v>128</v>
      </c>
    </row>
    <row r="305" s="14" customFormat="1">
      <c r="A305" s="14"/>
      <c r="B305" s="251"/>
      <c r="C305" s="252"/>
      <c r="D305" s="232" t="s">
        <v>142</v>
      </c>
      <c r="E305" s="253" t="s">
        <v>1</v>
      </c>
      <c r="F305" s="254" t="s">
        <v>159</v>
      </c>
      <c r="G305" s="252"/>
      <c r="H305" s="255">
        <v>44.106999999999999</v>
      </c>
      <c r="I305" s="256"/>
      <c r="J305" s="252"/>
      <c r="K305" s="252"/>
      <c r="L305" s="257"/>
      <c r="M305" s="258"/>
      <c r="N305" s="259"/>
      <c r="O305" s="259"/>
      <c r="P305" s="259"/>
      <c r="Q305" s="259"/>
      <c r="R305" s="259"/>
      <c r="S305" s="259"/>
      <c r="T305" s="26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1" t="s">
        <v>142</v>
      </c>
      <c r="AU305" s="261" t="s">
        <v>91</v>
      </c>
      <c r="AV305" s="14" t="s">
        <v>134</v>
      </c>
      <c r="AW305" s="14" t="s">
        <v>36</v>
      </c>
      <c r="AX305" s="14" t="s">
        <v>89</v>
      </c>
      <c r="AY305" s="261" t="s">
        <v>128</v>
      </c>
    </row>
    <row r="306" s="2" customFormat="1" ht="16.5" customHeight="1">
      <c r="A306" s="37"/>
      <c r="B306" s="38"/>
      <c r="C306" s="262" t="s">
        <v>415</v>
      </c>
      <c r="D306" s="262" t="s">
        <v>179</v>
      </c>
      <c r="E306" s="263" t="s">
        <v>416</v>
      </c>
      <c r="F306" s="264" t="s">
        <v>417</v>
      </c>
      <c r="G306" s="265" t="s">
        <v>133</v>
      </c>
      <c r="H306" s="266">
        <v>52.244999999999997</v>
      </c>
      <c r="I306" s="267"/>
      <c r="J306" s="268">
        <f>ROUND(I306*H306,2)</f>
        <v>0</v>
      </c>
      <c r="K306" s="269"/>
      <c r="L306" s="270"/>
      <c r="M306" s="271" t="s">
        <v>1</v>
      </c>
      <c r="N306" s="272" t="s">
        <v>46</v>
      </c>
      <c r="O306" s="90"/>
      <c r="P306" s="228">
        <f>O306*H306</f>
        <v>0</v>
      </c>
      <c r="Q306" s="228">
        <v>0.00029999999999999997</v>
      </c>
      <c r="R306" s="228">
        <f>Q306*H306</f>
        <v>0.015673499999999996</v>
      </c>
      <c r="S306" s="228">
        <v>0</v>
      </c>
      <c r="T306" s="229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30" t="s">
        <v>182</v>
      </c>
      <c r="AT306" s="230" t="s">
        <v>179</v>
      </c>
      <c r="AU306" s="230" t="s">
        <v>91</v>
      </c>
      <c r="AY306" s="16" t="s">
        <v>128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6" t="s">
        <v>89</v>
      </c>
      <c r="BK306" s="231">
        <f>ROUND(I306*H306,2)</f>
        <v>0</v>
      </c>
      <c r="BL306" s="16" t="s">
        <v>134</v>
      </c>
      <c r="BM306" s="230" t="s">
        <v>418</v>
      </c>
    </row>
    <row r="307" s="2" customFormat="1">
      <c r="A307" s="37"/>
      <c r="B307" s="38"/>
      <c r="C307" s="39"/>
      <c r="D307" s="232" t="s">
        <v>136</v>
      </c>
      <c r="E307" s="39"/>
      <c r="F307" s="233" t="s">
        <v>417</v>
      </c>
      <c r="G307" s="39"/>
      <c r="H307" s="39"/>
      <c r="I307" s="234"/>
      <c r="J307" s="39"/>
      <c r="K307" s="39"/>
      <c r="L307" s="43"/>
      <c r="M307" s="235"/>
      <c r="N307" s="236"/>
      <c r="O307" s="90"/>
      <c r="P307" s="90"/>
      <c r="Q307" s="90"/>
      <c r="R307" s="90"/>
      <c r="S307" s="90"/>
      <c r="T307" s="91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6" t="s">
        <v>136</v>
      </c>
      <c r="AU307" s="16" t="s">
        <v>91</v>
      </c>
    </row>
    <row r="308" s="13" customFormat="1">
      <c r="A308" s="13"/>
      <c r="B308" s="240"/>
      <c r="C308" s="241"/>
      <c r="D308" s="232" t="s">
        <v>142</v>
      </c>
      <c r="E308" s="241"/>
      <c r="F308" s="243" t="s">
        <v>419</v>
      </c>
      <c r="G308" s="241"/>
      <c r="H308" s="244">
        <v>52.244999999999997</v>
      </c>
      <c r="I308" s="245"/>
      <c r="J308" s="241"/>
      <c r="K308" s="241"/>
      <c r="L308" s="246"/>
      <c r="M308" s="247"/>
      <c r="N308" s="248"/>
      <c r="O308" s="248"/>
      <c r="P308" s="248"/>
      <c r="Q308" s="248"/>
      <c r="R308" s="248"/>
      <c r="S308" s="248"/>
      <c r="T308" s="24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0" t="s">
        <v>142</v>
      </c>
      <c r="AU308" s="250" t="s">
        <v>91</v>
      </c>
      <c r="AV308" s="13" t="s">
        <v>91</v>
      </c>
      <c r="AW308" s="13" t="s">
        <v>4</v>
      </c>
      <c r="AX308" s="13" t="s">
        <v>89</v>
      </c>
      <c r="AY308" s="250" t="s">
        <v>128</v>
      </c>
    </row>
    <row r="309" s="2" customFormat="1" ht="16.5" customHeight="1">
      <c r="A309" s="37"/>
      <c r="B309" s="38"/>
      <c r="C309" s="218" t="s">
        <v>420</v>
      </c>
      <c r="D309" s="218" t="s">
        <v>130</v>
      </c>
      <c r="E309" s="219" t="s">
        <v>421</v>
      </c>
      <c r="F309" s="220" t="s">
        <v>422</v>
      </c>
      <c r="G309" s="221" t="s">
        <v>423</v>
      </c>
      <c r="H309" s="222">
        <v>1</v>
      </c>
      <c r="I309" s="223"/>
      <c r="J309" s="224">
        <f>ROUND(I309*H309,2)</f>
        <v>0</v>
      </c>
      <c r="K309" s="225"/>
      <c r="L309" s="43"/>
      <c r="M309" s="226" t="s">
        <v>1</v>
      </c>
      <c r="N309" s="227" t="s">
        <v>46</v>
      </c>
      <c r="O309" s="90"/>
      <c r="P309" s="228">
        <f>O309*H309</f>
        <v>0</v>
      </c>
      <c r="Q309" s="228">
        <v>0.00048999999999999998</v>
      </c>
      <c r="R309" s="228">
        <f>Q309*H309</f>
        <v>0.00048999999999999998</v>
      </c>
      <c r="S309" s="228">
        <v>0</v>
      </c>
      <c r="T309" s="229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30" t="s">
        <v>134</v>
      </c>
      <c r="AT309" s="230" t="s">
        <v>130</v>
      </c>
      <c r="AU309" s="230" t="s">
        <v>91</v>
      </c>
      <c r="AY309" s="16" t="s">
        <v>128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6" t="s">
        <v>89</v>
      </c>
      <c r="BK309" s="231">
        <f>ROUND(I309*H309,2)</f>
        <v>0</v>
      </c>
      <c r="BL309" s="16" t="s">
        <v>134</v>
      </c>
      <c r="BM309" s="230" t="s">
        <v>424</v>
      </c>
    </row>
    <row r="310" s="2" customFormat="1">
      <c r="A310" s="37"/>
      <c r="B310" s="38"/>
      <c r="C310" s="39"/>
      <c r="D310" s="232" t="s">
        <v>136</v>
      </c>
      <c r="E310" s="39"/>
      <c r="F310" s="233" t="s">
        <v>422</v>
      </c>
      <c r="G310" s="39"/>
      <c r="H310" s="39"/>
      <c r="I310" s="234"/>
      <c r="J310" s="39"/>
      <c r="K310" s="39"/>
      <c r="L310" s="43"/>
      <c r="M310" s="235"/>
      <c r="N310" s="236"/>
      <c r="O310" s="90"/>
      <c r="P310" s="90"/>
      <c r="Q310" s="90"/>
      <c r="R310" s="90"/>
      <c r="S310" s="90"/>
      <c r="T310" s="91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136</v>
      </c>
      <c r="AU310" s="16" t="s">
        <v>91</v>
      </c>
    </row>
    <row r="311" s="2" customFormat="1">
      <c r="A311" s="37"/>
      <c r="B311" s="38"/>
      <c r="C311" s="39"/>
      <c r="D311" s="232" t="s">
        <v>140</v>
      </c>
      <c r="E311" s="39"/>
      <c r="F311" s="239" t="s">
        <v>425</v>
      </c>
      <c r="G311" s="39"/>
      <c r="H311" s="39"/>
      <c r="I311" s="234"/>
      <c r="J311" s="39"/>
      <c r="K311" s="39"/>
      <c r="L311" s="43"/>
      <c r="M311" s="235"/>
      <c r="N311" s="236"/>
      <c r="O311" s="90"/>
      <c r="P311" s="90"/>
      <c r="Q311" s="90"/>
      <c r="R311" s="90"/>
      <c r="S311" s="90"/>
      <c r="T311" s="91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6" t="s">
        <v>140</v>
      </c>
      <c r="AU311" s="16" t="s">
        <v>91</v>
      </c>
    </row>
    <row r="312" s="13" customFormat="1">
      <c r="A312" s="13"/>
      <c r="B312" s="240"/>
      <c r="C312" s="241"/>
      <c r="D312" s="232" t="s">
        <v>142</v>
      </c>
      <c r="E312" s="242" t="s">
        <v>1</v>
      </c>
      <c r="F312" s="243" t="s">
        <v>89</v>
      </c>
      <c r="G312" s="241"/>
      <c r="H312" s="244">
        <v>1</v>
      </c>
      <c r="I312" s="245"/>
      <c r="J312" s="241"/>
      <c r="K312" s="241"/>
      <c r="L312" s="246"/>
      <c r="M312" s="247"/>
      <c r="N312" s="248"/>
      <c r="O312" s="248"/>
      <c r="P312" s="248"/>
      <c r="Q312" s="248"/>
      <c r="R312" s="248"/>
      <c r="S312" s="248"/>
      <c r="T312" s="24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0" t="s">
        <v>142</v>
      </c>
      <c r="AU312" s="250" t="s">
        <v>91</v>
      </c>
      <c r="AV312" s="13" t="s">
        <v>91</v>
      </c>
      <c r="AW312" s="13" t="s">
        <v>36</v>
      </c>
      <c r="AX312" s="13" t="s">
        <v>89</v>
      </c>
      <c r="AY312" s="250" t="s">
        <v>128</v>
      </c>
    </row>
    <row r="313" s="2" customFormat="1" ht="16.5" customHeight="1">
      <c r="A313" s="37"/>
      <c r="B313" s="38"/>
      <c r="C313" s="218" t="s">
        <v>426</v>
      </c>
      <c r="D313" s="218" t="s">
        <v>130</v>
      </c>
      <c r="E313" s="219" t="s">
        <v>427</v>
      </c>
      <c r="F313" s="220" t="s">
        <v>428</v>
      </c>
      <c r="G313" s="221" t="s">
        <v>173</v>
      </c>
      <c r="H313" s="222">
        <v>25.800000000000001</v>
      </c>
      <c r="I313" s="223"/>
      <c r="J313" s="224">
        <f>ROUND(I313*H313,2)</f>
        <v>0</v>
      </c>
      <c r="K313" s="225"/>
      <c r="L313" s="43"/>
      <c r="M313" s="226" t="s">
        <v>1</v>
      </c>
      <c r="N313" s="227" t="s">
        <v>46</v>
      </c>
      <c r="O313" s="90"/>
      <c r="P313" s="228">
        <f>O313*H313</f>
        <v>0</v>
      </c>
      <c r="Q313" s="228">
        <v>0.00072999999999999996</v>
      </c>
      <c r="R313" s="228">
        <f>Q313*H313</f>
        <v>0.018834</v>
      </c>
      <c r="S313" s="228">
        <v>0</v>
      </c>
      <c r="T313" s="229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30" t="s">
        <v>134</v>
      </c>
      <c r="AT313" s="230" t="s">
        <v>130</v>
      </c>
      <c r="AU313" s="230" t="s">
        <v>91</v>
      </c>
      <c r="AY313" s="16" t="s">
        <v>128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6" t="s">
        <v>89</v>
      </c>
      <c r="BK313" s="231">
        <f>ROUND(I313*H313,2)</f>
        <v>0</v>
      </c>
      <c r="BL313" s="16" t="s">
        <v>134</v>
      </c>
      <c r="BM313" s="230" t="s">
        <v>429</v>
      </c>
    </row>
    <row r="314" s="2" customFormat="1">
      <c r="A314" s="37"/>
      <c r="B314" s="38"/>
      <c r="C314" s="39"/>
      <c r="D314" s="232" t="s">
        <v>136</v>
      </c>
      <c r="E314" s="39"/>
      <c r="F314" s="233" t="s">
        <v>430</v>
      </c>
      <c r="G314" s="39"/>
      <c r="H314" s="39"/>
      <c r="I314" s="234"/>
      <c r="J314" s="39"/>
      <c r="K314" s="39"/>
      <c r="L314" s="43"/>
      <c r="M314" s="235"/>
      <c r="N314" s="236"/>
      <c r="O314" s="90"/>
      <c r="P314" s="90"/>
      <c r="Q314" s="90"/>
      <c r="R314" s="90"/>
      <c r="S314" s="90"/>
      <c r="T314" s="91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6" t="s">
        <v>136</v>
      </c>
      <c r="AU314" s="16" t="s">
        <v>91</v>
      </c>
    </row>
    <row r="315" s="2" customFormat="1">
      <c r="A315" s="37"/>
      <c r="B315" s="38"/>
      <c r="C315" s="39"/>
      <c r="D315" s="237" t="s">
        <v>138</v>
      </c>
      <c r="E315" s="39"/>
      <c r="F315" s="238" t="s">
        <v>431</v>
      </c>
      <c r="G315" s="39"/>
      <c r="H315" s="39"/>
      <c r="I315" s="234"/>
      <c r="J315" s="39"/>
      <c r="K315" s="39"/>
      <c r="L315" s="43"/>
      <c r="M315" s="235"/>
      <c r="N315" s="236"/>
      <c r="O315" s="90"/>
      <c r="P315" s="90"/>
      <c r="Q315" s="90"/>
      <c r="R315" s="90"/>
      <c r="S315" s="90"/>
      <c r="T315" s="91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138</v>
      </c>
      <c r="AU315" s="16" t="s">
        <v>91</v>
      </c>
    </row>
    <row r="316" s="13" customFormat="1">
      <c r="A316" s="13"/>
      <c r="B316" s="240"/>
      <c r="C316" s="241"/>
      <c r="D316" s="232" t="s">
        <v>142</v>
      </c>
      <c r="E316" s="242" t="s">
        <v>1</v>
      </c>
      <c r="F316" s="243" t="s">
        <v>432</v>
      </c>
      <c r="G316" s="241"/>
      <c r="H316" s="244">
        <v>20</v>
      </c>
      <c r="I316" s="245"/>
      <c r="J316" s="241"/>
      <c r="K316" s="241"/>
      <c r="L316" s="246"/>
      <c r="M316" s="247"/>
      <c r="N316" s="248"/>
      <c r="O316" s="248"/>
      <c r="P316" s="248"/>
      <c r="Q316" s="248"/>
      <c r="R316" s="248"/>
      <c r="S316" s="248"/>
      <c r="T316" s="24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0" t="s">
        <v>142</v>
      </c>
      <c r="AU316" s="250" t="s">
        <v>91</v>
      </c>
      <c r="AV316" s="13" t="s">
        <v>91</v>
      </c>
      <c r="AW316" s="13" t="s">
        <v>36</v>
      </c>
      <c r="AX316" s="13" t="s">
        <v>81</v>
      </c>
      <c r="AY316" s="250" t="s">
        <v>128</v>
      </c>
    </row>
    <row r="317" s="13" customFormat="1">
      <c r="A317" s="13"/>
      <c r="B317" s="240"/>
      <c r="C317" s="241"/>
      <c r="D317" s="232" t="s">
        <v>142</v>
      </c>
      <c r="E317" s="242" t="s">
        <v>1</v>
      </c>
      <c r="F317" s="243" t="s">
        <v>433</v>
      </c>
      <c r="G317" s="241"/>
      <c r="H317" s="244">
        <v>5.7999999999999998</v>
      </c>
      <c r="I317" s="245"/>
      <c r="J317" s="241"/>
      <c r="K317" s="241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142</v>
      </c>
      <c r="AU317" s="250" t="s">
        <v>91</v>
      </c>
      <c r="AV317" s="13" t="s">
        <v>91</v>
      </c>
      <c r="AW317" s="13" t="s">
        <v>36</v>
      </c>
      <c r="AX317" s="13" t="s">
        <v>81</v>
      </c>
      <c r="AY317" s="250" t="s">
        <v>128</v>
      </c>
    </row>
    <row r="318" s="14" customFormat="1">
      <c r="A318" s="14"/>
      <c r="B318" s="251"/>
      <c r="C318" s="252"/>
      <c r="D318" s="232" t="s">
        <v>142</v>
      </c>
      <c r="E318" s="253" t="s">
        <v>1</v>
      </c>
      <c r="F318" s="254" t="s">
        <v>159</v>
      </c>
      <c r="G318" s="252"/>
      <c r="H318" s="255">
        <v>25.800000000000001</v>
      </c>
      <c r="I318" s="256"/>
      <c r="J318" s="252"/>
      <c r="K318" s="252"/>
      <c r="L318" s="257"/>
      <c r="M318" s="258"/>
      <c r="N318" s="259"/>
      <c r="O318" s="259"/>
      <c r="P318" s="259"/>
      <c r="Q318" s="259"/>
      <c r="R318" s="259"/>
      <c r="S318" s="259"/>
      <c r="T318" s="26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1" t="s">
        <v>142</v>
      </c>
      <c r="AU318" s="261" t="s">
        <v>91</v>
      </c>
      <c r="AV318" s="14" t="s">
        <v>134</v>
      </c>
      <c r="AW318" s="14" t="s">
        <v>36</v>
      </c>
      <c r="AX318" s="14" t="s">
        <v>89</v>
      </c>
      <c r="AY318" s="261" t="s">
        <v>128</v>
      </c>
    </row>
    <row r="319" s="2" customFormat="1" ht="21.75" customHeight="1">
      <c r="A319" s="37"/>
      <c r="B319" s="38"/>
      <c r="C319" s="218" t="s">
        <v>213</v>
      </c>
      <c r="D319" s="218" t="s">
        <v>130</v>
      </c>
      <c r="E319" s="219" t="s">
        <v>434</v>
      </c>
      <c r="F319" s="220" t="s">
        <v>435</v>
      </c>
      <c r="G319" s="221" t="s">
        <v>146</v>
      </c>
      <c r="H319" s="222">
        <v>2.9300000000000002</v>
      </c>
      <c r="I319" s="223"/>
      <c r="J319" s="224">
        <f>ROUND(I319*H319,2)</f>
        <v>0</v>
      </c>
      <c r="K319" s="225"/>
      <c r="L319" s="43"/>
      <c r="M319" s="226" t="s">
        <v>1</v>
      </c>
      <c r="N319" s="227" t="s">
        <v>46</v>
      </c>
      <c r="O319" s="90"/>
      <c r="P319" s="228">
        <f>O319*H319</f>
        <v>0</v>
      </c>
      <c r="Q319" s="228">
        <v>2.1600000000000001</v>
      </c>
      <c r="R319" s="228">
        <f>Q319*H319</f>
        <v>6.3288000000000011</v>
      </c>
      <c r="S319" s="228">
        <v>0</v>
      </c>
      <c r="T319" s="229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30" t="s">
        <v>134</v>
      </c>
      <c r="AT319" s="230" t="s">
        <v>130</v>
      </c>
      <c r="AU319" s="230" t="s">
        <v>91</v>
      </c>
      <c r="AY319" s="16" t="s">
        <v>128</v>
      </c>
      <c r="BE319" s="231">
        <f>IF(N319="základní",J319,0)</f>
        <v>0</v>
      </c>
      <c r="BF319" s="231">
        <f>IF(N319="snížená",J319,0)</f>
        <v>0</v>
      </c>
      <c r="BG319" s="231">
        <f>IF(N319="zákl. přenesená",J319,0)</f>
        <v>0</v>
      </c>
      <c r="BH319" s="231">
        <f>IF(N319="sníž. přenesená",J319,0)</f>
        <v>0</v>
      </c>
      <c r="BI319" s="231">
        <f>IF(N319="nulová",J319,0)</f>
        <v>0</v>
      </c>
      <c r="BJ319" s="16" t="s">
        <v>89</v>
      </c>
      <c r="BK319" s="231">
        <f>ROUND(I319*H319,2)</f>
        <v>0</v>
      </c>
      <c r="BL319" s="16" t="s">
        <v>134</v>
      </c>
      <c r="BM319" s="230" t="s">
        <v>436</v>
      </c>
    </row>
    <row r="320" s="2" customFormat="1">
      <c r="A320" s="37"/>
      <c r="B320" s="38"/>
      <c r="C320" s="39"/>
      <c r="D320" s="232" t="s">
        <v>136</v>
      </c>
      <c r="E320" s="39"/>
      <c r="F320" s="233" t="s">
        <v>435</v>
      </c>
      <c r="G320" s="39"/>
      <c r="H320" s="39"/>
      <c r="I320" s="234"/>
      <c r="J320" s="39"/>
      <c r="K320" s="39"/>
      <c r="L320" s="43"/>
      <c r="M320" s="235"/>
      <c r="N320" s="236"/>
      <c r="O320" s="90"/>
      <c r="P320" s="90"/>
      <c r="Q320" s="90"/>
      <c r="R320" s="90"/>
      <c r="S320" s="90"/>
      <c r="T320" s="91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6" t="s">
        <v>136</v>
      </c>
      <c r="AU320" s="16" t="s">
        <v>91</v>
      </c>
    </row>
    <row r="321" s="2" customFormat="1">
      <c r="A321" s="37"/>
      <c r="B321" s="38"/>
      <c r="C321" s="39"/>
      <c r="D321" s="232" t="s">
        <v>140</v>
      </c>
      <c r="E321" s="39"/>
      <c r="F321" s="239" t="s">
        <v>437</v>
      </c>
      <c r="G321" s="39"/>
      <c r="H321" s="39"/>
      <c r="I321" s="234"/>
      <c r="J321" s="39"/>
      <c r="K321" s="39"/>
      <c r="L321" s="43"/>
      <c r="M321" s="235"/>
      <c r="N321" s="236"/>
      <c r="O321" s="90"/>
      <c r="P321" s="90"/>
      <c r="Q321" s="90"/>
      <c r="R321" s="90"/>
      <c r="S321" s="90"/>
      <c r="T321" s="91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6" t="s">
        <v>140</v>
      </c>
      <c r="AU321" s="16" t="s">
        <v>91</v>
      </c>
    </row>
    <row r="322" s="13" customFormat="1">
      <c r="A322" s="13"/>
      <c r="B322" s="240"/>
      <c r="C322" s="241"/>
      <c r="D322" s="232" t="s">
        <v>142</v>
      </c>
      <c r="E322" s="242" t="s">
        <v>1</v>
      </c>
      <c r="F322" s="243" t="s">
        <v>438</v>
      </c>
      <c r="G322" s="241"/>
      <c r="H322" s="244">
        <v>2.9300000000000002</v>
      </c>
      <c r="I322" s="245"/>
      <c r="J322" s="241"/>
      <c r="K322" s="241"/>
      <c r="L322" s="246"/>
      <c r="M322" s="247"/>
      <c r="N322" s="248"/>
      <c r="O322" s="248"/>
      <c r="P322" s="248"/>
      <c r="Q322" s="248"/>
      <c r="R322" s="248"/>
      <c r="S322" s="248"/>
      <c r="T322" s="249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50" t="s">
        <v>142</v>
      </c>
      <c r="AU322" s="250" t="s">
        <v>91</v>
      </c>
      <c r="AV322" s="13" t="s">
        <v>91</v>
      </c>
      <c r="AW322" s="13" t="s">
        <v>36</v>
      </c>
      <c r="AX322" s="13" t="s">
        <v>89</v>
      </c>
      <c r="AY322" s="250" t="s">
        <v>128</v>
      </c>
    </row>
    <row r="323" s="2" customFormat="1" ht="16.5" customHeight="1">
      <c r="A323" s="37"/>
      <c r="B323" s="38"/>
      <c r="C323" s="218" t="s">
        <v>439</v>
      </c>
      <c r="D323" s="218" t="s">
        <v>130</v>
      </c>
      <c r="E323" s="219" t="s">
        <v>440</v>
      </c>
      <c r="F323" s="220" t="s">
        <v>441</v>
      </c>
      <c r="G323" s="221" t="s">
        <v>423</v>
      </c>
      <c r="H323" s="222">
        <v>1</v>
      </c>
      <c r="I323" s="223"/>
      <c r="J323" s="224">
        <f>ROUND(I323*H323,2)</f>
        <v>0</v>
      </c>
      <c r="K323" s="225"/>
      <c r="L323" s="43"/>
      <c r="M323" s="226" t="s">
        <v>1</v>
      </c>
      <c r="N323" s="227" t="s">
        <v>46</v>
      </c>
      <c r="O323" s="90"/>
      <c r="P323" s="228">
        <f>O323*H323</f>
        <v>0</v>
      </c>
      <c r="Q323" s="228">
        <v>0.108</v>
      </c>
      <c r="R323" s="228">
        <f>Q323*H323</f>
        <v>0.108</v>
      </c>
      <c r="S323" s="228">
        <v>0</v>
      </c>
      <c r="T323" s="229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30" t="s">
        <v>134</v>
      </c>
      <c r="AT323" s="230" t="s">
        <v>130</v>
      </c>
      <c r="AU323" s="230" t="s">
        <v>91</v>
      </c>
      <c r="AY323" s="16" t="s">
        <v>128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6" t="s">
        <v>89</v>
      </c>
      <c r="BK323" s="231">
        <f>ROUND(I323*H323,2)</f>
        <v>0</v>
      </c>
      <c r="BL323" s="16" t="s">
        <v>134</v>
      </c>
      <c r="BM323" s="230" t="s">
        <v>442</v>
      </c>
    </row>
    <row r="324" s="2" customFormat="1">
      <c r="A324" s="37"/>
      <c r="B324" s="38"/>
      <c r="C324" s="39"/>
      <c r="D324" s="232" t="s">
        <v>136</v>
      </c>
      <c r="E324" s="39"/>
      <c r="F324" s="233" t="s">
        <v>441</v>
      </c>
      <c r="G324" s="39"/>
      <c r="H324" s="39"/>
      <c r="I324" s="234"/>
      <c r="J324" s="39"/>
      <c r="K324" s="39"/>
      <c r="L324" s="43"/>
      <c r="M324" s="235"/>
      <c r="N324" s="236"/>
      <c r="O324" s="90"/>
      <c r="P324" s="90"/>
      <c r="Q324" s="90"/>
      <c r="R324" s="90"/>
      <c r="S324" s="90"/>
      <c r="T324" s="91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16" t="s">
        <v>136</v>
      </c>
      <c r="AU324" s="16" t="s">
        <v>91</v>
      </c>
    </row>
    <row r="325" s="2" customFormat="1">
      <c r="A325" s="37"/>
      <c r="B325" s="38"/>
      <c r="C325" s="39"/>
      <c r="D325" s="232" t="s">
        <v>140</v>
      </c>
      <c r="E325" s="39"/>
      <c r="F325" s="239" t="s">
        <v>443</v>
      </c>
      <c r="G325" s="39"/>
      <c r="H325" s="39"/>
      <c r="I325" s="234"/>
      <c r="J325" s="39"/>
      <c r="K325" s="39"/>
      <c r="L325" s="43"/>
      <c r="M325" s="235"/>
      <c r="N325" s="236"/>
      <c r="O325" s="90"/>
      <c r="P325" s="90"/>
      <c r="Q325" s="90"/>
      <c r="R325" s="90"/>
      <c r="S325" s="90"/>
      <c r="T325" s="91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140</v>
      </c>
      <c r="AU325" s="16" t="s">
        <v>91</v>
      </c>
    </row>
    <row r="326" s="13" customFormat="1">
      <c r="A326" s="13"/>
      <c r="B326" s="240"/>
      <c r="C326" s="241"/>
      <c r="D326" s="232" t="s">
        <v>142</v>
      </c>
      <c r="E326" s="242" t="s">
        <v>1</v>
      </c>
      <c r="F326" s="243" t="s">
        <v>89</v>
      </c>
      <c r="G326" s="241"/>
      <c r="H326" s="244">
        <v>1</v>
      </c>
      <c r="I326" s="245"/>
      <c r="J326" s="241"/>
      <c r="K326" s="241"/>
      <c r="L326" s="246"/>
      <c r="M326" s="247"/>
      <c r="N326" s="248"/>
      <c r="O326" s="248"/>
      <c r="P326" s="248"/>
      <c r="Q326" s="248"/>
      <c r="R326" s="248"/>
      <c r="S326" s="248"/>
      <c r="T326" s="24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0" t="s">
        <v>142</v>
      </c>
      <c r="AU326" s="250" t="s">
        <v>91</v>
      </c>
      <c r="AV326" s="13" t="s">
        <v>91</v>
      </c>
      <c r="AW326" s="13" t="s">
        <v>36</v>
      </c>
      <c r="AX326" s="13" t="s">
        <v>89</v>
      </c>
      <c r="AY326" s="250" t="s">
        <v>128</v>
      </c>
    </row>
    <row r="327" s="12" customFormat="1" ht="22.8" customHeight="1">
      <c r="A327" s="12"/>
      <c r="B327" s="202"/>
      <c r="C327" s="203"/>
      <c r="D327" s="204" t="s">
        <v>80</v>
      </c>
      <c r="E327" s="216" t="s">
        <v>151</v>
      </c>
      <c r="F327" s="216" t="s">
        <v>444</v>
      </c>
      <c r="G327" s="203"/>
      <c r="H327" s="203"/>
      <c r="I327" s="206"/>
      <c r="J327" s="217">
        <f>BK327</f>
        <v>0</v>
      </c>
      <c r="K327" s="203"/>
      <c r="L327" s="208"/>
      <c r="M327" s="209"/>
      <c r="N327" s="210"/>
      <c r="O327" s="210"/>
      <c r="P327" s="211">
        <f>SUM(P328:P381)</f>
        <v>0</v>
      </c>
      <c r="Q327" s="210"/>
      <c r="R327" s="211">
        <f>SUM(R328:R381)</f>
        <v>13.979617900000001</v>
      </c>
      <c r="S327" s="210"/>
      <c r="T327" s="212">
        <f>SUM(T328:T381)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13" t="s">
        <v>89</v>
      </c>
      <c r="AT327" s="214" t="s">
        <v>80</v>
      </c>
      <c r="AU327" s="214" t="s">
        <v>89</v>
      </c>
      <c r="AY327" s="213" t="s">
        <v>128</v>
      </c>
      <c r="BK327" s="215">
        <f>SUM(BK328:BK381)</f>
        <v>0</v>
      </c>
    </row>
    <row r="328" s="2" customFormat="1" ht="16.5" customHeight="1">
      <c r="A328" s="37"/>
      <c r="B328" s="38"/>
      <c r="C328" s="218" t="s">
        <v>445</v>
      </c>
      <c r="D328" s="218" t="s">
        <v>130</v>
      </c>
      <c r="E328" s="219" t="s">
        <v>446</v>
      </c>
      <c r="F328" s="220" t="s">
        <v>447</v>
      </c>
      <c r="G328" s="221" t="s">
        <v>173</v>
      </c>
      <c r="H328" s="222">
        <v>2.5499999999999998</v>
      </c>
      <c r="I328" s="223"/>
      <c r="J328" s="224">
        <f>ROUND(I328*H328,2)</f>
        <v>0</v>
      </c>
      <c r="K328" s="225"/>
      <c r="L328" s="43"/>
      <c r="M328" s="226" t="s">
        <v>1</v>
      </c>
      <c r="N328" s="227" t="s">
        <v>46</v>
      </c>
      <c r="O328" s="90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0" t="s">
        <v>134</v>
      </c>
      <c r="AT328" s="230" t="s">
        <v>130</v>
      </c>
      <c r="AU328" s="230" t="s">
        <v>91</v>
      </c>
      <c r="AY328" s="16" t="s">
        <v>128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6" t="s">
        <v>89</v>
      </c>
      <c r="BK328" s="231">
        <f>ROUND(I328*H328,2)</f>
        <v>0</v>
      </c>
      <c r="BL328" s="16" t="s">
        <v>134</v>
      </c>
      <c r="BM328" s="230" t="s">
        <v>448</v>
      </c>
    </row>
    <row r="329" s="2" customFormat="1">
      <c r="A329" s="37"/>
      <c r="B329" s="38"/>
      <c r="C329" s="39"/>
      <c r="D329" s="232" t="s">
        <v>136</v>
      </c>
      <c r="E329" s="39"/>
      <c r="F329" s="233" t="s">
        <v>449</v>
      </c>
      <c r="G329" s="39"/>
      <c r="H329" s="39"/>
      <c r="I329" s="234"/>
      <c r="J329" s="39"/>
      <c r="K329" s="39"/>
      <c r="L329" s="43"/>
      <c r="M329" s="235"/>
      <c r="N329" s="236"/>
      <c r="O329" s="90"/>
      <c r="P329" s="90"/>
      <c r="Q329" s="90"/>
      <c r="R329" s="90"/>
      <c r="S329" s="90"/>
      <c r="T329" s="91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16" t="s">
        <v>136</v>
      </c>
      <c r="AU329" s="16" t="s">
        <v>91</v>
      </c>
    </row>
    <row r="330" s="2" customFormat="1">
      <c r="A330" s="37"/>
      <c r="B330" s="38"/>
      <c r="C330" s="39"/>
      <c r="D330" s="237" t="s">
        <v>138</v>
      </c>
      <c r="E330" s="39"/>
      <c r="F330" s="238" t="s">
        <v>450</v>
      </c>
      <c r="G330" s="39"/>
      <c r="H330" s="39"/>
      <c r="I330" s="234"/>
      <c r="J330" s="39"/>
      <c r="K330" s="39"/>
      <c r="L330" s="43"/>
      <c r="M330" s="235"/>
      <c r="N330" s="236"/>
      <c r="O330" s="90"/>
      <c r="P330" s="90"/>
      <c r="Q330" s="90"/>
      <c r="R330" s="90"/>
      <c r="S330" s="90"/>
      <c r="T330" s="91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16" t="s">
        <v>138</v>
      </c>
      <c r="AU330" s="16" t="s">
        <v>91</v>
      </c>
    </row>
    <row r="331" s="2" customFormat="1">
      <c r="A331" s="37"/>
      <c r="B331" s="38"/>
      <c r="C331" s="39"/>
      <c r="D331" s="232" t="s">
        <v>140</v>
      </c>
      <c r="E331" s="39"/>
      <c r="F331" s="239" t="s">
        <v>451</v>
      </c>
      <c r="G331" s="39"/>
      <c r="H331" s="39"/>
      <c r="I331" s="234"/>
      <c r="J331" s="39"/>
      <c r="K331" s="39"/>
      <c r="L331" s="43"/>
      <c r="M331" s="235"/>
      <c r="N331" s="236"/>
      <c r="O331" s="90"/>
      <c r="P331" s="90"/>
      <c r="Q331" s="90"/>
      <c r="R331" s="90"/>
      <c r="S331" s="90"/>
      <c r="T331" s="91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T331" s="16" t="s">
        <v>140</v>
      </c>
      <c r="AU331" s="16" t="s">
        <v>91</v>
      </c>
    </row>
    <row r="332" s="13" customFormat="1">
      <c r="A332" s="13"/>
      <c r="B332" s="240"/>
      <c r="C332" s="241"/>
      <c r="D332" s="232" t="s">
        <v>142</v>
      </c>
      <c r="E332" s="242" t="s">
        <v>1</v>
      </c>
      <c r="F332" s="243" t="s">
        <v>452</v>
      </c>
      <c r="G332" s="241"/>
      <c r="H332" s="244">
        <v>2.5499999999999998</v>
      </c>
      <c r="I332" s="245"/>
      <c r="J332" s="241"/>
      <c r="K332" s="241"/>
      <c r="L332" s="246"/>
      <c r="M332" s="247"/>
      <c r="N332" s="248"/>
      <c r="O332" s="248"/>
      <c r="P332" s="248"/>
      <c r="Q332" s="248"/>
      <c r="R332" s="248"/>
      <c r="S332" s="248"/>
      <c r="T332" s="249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0" t="s">
        <v>142</v>
      </c>
      <c r="AU332" s="250" t="s">
        <v>91</v>
      </c>
      <c r="AV332" s="13" t="s">
        <v>91</v>
      </c>
      <c r="AW332" s="13" t="s">
        <v>36</v>
      </c>
      <c r="AX332" s="13" t="s">
        <v>89</v>
      </c>
      <c r="AY332" s="250" t="s">
        <v>128</v>
      </c>
    </row>
    <row r="333" s="2" customFormat="1" ht="16.5" customHeight="1">
      <c r="A333" s="37"/>
      <c r="B333" s="38"/>
      <c r="C333" s="262" t="s">
        <v>453</v>
      </c>
      <c r="D333" s="262" t="s">
        <v>179</v>
      </c>
      <c r="E333" s="263" t="s">
        <v>454</v>
      </c>
      <c r="F333" s="264" t="s">
        <v>455</v>
      </c>
      <c r="G333" s="265" t="s">
        <v>173</v>
      </c>
      <c r="H333" s="266">
        <v>2.5760000000000001</v>
      </c>
      <c r="I333" s="267"/>
      <c r="J333" s="268">
        <f>ROUND(I333*H333,2)</f>
        <v>0</v>
      </c>
      <c r="K333" s="269"/>
      <c r="L333" s="270"/>
      <c r="M333" s="271" t="s">
        <v>1</v>
      </c>
      <c r="N333" s="272" t="s">
        <v>46</v>
      </c>
      <c r="O333" s="90"/>
      <c r="P333" s="228">
        <f>O333*H333</f>
        <v>0</v>
      </c>
      <c r="Q333" s="228">
        <v>0.0032000000000000002</v>
      </c>
      <c r="R333" s="228">
        <f>Q333*H333</f>
        <v>0.0082432000000000009</v>
      </c>
      <c r="S333" s="228">
        <v>0</v>
      </c>
      <c r="T333" s="229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230" t="s">
        <v>182</v>
      </c>
      <c r="AT333" s="230" t="s">
        <v>179</v>
      </c>
      <c r="AU333" s="230" t="s">
        <v>91</v>
      </c>
      <c r="AY333" s="16" t="s">
        <v>128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6" t="s">
        <v>89</v>
      </c>
      <c r="BK333" s="231">
        <f>ROUND(I333*H333,2)</f>
        <v>0</v>
      </c>
      <c r="BL333" s="16" t="s">
        <v>134</v>
      </c>
      <c r="BM333" s="230" t="s">
        <v>456</v>
      </c>
    </row>
    <row r="334" s="2" customFormat="1">
      <c r="A334" s="37"/>
      <c r="B334" s="38"/>
      <c r="C334" s="39"/>
      <c r="D334" s="232" t="s">
        <v>136</v>
      </c>
      <c r="E334" s="39"/>
      <c r="F334" s="233" t="s">
        <v>455</v>
      </c>
      <c r="G334" s="39"/>
      <c r="H334" s="39"/>
      <c r="I334" s="234"/>
      <c r="J334" s="39"/>
      <c r="K334" s="39"/>
      <c r="L334" s="43"/>
      <c r="M334" s="235"/>
      <c r="N334" s="236"/>
      <c r="O334" s="90"/>
      <c r="P334" s="90"/>
      <c r="Q334" s="90"/>
      <c r="R334" s="90"/>
      <c r="S334" s="90"/>
      <c r="T334" s="91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T334" s="16" t="s">
        <v>136</v>
      </c>
      <c r="AU334" s="16" t="s">
        <v>91</v>
      </c>
    </row>
    <row r="335" s="13" customFormat="1">
      <c r="A335" s="13"/>
      <c r="B335" s="240"/>
      <c r="C335" s="241"/>
      <c r="D335" s="232" t="s">
        <v>142</v>
      </c>
      <c r="E335" s="241"/>
      <c r="F335" s="243" t="s">
        <v>457</v>
      </c>
      <c r="G335" s="241"/>
      <c r="H335" s="244">
        <v>2.5760000000000001</v>
      </c>
      <c r="I335" s="245"/>
      <c r="J335" s="241"/>
      <c r="K335" s="241"/>
      <c r="L335" s="246"/>
      <c r="M335" s="247"/>
      <c r="N335" s="248"/>
      <c r="O335" s="248"/>
      <c r="P335" s="248"/>
      <c r="Q335" s="248"/>
      <c r="R335" s="248"/>
      <c r="S335" s="248"/>
      <c r="T335" s="24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0" t="s">
        <v>142</v>
      </c>
      <c r="AU335" s="250" t="s">
        <v>91</v>
      </c>
      <c r="AV335" s="13" t="s">
        <v>91</v>
      </c>
      <c r="AW335" s="13" t="s">
        <v>4</v>
      </c>
      <c r="AX335" s="13" t="s">
        <v>89</v>
      </c>
      <c r="AY335" s="250" t="s">
        <v>128</v>
      </c>
    </row>
    <row r="336" s="2" customFormat="1" ht="16.5" customHeight="1">
      <c r="A336" s="37"/>
      <c r="B336" s="38"/>
      <c r="C336" s="218" t="s">
        <v>458</v>
      </c>
      <c r="D336" s="218" t="s">
        <v>130</v>
      </c>
      <c r="E336" s="219" t="s">
        <v>459</v>
      </c>
      <c r="F336" s="220" t="s">
        <v>460</v>
      </c>
      <c r="G336" s="221" t="s">
        <v>146</v>
      </c>
      <c r="H336" s="222">
        <v>5.367</v>
      </c>
      <c r="I336" s="223"/>
      <c r="J336" s="224">
        <f>ROUND(I336*H336,2)</f>
        <v>0</v>
      </c>
      <c r="K336" s="225"/>
      <c r="L336" s="43"/>
      <c r="M336" s="226" t="s">
        <v>1</v>
      </c>
      <c r="N336" s="227" t="s">
        <v>46</v>
      </c>
      <c r="O336" s="90"/>
      <c r="P336" s="228">
        <f>O336*H336</f>
        <v>0</v>
      </c>
      <c r="Q336" s="228">
        <v>0.18293000000000001</v>
      </c>
      <c r="R336" s="228">
        <f>Q336*H336</f>
        <v>0.98178531000000002</v>
      </c>
      <c r="S336" s="228">
        <v>0</v>
      </c>
      <c r="T336" s="229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30" t="s">
        <v>134</v>
      </c>
      <c r="AT336" s="230" t="s">
        <v>130</v>
      </c>
      <c r="AU336" s="230" t="s">
        <v>91</v>
      </c>
      <c r="AY336" s="16" t="s">
        <v>128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6" t="s">
        <v>89</v>
      </c>
      <c r="BK336" s="231">
        <f>ROUND(I336*H336,2)</f>
        <v>0</v>
      </c>
      <c r="BL336" s="16" t="s">
        <v>134</v>
      </c>
      <c r="BM336" s="230" t="s">
        <v>461</v>
      </c>
    </row>
    <row r="337" s="2" customFormat="1">
      <c r="A337" s="37"/>
      <c r="B337" s="38"/>
      <c r="C337" s="39"/>
      <c r="D337" s="232" t="s">
        <v>136</v>
      </c>
      <c r="E337" s="39"/>
      <c r="F337" s="233" t="s">
        <v>462</v>
      </c>
      <c r="G337" s="39"/>
      <c r="H337" s="39"/>
      <c r="I337" s="234"/>
      <c r="J337" s="39"/>
      <c r="K337" s="39"/>
      <c r="L337" s="43"/>
      <c r="M337" s="235"/>
      <c r="N337" s="236"/>
      <c r="O337" s="90"/>
      <c r="P337" s="90"/>
      <c r="Q337" s="90"/>
      <c r="R337" s="90"/>
      <c r="S337" s="90"/>
      <c r="T337" s="91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6" t="s">
        <v>136</v>
      </c>
      <c r="AU337" s="16" t="s">
        <v>91</v>
      </c>
    </row>
    <row r="338" s="2" customFormat="1">
      <c r="A338" s="37"/>
      <c r="B338" s="38"/>
      <c r="C338" s="39"/>
      <c r="D338" s="237" t="s">
        <v>138</v>
      </c>
      <c r="E338" s="39"/>
      <c r="F338" s="238" t="s">
        <v>463</v>
      </c>
      <c r="G338" s="39"/>
      <c r="H338" s="39"/>
      <c r="I338" s="234"/>
      <c r="J338" s="39"/>
      <c r="K338" s="39"/>
      <c r="L338" s="43"/>
      <c r="M338" s="235"/>
      <c r="N338" s="236"/>
      <c r="O338" s="90"/>
      <c r="P338" s="90"/>
      <c r="Q338" s="90"/>
      <c r="R338" s="90"/>
      <c r="S338" s="90"/>
      <c r="T338" s="91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16" t="s">
        <v>138</v>
      </c>
      <c r="AU338" s="16" t="s">
        <v>91</v>
      </c>
    </row>
    <row r="339" s="2" customFormat="1">
      <c r="A339" s="37"/>
      <c r="B339" s="38"/>
      <c r="C339" s="39"/>
      <c r="D339" s="232" t="s">
        <v>140</v>
      </c>
      <c r="E339" s="39"/>
      <c r="F339" s="239" t="s">
        <v>464</v>
      </c>
      <c r="G339" s="39"/>
      <c r="H339" s="39"/>
      <c r="I339" s="234"/>
      <c r="J339" s="39"/>
      <c r="K339" s="39"/>
      <c r="L339" s="43"/>
      <c r="M339" s="235"/>
      <c r="N339" s="236"/>
      <c r="O339" s="90"/>
      <c r="P339" s="90"/>
      <c r="Q339" s="90"/>
      <c r="R339" s="90"/>
      <c r="S339" s="90"/>
      <c r="T339" s="91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16" t="s">
        <v>140</v>
      </c>
      <c r="AU339" s="16" t="s">
        <v>91</v>
      </c>
    </row>
    <row r="340" s="13" customFormat="1">
      <c r="A340" s="13"/>
      <c r="B340" s="240"/>
      <c r="C340" s="241"/>
      <c r="D340" s="232" t="s">
        <v>142</v>
      </c>
      <c r="E340" s="242" t="s">
        <v>1</v>
      </c>
      <c r="F340" s="243" t="s">
        <v>465</v>
      </c>
      <c r="G340" s="241"/>
      <c r="H340" s="244">
        <v>5.367</v>
      </c>
      <c r="I340" s="245"/>
      <c r="J340" s="241"/>
      <c r="K340" s="241"/>
      <c r="L340" s="246"/>
      <c r="M340" s="247"/>
      <c r="N340" s="248"/>
      <c r="O340" s="248"/>
      <c r="P340" s="248"/>
      <c r="Q340" s="248"/>
      <c r="R340" s="248"/>
      <c r="S340" s="248"/>
      <c r="T340" s="24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50" t="s">
        <v>142</v>
      </c>
      <c r="AU340" s="250" t="s">
        <v>91</v>
      </c>
      <c r="AV340" s="13" t="s">
        <v>91</v>
      </c>
      <c r="AW340" s="13" t="s">
        <v>36</v>
      </c>
      <c r="AX340" s="13" t="s">
        <v>89</v>
      </c>
      <c r="AY340" s="250" t="s">
        <v>128</v>
      </c>
    </row>
    <row r="341" s="2" customFormat="1" ht="16.5" customHeight="1">
      <c r="A341" s="37"/>
      <c r="B341" s="38"/>
      <c r="C341" s="262" t="s">
        <v>466</v>
      </c>
      <c r="D341" s="262" t="s">
        <v>179</v>
      </c>
      <c r="E341" s="263" t="s">
        <v>467</v>
      </c>
      <c r="F341" s="264" t="s">
        <v>468</v>
      </c>
      <c r="G341" s="265" t="s">
        <v>278</v>
      </c>
      <c r="H341" s="266">
        <v>10.734</v>
      </c>
      <c r="I341" s="267"/>
      <c r="J341" s="268">
        <f>ROUND(I341*H341,2)</f>
        <v>0</v>
      </c>
      <c r="K341" s="269"/>
      <c r="L341" s="270"/>
      <c r="M341" s="271" t="s">
        <v>1</v>
      </c>
      <c r="N341" s="272" t="s">
        <v>46</v>
      </c>
      <c r="O341" s="90"/>
      <c r="P341" s="228">
        <f>O341*H341</f>
        <v>0</v>
      </c>
      <c r="Q341" s="228">
        <v>1</v>
      </c>
      <c r="R341" s="228">
        <f>Q341*H341</f>
        <v>10.734</v>
      </c>
      <c r="S341" s="228">
        <v>0</v>
      </c>
      <c r="T341" s="229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30" t="s">
        <v>182</v>
      </c>
      <c r="AT341" s="230" t="s">
        <v>179</v>
      </c>
      <c r="AU341" s="230" t="s">
        <v>91</v>
      </c>
      <c r="AY341" s="16" t="s">
        <v>128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6" t="s">
        <v>89</v>
      </c>
      <c r="BK341" s="231">
        <f>ROUND(I341*H341,2)</f>
        <v>0</v>
      </c>
      <c r="BL341" s="16" t="s">
        <v>134</v>
      </c>
      <c r="BM341" s="230" t="s">
        <v>469</v>
      </c>
    </row>
    <row r="342" s="2" customFormat="1">
      <c r="A342" s="37"/>
      <c r="B342" s="38"/>
      <c r="C342" s="39"/>
      <c r="D342" s="232" t="s">
        <v>136</v>
      </c>
      <c r="E342" s="39"/>
      <c r="F342" s="233" t="s">
        <v>468</v>
      </c>
      <c r="G342" s="39"/>
      <c r="H342" s="39"/>
      <c r="I342" s="234"/>
      <c r="J342" s="39"/>
      <c r="K342" s="39"/>
      <c r="L342" s="43"/>
      <c r="M342" s="235"/>
      <c r="N342" s="236"/>
      <c r="O342" s="90"/>
      <c r="P342" s="90"/>
      <c r="Q342" s="90"/>
      <c r="R342" s="90"/>
      <c r="S342" s="90"/>
      <c r="T342" s="91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T342" s="16" t="s">
        <v>136</v>
      </c>
      <c r="AU342" s="16" t="s">
        <v>91</v>
      </c>
    </row>
    <row r="343" s="13" customFormat="1">
      <c r="A343" s="13"/>
      <c r="B343" s="240"/>
      <c r="C343" s="241"/>
      <c r="D343" s="232" t="s">
        <v>142</v>
      </c>
      <c r="E343" s="241"/>
      <c r="F343" s="243" t="s">
        <v>470</v>
      </c>
      <c r="G343" s="241"/>
      <c r="H343" s="244">
        <v>10.734</v>
      </c>
      <c r="I343" s="245"/>
      <c r="J343" s="241"/>
      <c r="K343" s="241"/>
      <c r="L343" s="246"/>
      <c r="M343" s="247"/>
      <c r="N343" s="248"/>
      <c r="O343" s="248"/>
      <c r="P343" s="248"/>
      <c r="Q343" s="248"/>
      <c r="R343" s="248"/>
      <c r="S343" s="248"/>
      <c r="T343" s="24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0" t="s">
        <v>142</v>
      </c>
      <c r="AU343" s="250" t="s">
        <v>91</v>
      </c>
      <c r="AV343" s="13" t="s">
        <v>91</v>
      </c>
      <c r="AW343" s="13" t="s">
        <v>4</v>
      </c>
      <c r="AX343" s="13" t="s">
        <v>89</v>
      </c>
      <c r="AY343" s="250" t="s">
        <v>128</v>
      </c>
    </row>
    <row r="344" s="2" customFormat="1" ht="16.5" customHeight="1">
      <c r="A344" s="37"/>
      <c r="B344" s="38"/>
      <c r="C344" s="218" t="s">
        <v>471</v>
      </c>
      <c r="D344" s="218" t="s">
        <v>130</v>
      </c>
      <c r="E344" s="219" t="s">
        <v>472</v>
      </c>
      <c r="F344" s="220" t="s">
        <v>473</v>
      </c>
      <c r="G344" s="221" t="s">
        <v>146</v>
      </c>
      <c r="H344" s="222">
        <v>0.48799999999999999</v>
      </c>
      <c r="I344" s="223"/>
      <c r="J344" s="224">
        <f>ROUND(I344*H344,2)</f>
        <v>0</v>
      </c>
      <c r="K344" s="225"/>
      <c r="L344" s="43"/>
      <c r="M344" s="226" t="s">
        <v>1</v>
      </c>
      <c r="N344" s="227" t="s">
        <v>46</v>
      </c>
      <c r="O344" s="90"/>
      <c r="P344" s="228">
        <f>O344*H344</f>
        <v>0</v>
      </c>
      <c r="Q344" s="228">
        <v>0</v>
      </c>
      <c r="R344" s="228">
        <f>Q344*H344</f>
        <v>0</v>
      </c>
      <c r="S344" s="228">
        <v>0</v>
      </c>
      <c r="T344" s="229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30" t="s">
        <v>134</v>
      </c>
      <c r="AT344" s="230" t="s">
        <v>130</v>
      </c>
      <c r="AU344" s="230" t="s">
        <v>91</v>
      </c>
      <c r="AY344" s="16" t="s">
        <v>128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6" t="s">
        <v>89</v>
      </c>
      <c r="BK344" s="231">
        <f>ROUND(I344*H344,2)</f>
        <v>0</v>
      </c>
      <c r="BL344" s="16" t="s">
        <v>134</v>
      </c>
      <c r="BM344" s="230" t="s">
        <v>474</v>
      </c>
    </row>
    <row r="345" s="2" customFormat="1">
      <c r="A345" s="37"/>
      <c r="B345" s="38"/>
      <c r="C345" s="39"/>
      <c r="D345" s="232" t="s">
        <v>136</v>
      </c>
      <c r="E345" s="39"/>
      <c r="F345" s="233" t="s">
        <v>475</v>
      </c>
      <c r="G345" s="39"/>
      <c r="H345" s="39"/>
      <c r="I345" s="234"/>
      <c r="J345" s="39"/>
      <c r="K345" s="39"/>
      <c r="L345" s="43"/>
      <c r="M345" s="235"/>
      <c r="N345" s="236"/>
      <c r="O345" s="90"/>
      <c r="P345" s="90"/>
      <c r="Q345" s="90"/>
      <c r="R345" s="90"/>
      <c r="S345" s="90"/>
      <c r="T345" s="91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16" t="s">
        <v>136</v>
      </c>
      <c r="AU345" s="16" t="s">
        <v>91</v>
      </c>
    </row>
    <row r="346" s="2" customFormat="1">
      <c r="A346" s="37"/>
      <c r="B346" s="38"/>
      <c r="C346" s="39"/>
      <c r="D346" s="237" t="s">
        <v>138</v>
      </c>
      <c r="E346" s="39"/>
      <c r="F346" s="238" t="s">
        <v>476</v>
      </c>
      <c r="G346" s="39"/>
      <c r="H346" s="39"/>
      <c r="I346" s="234"/>
      <c r="J346" s="39"/>
      <c r="K346" s="39"/>
      <c r="L346" s="43"/>
      <c r="M346" s="235"/>
      <c r="N346" s="236"/>
      <c r="O346" s="90"/>
      <c r="P346" s="90"/>
      <c r="Q346" s="90"/>
      <c r="R346" s="90"/>
      <c r="S346" s="90"/>
      <c r="T346" s="91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T346" s="16" t="s">
        <v>138</v>
      </c>
      <c r="AU346" s="16" t="s">
        <v>91</v>
      </c>
    </row>
    <row r="347" s="13" customFormat="1">
      <c r="A347" s="13"/>
      <c r="B347" s="240"/>
      <c r="C347" s="241"/>
      <c r="D347" s="232" t="s">
        <v>142</v>
      </c>
      <c r="E347" s="242" t="s">
        <v>1</v>
      </c>
      <c r="F347" s="243" t="s">
        <v>477</v>
      </c>
      <c r="G347" s="241"/>
      <c r="H347" s="244">
        <v>0.48799999999999999</v>
      </c>
      <c r="I347" s="245"/>
      <c r="J347" s="241"/>
      <c r="K347" s="241"/>
      <c r="L347" s="246"/>
      <c r="M347" s="247"/>
      <c r="N347" s="248"/>
      <c r="O347" s="248"/>
      <c r="P347" s="248"/>
      <c r="Q347" s="248"/>
      <c r="R347" s="248"/>
      <c r="S347" s="248"/>
      <c r="T347" s="24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50" t="s">
        <v>142</v>
      </c>
      <c r="AU347" s="250" t="s">
        <v>91</v>
      </c>
      <c r="AV347" s="13" t="s">
        <v>91</v>
      </c>
      <c r="AW347" s="13" t="s">
        <v>36</v>
      </c>
      <c r="AX347" s="13" t="s">
        <v>89</v>
      </c>
      <c r="AY347" s="250" t="s">
        <v>128</v>
      </c>
    </row>
    <row r="348" s="2" customFormat="1" ht="16.5" customHeight="1">
      <c r="A348" s="37"/>
      <c r="B348" s="38"/>
      <c r="C348" s="218" t="s">
        <v>478</v>
      </c>
      <c r="D348" s="218" t="s">
        <v>130</v>
      </c>
      <c r="E348" s="219" t="s">
        <v>479</v>
      </c>
      <c r="F348" s="220" t="s">
        <v>480</v>
      </c>
      <c r="G348" s="221" t="s">
        <v>146</v>
      </c>
      <c r="H348" s="222">
        <v>17.449000000000002</v>
      </c>
      <c r="I348" s="223"/>
      <c r="J348" s="224">
        <f>ROUND(I348*H348,2)</f>
        <v>0</v>
      </c>
      <c r="K348" s="225"/>
      <c r="L348" s="43"/>
      <c r="M348" s="226" t="s">
        <v>1</v>
      </c>
      <c r="N348" s="227" t="s">
        <v>46</v>
      </c>
      <c r="O348" s="90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30" t="s">
        <v>134</v>
      </c>
      <c r="AT348" s="230" t="s">
        <v>130</v>
      </c>
      <c r="AU348" s="230" t="s">
        <v>91</v>
      </c>
      <c r="AY348" s="16" t="s">
        <v>128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6" t="s">
        <v>89</v>
      </c>
      <c r="BK348" s="231">
        <f>ROUND(I348*H348,2)</f>
        <v>0</v>
      </c>
      <c r="BL348" s="16" t="s">
        <v>134</v>
      </c>
      <c r="BM348" s="230" t="s">
        <v>481</v>
      </c>
    </row>
    <row r="349" s="2" customFormat="1">
      <c r="A349" s="37"/>
      <c r="B349" s="38"/>
      <c r="C349" s="39"/>
      <c r="D349" s="232" t="s">
        <v>136</v>
      </c>
      <c r="E349" s="39"/>
      <c r="F349" s="233" t="s">
        <v>482</v>
      </c>
      <c r="G349" s="39"/>
      <c r="H349" s="39"/>
      <c r="I349" s="234"/>
      <c r="J349" s="39"/>
      <c r="K349" s="39"/>
      <c r="L349" s="43"/>
      <c r="M349" s="235"/>
      <c r="N349" s="236"/>
      <c r="O349" s="90"/>
      <c r="P349" s="90"/>
      <c r="Q349" s="90"/>
      <c r="R349" s="90"/>
      <c r="S349" s="90"/>
      <c r="T349" s="91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6" t="s">
        <v>136</v>
      </c>
      <c r="AU349" s="16" t="s">
        <v>91</v>
      </c>
    </row>
    <row r="350" s="2" customFormat="1">
      <c r="A350" s="37"/>
      <c r="B350" s="38"/>
      <c r="C350" s="39"/>
      <c r="D350" s="237" t="s">
        <v>138</v>
      </c>
      <c r="E350" s="39"/>
      <c r="F350" s="238" t="s">
        <v>483</v>
      </c>
      <c r="G350" s="39"/>
      <c r="H350" s="39"/>
      <c r="I350" s="234"/>
      <c r="J350" s="39"/>
      <c r="K350" s="39"/>
      <c r="L350" s="43"/>
      <c r="M350" s="235"/>
      <c r="N350" s="236"/>
      <c r="O350" s="90"/>
      <c r="P350" s="90"/>
      <c r="Q350" s="90"/>
      <c r="R350" s="90"/>
      <c r="S350" s="90"/>
      <c r="T350" s="91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T350" s="16" t="s">
        <v>138</v>
      </c>
      <c r="AU350" s="16" t="s">
        <v>91</v>
      </c>
    </row>
    <row r="351" s="13" customFormat="1">
      <c r="A351" s="13"/>
      <c r="B351" s="240"/>
      <c r="C351" s="241"/>
      <c r="D351" s="232" t="s">
        <v>142</v>
      </c>
      <c r="E351" s="242" t="s">
        <v>1</v>
      </c>
      <c r="F351" s="243" t="s">
        <v>484</v>
      </c>
      <c r="G351" s="241"/>
      <c r="H351" s="244">
        <v>6.5460000000000003</v>
      </c>
      <c r="I351" s="245"/>
      <c r="J351" s="241"/>
      <c r="K351" s="241"/>
      <c r="L351" s="246"/>
      <c r="M351" s="247"/>
      <c r="N351" s="248"/>
      <c r="O351" s="248"/>
      <c r="P351" s="248"/>
      <c r="Q351" s="248"/>
      <c r="R351" s="248"/>
      <c r="S351" s="248"/>
      <c r="T351" s="24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0" t="s">
        <v>142</v>
      </c>
      <c r="AU351" s="250" t="s">
        <v>91</v>
      </c>
      <c r="AV351" s="13" t="s">
        <v>91</v>
      </c>
      <c r="AW351" s="13" t="s">
        <v>36</v>
      </c>
      <c r="AX351" s="13" t="s">
        <v>81</v>
      </c>
      <c r="AY351" s="250" t="s">
        <v>128</v>
      </c>
    </row>
    <row r="352" s="13" customFormat="1">
      <c r="A352" s="13"/>
      <c r="B352" s="240"/>
      <c r="C352" s="241"/>
      <c r="D352" s="232" t="s">
        <v>142</v>
      </c>
      <c r="E352" s="242" t="s">
        <v>1</v>
      </c>
      <c r="F352" s="243" t="s">
        <v>485</v>
      </c>
      <c r="G352" s="241"/>
      <c r="H352" s="244">
        <v>10.903000000000001</v>
      </c>
      <c r="I352" s="245"/>
      <c r="J352" s="241"/>
      <c r="K352" s="241"/>
      <c r="L352" s="246"/>
      <c r="M352" s="247"/>
      <c r="N352" s="248"/>
      <c r="O352" s="248"/>
      <c r="P352" s="248"/>
      <c r="Q352" s="248"/>
      <c r="R352" s="248"/>
      <c r="S352" s="248"/>
      <c r="T352" s="24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50" t="s">
        <v>142</v>
      </c>
      <c r="AU352" s="250" t="s">
        <v>91</v>
      </c>
      <c r="AV352" s="13" t="s">
        <v>91</v>
      </c>
      <c r="AW352" s="13" t="s">
        <v>36</v>
      </c>
      <c r="AX352" s="13" t="s">
        <v>81</v>
      </c>
      <c r="AY352" s="250" t="s">
        <v>128</v>
      </c>
    </row>
    <row r="353" s="14" customFormat="1">
      <c r="A353" s="14"/>
      <c r="B353" s="251"/>
      <c r="C353" s="252"/>
      <c r="D353" s="232" t="s">
        <v>142</v>
      </c>
      <c r="E353" s="253" t="s">
        <v>1</v>
      </c>
      <c r="F353" s="254" t="s">
        <v>159</v>
      </c>
      <c r="G353" s="252"/>
      <c r="H353" s="255">
        <v>17.449000000000002</v>
      </c>
      <c r="I353" s="256"/>
      <c r="J353" s="252"/>
      <c r="K353" s="252"/>
      <c r="L353" s="257"/>
      <c r="M353" s="258"/>
      <c r="N353" s="259"/>
      <c r="O353" s="259"/>
      <c r="P353" s="259"/>
      <c r="Q353" s="259"/>
      <c r="R353" s="259"/>
      <c r="S353" s="259"/>
      <c r="T353" s="260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61" t="s">
        <v>142</v>
      </c>
      <c r="AU353" s="261" t="s">
        <v>91</v>
      </c>
      <c r="AV353" s="14" t="s">
        <v>134</v>
      </c>
      <c r="AW353" s="14" t="s">
        <v>36</v>
      </c>
      <c r="AX353" s="14" t="s">
        <v>89</v>
      </c>
      <c r="AY353" s="261" t="s">
        <v>128</v>
      </c>
    </row>
    <row r="354" s="2" customFormat="1" ht="16.5" customHeight="1">
      <c r="A354" s="37"/>
      <c r="B354" s="38"/>
      <c r="C354" s="218" t="s">
        <v>486</v>
      </c>
      <c r="D354" s="218" t="s">
        <v>130</v>
      </c>
      <c r="E354" s="219" t="s">
        <v>487</v>
      </c>
      <c r="F354" s="220" t="s">
        <v>488</v>
      </c>
      <c r="G354" s="221" t="s">
        <v>133</v>
      </c>
      <c r="H354" s="222">
        <v>60.253999999999998</v>
      </c>
      <c r="I354" s="223"/>
      <c r="J354" s="224">
        <f>ROUND(I354*H354,2)</f>
        <v>0</v>
      </c>
      <c r="K354" s="225"/>
      <c r="L354" s="43"/>
      <c r="M354" s="226" t="s">
        <v>1</v>
      </c>
      <c r="N354" s="227" t="s">
        <v>46</v>
      </c>
      <c r="O354" s="90"/>
      <c r="P354" s="228">
        <f>O354*H354</f>
        <v>0</v>
      </c>
      <c r="Q354" s="228">
        <v>0.0086499999999999997</v>
      </c>
      <c r="R354" s="228">
        <f>Q354*H354</f>
        <v>0.52119709999999997</v>
      </c>
      <c r="S354" s="228">
        <v>0</v>
      </c>
      <c r="T354" s="229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30" t="s">
        <v>134</v>
      </c>
      <c r="AT354" s="230" t="s">
        <v>130</v>
      </c>
      <c r="AU354" s="230" t="s">
        <v>91</v>
      </c>
      <c r="AY354" s="16" t="s">
        <v>128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6" t="s">
        <v>89</v>
      </c>
      <c r="BK354" s="231">
        <f>ROUND(I354*H354,2)</f>
        <v>0</v>
      </c>
      <c r="BL354" s="16" t="s">
        <v>134</v>
      </c>
      <c r="BM354" s="230" t="s">
        <v>489</v>
      </c>
    </row>
    <row r="355" s="2" customFormat="1">
      <c r="A355" s="37"/>
      <c r="B355" s="38"/>
      <c r="C355" s="39"/>
      <c r="D355" s="232" t="s">
        <v>136</v>
      </c>
      <c r="E355" s="39"/>
      <c r="F355" s="233" t="s">
        <v>490</v>
      </c>
      <c r="G355" s="39"/>
      <c r="H355" s="39"/>
      <c r="I355" s="234"/>
      <c r="J355" s="39"/>
      <c r="K355" s="39"/>
      <c r="L355" s="43"/>
      <c r="M355" s="235"/>
      <c r="N355" s="236"/>
      <c r="O355" s="90"/>
      <c r="P355" s="90"/>
      <c r="Q355" s="90"/>
      <c r="R355" s="90"/>
      <c r="S355" s="90"/>
      <c r="T355" s="91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16" t="s">
        <v>136</v>
      </c>
      <c r="AU355" s="16" t="s">
        <v>91</v>
      </c>
    </row>
    <row r="356" s="2" customFormat="1">
      <c r="A356" s="37"/>
      <c r="B356" s="38"/>
      <c r="C356" s="39"/>
      <c r="D356" s="237" t="s">
        <v>138</v>
      </c>
      <c r="E356" s="39"/>
      <c r="F356" s="238" t="s">
        <v>491</v>
      </c>
      <c r="G356" s="39"/>
      <c r="H356" s="39"/>
      <c r="I356" s="234"/>
      <c r="J356" s="39"/>
      <c r="K356" s="39"/>
      <c r="L356" s="43"/>
      <c r="M356" s="235"/>
      <c r="N356" s="236"/>
      <c r="O356" s="90"/>
      <c r="P356" s="90"/>
      <c r="Q356" s="90"/>
      <c r="R356" s="90"/>
      <c r="S356" s="90"/>
      <c r="T356" s="91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T356" s="16" t="s">
        <v>138</v>
      </c>
      <c r="AU356" s="16" t="s">
        <v>91</v>
      </c>
    </row>
    <row r="357" s="13" customFormat="1">
      <c r="A357" s="13"/>
      <c r="B357" s="240"/>
      <c r="C357" s="241"/>
      <c r="D357" s="232" t="s">
        <v>142</v>
      </c>
      <c r="E357" s="242" t="s">
        <v>1</v>
      </c>
      <c r="F357" s="243" t="s">
        <v>492</v>
      </c>
      <c r="G357" s="241"/>
      <c r="H357" s="244">
        <v>9.1199999999999992</v>
      </c>
      <c r="I357" s="245"/>
      <c r="J357" s="241"/>
      <c r="K357" s="241"/>
      <c r="L357" s="246"/>
      <c r="M357" s="247"/>
      <c r="N357" s="248"/>
      <c r="O357" s="248"/>
      <c r="P357" s="248"/>
      <c r="Q357" s="248"/>
      <c r="R357" s="248"/>
      <c r="S357" s="248"/>
      <c r="T357" s="24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50" t="s">
        <v>142</v>
      </c>
      <c r="AU357" s="250" t="s">
        <v>91</v>
      </c>
      <c r="AV357" s="13" t="s">
        <v>91</v>
      </c>
      <c r="AW357" s="13" t="s">
        <v>36</v>
      </c>
      <c r="AX357" s="13" t="s">
        <v>81</v>
      </c>
      <c r="AY357" s="250" t="s">
        <v>128</v>
      </c>
    </row>
    <row r="358" s="13" customFormat="1">
      <c r="A358" s="13"/>
      <c r="B358" s="240"/>
      <c r="C358" s="241"/>
      <c r="D358" s="232" t="s">
        <v>142</v>
      </c>
      <c r="E358" s="242" t="s">
        <v>1</v>
      </c>
      <c r="F358" s="243" t="s">
        <v>493</v>
      </c>
      <c r="G358" s="241"/>
      <c r="H358" s="244">
        <v>1.716</v>
      </c>
      <c r="I358" s="245"/>
      <c r="J358" s="241"/>
      <c r="K358" s="241"/>
      <c r="L358" s="246"/>
      <c r="M358" s="247"/>
      <c r="N358" s="248"/>
      <c r="O358" s="248"/>
      <c r="P358" s="248"/>
      <c r="Q358" s="248"/>
      <c r="R358" s="248"/>
      <c r="S358" s="248"/>
      <c r="T358" s="24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50" t="s">
        <v>142</v>
      </c>
      <c r="AU358" s="250" t="s">
        <v>91</v>
      </c>
      <c r="AV358" s="13" t="s">
        <v>91</v>
      </c>
      <c r="AW358" s="13" t="s">
        <v>36</v>
      </c>
      <c r="AX358" s="13" t="s">
        <v>81</v>
      </c>
      <c r="AY358" s="250" t="s">
        <v>128</v>
      </c>
    </row>
    <row r="359" s="13" customFormat="1">
      <c r="A359" s="13"/>
      <c r="B359" s="240"/>
      <c r="C359" s="241"/>
      <c r="D359" s="232" t="s">
        <v>142</v>
      </c>
      <c r="E359" s="242" t="s">
        <v>1</v>
      </c>
      <c r="F359" s="243" t="s">
        <v>494</v>
      </c>
      <c r="G359" s="241"/>
      <c r="H359" s="244">
        <v>49.417999999999999</v>
      </c>
      <c r="I359" s="245"/>
      <c r="J359" s="241"/>
      <c r="K359" s="241"/>
      <c r="L359" s="246"/>
      <c r="M359" s="247"/>
      <c r="N359" s="248"/>
      <c r="O359" s="248"/>
      <c r="P359" s="248"/>
      <c r="Q359" s="248"/>
      <c r="R359" s="248"/>
      <c r="S359" s="248"/>
      <c r="T359" s="249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50" t="s">
        <v>142</v>
      </c>
      <c r="AU359" s="250" t="s">
        <v>91</v>
      </c>
      <c r="AV359" s="13" t="s">
        <v>91</v>
      </c>
      <c r="AW359" s="13" t="s">
        <v>36</v>
      </c>
      <c r="AX359" s="13" t="s">
        <v>81</v>
      </c>
      <c r="AY359" s="250" t="s">
        <v>128</v>
      </c>
    </row>
    <row r="360" s="14" customFormat="1">
      <c r="A360" s="14"/>
      <c r="B360" s="251"/>
      <c r="C360" s="252"/>
      <c r="D360" s="232" t="s">
        <v>142</v>
      </c>
      <c r="E360" s="253" t="s">
        <v>1</v>
      </c>
      <c r="F360" s="254" t="s">
        <v>159</v>
      </c>
      <c r="G360" s="252"/>
      <c r="H360" s="255">
        <v>60.253999999999998</v>
      </c>
      <c r="I360" s="256"/>
      <c r="J360" s="252"/>
      <c r="K360" s="252"/>
      <c r="L360" s="257"/>
      <c r="M360" s="258"/>
      <c r="N360" s="259"/>
      <c r="O360" s="259"/>
      <c r="P360" s="259"/>
      <c r="Q360" s="259"/>
      <c r="R360" s="259"/>
      <c r="S360" s="259"/>
      <c r="T360" s="260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61" t="s">
        <v>142</v>
      </c>
      <c r="AU360" s="261" t="s">
        <v>91</v>
      </c>
      <c r="AV360" s="14" t="s">
        <v>134</v>
      </c>
      <c r="AW360" s="14" t="s">
        <v>36</v>
      </c>
      <c r="AX360" s="14" t="s">
        <v>89</v>
      </c>
      <c r="AY360" s="261" t="s">
        <v>128</v>
      </c>
    </row>
    <row r="361" s="2" customFormat="1" ht="16.5" customHeight="1">
      <c r="A361" s="37"/>
      <c r="B361" s="38"/>
      <c r="C361" s="218" t="s">
        <v>495</v>
      </c>
      <c r="D361" s="218" t="s">
        <v>130</v>
      </c>
      <c r="E361" s="219" t="s">
        <v>496</v>
      </c>
      <c r="F361" s="220" t="s">
        <v>497</v>
      </c>
      <c r="G361" s="221" t="s">
        <v>133</v>
      </c>
      <c r="H361" s="222">
        <v>60.253999999999998</v>
      </c>
      <c r="I361" s="223"/>
      <c r="J361" s="224">
        <f>ROUND(I361*H361,2)</f>
        <v>0</v>
      </c>
      <c r="K361" s="225"/>
      <c r="L361" s="43"/>
      <c r="M361" s="226" t="s">
        <v>1</v>
      </c>
      <c r="N361" s="227" t="s">
        <v>46</v>
      </c>
      <c r="O361" s="90"/>
      <c r="P361" s="228">
        <f>O361*H361</f>
        <v>0</v>
      </c>
      <c r="Q361" s="228">
        <v>0</v>
      </c>
      <c r="R361" s="228">
        <f>Q361*H361</f>
        <v>0</v>
      </c>
      <c r="S361" s="228">
        <v>0</v>
      </c>
      <c r="T361" s="229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30" t="s">
        <v>134</v>
      </c>
      <c r="AT361" s="230" t="s">
        <v>130</v>
      </c>
      <c r="AU361" s="230" t="s">
        <v>91</v>
      </c>
      <c r="AY361" s="16" t="s">
        <v>128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6" t="s">
        <v>89</v>
      </c>
      <c r="BK361" s="231">
        <f>ROUND(I361*H361,2)</f>
        <v>0</v>
      </c>
      <c r="BL361" s="16" t="s">
        <v>134</v>
      </c>
      <c r="BM361" s="230" t="s">
        <v>498</v>
      </c>
    </row>
    <row r="362" s="2" customFormat="1">
      <c r="A362" s="37"/>
      <c r="B362" s="38"/>
      <c r="C362" s="39"/>
      <c r="D362" s="232" t="s">
        <v>136</v>
      </c>
      <c r="E362" s="39"/>
      <c r="F362" s="233" t="s">
        <v>499</v>
      </c>
      <c r="G362" s="39"/>
      <c r="H362" s="39"/>
      <c r="I362" s="234"/>
      <c r="J362" s="39"/>
      <c r="K362" s="39"/>
      <c r="L362" s="43"/>
      <c r="M362" s="235"/>
      <c r="N362" s="236"/>
      <c r="O362" s="90"/>
      <c r="P362" s="90"/>
      <c r="Q362" s="90"/>
      <c r="R362" s="90"/>
      <c r="S362" s="90"/>
      <c r="T362" s="91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16" t="s">
        <v>136</v>
      </c>
      <c r="AU362" s="16" t="s">
        <v>91</v>
      </c>
    </row>
    <row r="363" s="2" customFormat="1">
      <c r="A363" s="37"/>
      <c r="B363" s="38"/>
      <c r="C363" s="39"/>
      <c r="D363" s="237" t="s">
        <v>138</v>
      </c>
      <c r="E363" s="39"/>
      <c r="F363" s="238" t="s">
        <v>500</v>
      </c>
      <c r="G363" s="39"/>
      <c r="H363" s="39"/>
      <c r="I363" s="234"/>
      <c r="J363" s="39"/>
      <c r="K363" s="39"/>
      <c r="L363" s="43"/>
      <c r="M363" s="235"/>
      <c r="N363" s="236"/>
      <c r="O363" s="90"/>
      <c r="P363" s="90"/>
      <c r="Q363" s="90"/>
      <c r="R363" s="90"/>
      <c r="S363" s="90"/>
      <c r="T363" s="91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16" t="s">
        <v>138</v>
      </c>
      <c r="AU363" s="16" t="s">
        <v>91</v>
      </c>
    </row>
    <row r="364" s="13" customFormat="1">
      <c r="A364" s="13"/>
      <c r="B364" s="240"/>
      <c r="C364" s="241"/>
      <c r="D364" s="232" t="s">
        <v>142</v>
      </c>
      <c r="E364" s="242" t="s">
        <v>1</v>
      </c>
      <c r="F364" s="243" t="s">
        <v>501</v>
      </c>
      <c r="G364" s="241"/>
      <c r="H364" s="244">
        <v>60.253999999999998</v>
      </c>
      <c r="I364" s="245"/>
      <c r="J364" s="241"/>
      <c r="K364" s="241"/>
      <c r="L364" s="246"/>
      <c r="M364" s="247"/>
      <c r="N364" s="248"/>
      <c r="O364" s="248"/>
      <c r="P364" s="248"/>
      <c r="Q364" s="248"/>
      <c r="R364" s="248"/>
      <c r="S364" s="248"/>
      <c r="T364" s="249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50" t="s">
        <v>142</v>
      </c>
      <c r="AU364" s="250" t="s">
        <v>91</v>
      </c>
      <c r="AV364" s="13" t="s">
        <v>91</v>
      </c>
      <c r="AW364" s="13" t="s">
        <v>36</v>
      </c>
      <c r="AX364" s="13" t="s">
        <v>81</v>
      </c>
      <c r="AY364" s="250" t="s">
        <v>128</v>
      </c>
    </row>
    <row r="365" s="14" customFormat="1">
      <c r="A365" s="14"/>
      <c r="B365" s="251"/>
      <c r="C365" s="252"/>
      <c r="D365" s="232" t="s">
        <v>142</v>
      </c>
      <c r="E365" s="253" t="s">
        <v>1</v>
      </c>
      <c r="F365" s="254" t="s">
        <v>159</v>
      </c>
      <c r="G365" s="252"/>
      <c r="H365" s="255">
        <v>60.253999999999998</v>
      </c>
      <c r="I365" s="256"/>
      <c r="J365" s="252"/>
      <c r="K365" s="252"/>
      <c r="L365" s="257"/>
      <c r="M365" s="258"/>
      <c r="N365" s="259"/>
      <c r="O365" s="259"/>
      <c r="P365" s="259"/>
      <c r="Q365" s="259"/>
      <c r="R365" s="259"/>
      <c r="S365" s="259"/>
      <c r="T365" s="260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61" t="s">
        <v>142</v>
      </c>
      <c r="AU365" s="261" t="s">
        <v>91</v>
      </c>
      <c r="AV365" s="14" t="s">
        <v>134</v>
      </c>
      <c r="AW365" s="14" t="s">
        <v>36</v>
      </c>
      <c r="AX365" s="14" t="s">
        <v>89</v>
      </c>
      <c r="AY365" s="261" t="s">
        <v>128</v>
      </c>
    </row>
    <row r="366" s="2" customFormat="1" ht="16.5" customHeight="1">
      <c r="A366" s="37"/>
      <c r="B366" s="38"/>
      <c r="C366" s="218" t="s">
        <v>502</v>
      </c>
      <c r="D366" s="218" t="s">
        <v>130</v>
      </c>
      <c r="E366" s="219" t="s">
        <v>503</v>
      </c>
      <c r="F366" s="220" t="s">
        <v>504</v>
      </c>
      <c r="G366" s="221" t="s">
        <v>278</v>
      </c>
      <c r="H366" s="222">
        <v>0.033000000000000002</v>
      </c>
      <c r="I366" s="223"/>
      <c r="J366" s="224">
        <f>ROUND(I366*H366,2)</f>
        <v>0</v>
      </c>
      <c r="K366" s="225"/>
      <c r="L366" s="43"/>
      <c r="M366" s="226" t="s">
        <v>1</v>
      </c>
      <c r="N366" s="227" t="s">
        <v>46</v>
      </c>
      <c r="O366" s="90"/>
      <c r="P366" s="228">
        <f>O366*H366</f>
        <v>0</v>
      </c>
      <c r="Q366" s="228">
        <v>1.09528</v>
      </c>
      <c r="R366" s="228">
        <f>Q366*H366</f>
        <v>0.036144240000000001</v>
      </c>
      <c r="S366" s="228">
        <v>0</v>
      </c>
      <c r="T366" s="229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30" t="s">
        <v>134</v>
      </c>
      <c r="AT366" s="230" t="s">
        <v>130</v>
      </c>
      <c r="AU366" s="230" t="s">
        <v>91</v>
      </c>
      <c r="AY366" s="16" t="s">
        <v>128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16" t="s">
        <v>89</v>
      </c>
      <c r="BK366" s="231">
        <f>ROUND(I366*H366,2)</f>
        <v>0</v>
      </c>
      <c r="BL366" s="16" t="s">
        <v>134</v>
      </c>
      <c r="BM366" s="230" t="s">
        <v>505</v>
      </c>
    </row>
    <row r="367" s="2" customFormat="1">
      <c r="A367" s="37"/>
      <c r="B367" s="38"/>
      <c r="C367" s="39"/>
      <c r="D367" s="232" t="s">
        <v>136</v>
      </c>
      <c r="E367" s="39"/>
      <c r="F367" s="233" t="s">
        <v>506</v>
      </c>
      <c r="G367" s="39"/>
      <c r="H367" s="39"/>
      <c r="I367" s="234"/>
      <c r="J367" s="39"/>
      <c r="K367" s="39"/>
      <c r="L367" s="43"/>
      <c r="M367" s="235"/>
      <c r="N367" s="236"/>
      <c r="O367" s="90"/>
      <c r="P367" s="90"/>
      <c r="Q367" s="90"/>
      <c r="R367" s="90"/>
      <c r="S367" s="90"/>
      <c r="T367" s="91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6" t="s">
        <v>136</v>
      </c>
      <c r="AU367" s="16" t="s">
        <v>91</v>
      </c>
    </row>
    <row r="368" s="2" customFormat="1">
      <c r="A368" s="37"/>
      <c r="B368" s="38"/>
      <c r="C368" s="39"/>
      <c r="D368" s="237" t="s">
        <v>138</v>
      </c>
      <c r="E368" s="39"/>
      <c r="F368" s="238" t="s">
        <v>507</v>
      </c>
      <c r="G368" s="39"/>
      <c r="H368" s="39"/>
      <c r="I368" s="234"/>
      <c r="J368" s="39"/>
      <c r="K368" s="39"/>
      <c r="L368" s="43"/>
      <c r="M368" s="235"/>
      <c r="N368" s="236"/>
      <c r="O368" s="90"/>
      <c r="P368" s="90"/>
      <c r="Q368" s="90"/>
      <c r="R368" s="90"/>
      <c r="S368" s="90"/>
      <c r="T368" s="91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T368" s="16" t="s">
        <v>138</v>
      </c>
      <c r="AU368" s="16" t="s">
        <v>91</v>
      </c>
    </row>
    <row r="369" s="13" customFormat="1">
      <c r="A369" s="13"/>
      <c r="B369" s="240"/>
      <c r="C369" s="241"/>
      <c r="D369" s="232" t="s">
        <v>142</v>
      </c>
      <c r="E369" s="242" t="s">
        <v>1</v>
      </c>
      <c r="F369" s="243" t="s">
        <v>508</v>
      </c>
      <c r="G369" s="241"/>
      <c r="H369" s="244">
        <v>0.001</v>
      </c>
      <c r="I369" s="245"/>
      <c r="J369" s="241"/>
      <c r="K369" s="241"/>
      <c r="L369" s="246"/>
      <c r="M369" s="247"/>
      <c r="N369" s="248"/>
      <c r="O369" s="248"/>
      <c r="P369" s="248"/>
      <c r="Q369" s="248"/>
      <c r="R369" s="248"/>
      <c r="S369" s="248"/>
      <c r="T369" s="24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50" t="s">
        <v>142</v>
      </c>
      <c r="AU369" s="250" t="s">
        <v>91</v>
      </c>
      <c r="AV369" s="13" t="s">
        <v>91</v>
      </c>
      <c r="AW369" s="13" t="s">
        <v>36</v>
      </c>
      <c r="AX369" s="13" t="s">
        <v>81</v>
      </c>
      <c r="AY369" s="250" t="s">
        <v>128</v>
      </c>
    </row>
    <row r="370" s="13" customFormat="1">
      <c r="A370" s="13"/>
      <c r="B370" s="240"/>
      <c r="C370" s="241"/>
      <c r="D370" s="232" t="s">
        <v>142</v>
      </c>
      <c r="E370" s="242" t="s">
        <v>1</v>
      </c>
      <c r="F370" s="243" t="s">
        <v>509</v>
      </c>
      <c r="G370" s="241"/>
      <c r="H370" s="244">
        <v>0.032000000000000001</v>
      </c>
      <c r="I370" s="245"/>
      <c r="J370" s="241"/>
      <c r="K370" s="241"/>
      <c r="L370" s="246"/>
      <c r="M370" s="247"/>
      <c r="N370" s="248"/>
      <c r="O370" s="248"/>
      <c r="P370" s="248"/>
      <c r="Q370" s="248"/>
      <c r="R370" s="248"/>
      <c r="S370" s="248"/>
      <c r="T370" s="24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50" t="s">
        <v>142</v>
      </c>
      <c r="AU370" s="250" t="s">
        <v>91</v>
      </c>
      <c r="AV370" s="13" t="s">
        <v>91</v>
      </c>
      <c r="AW370" s="13" t="s">
        <v>36</v>
      </c>
      <c r="AX370" s="13" t="s">
        <v>81</v>
      </c>
      <c r="AY370" s="250" t="s">
        <v>128</v>
      </c>
    </row>
    <row r="371" s="14" customFormat="1">
      <c r="A371" s="14"/>
      <c r="B371" s="251"/>
      <c r="C371" s="252"/>
      <c r="D371" s="232" t="s">
        <v>142</v>
      </c>
      <c r="E371" s="253" t="s">
        <v>1</v>
      </c>
      <c r="F371" s="254" t="s">
        <v>159</v>
      </c>
      <c r="G371" s="252"/>
      <c r="H371" s="255">
        <v>0.033000000000000002</v>
      </c>
      <c r="I371" s="256"/>
      <c r="J371" s="252"/>
      <c r="K371" s="252"/>
      <c r="L371" s="257"/>
      <c r="M371" s="258"/>
      <c r="N371" s="259"/>
      <c r="O371" s="259"/>
      <c r="P371" s="259"/>
      <c r="Q371" s="259"/>
      <c r="R371" s="259"/>
      <c r="S371" s="259"/>
      <c r="T371" s="260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61" t="s">
        <v>142</v>
      </c>
      <c r="AU371" s="261" t="s">
        <v>91</v>
      </c>
      <c r="AV371" s="14" t="s">
        <v>134</v>
      </c>
      <c r="AW371" s="14" t="s">
        <v>36</v>
      </c>
      <c r="AX371" s="14" t="s">
        <v>89</v>
      </c>
      <c r="AY371" s="261" t="s">
        <v>128</v>
      </c>
    </row>
    <row r="372" s="2" customFormat="1" ht="16.5" customHeight="1">
      <c r="A372" s="37"/>
      <c r="B372" s="38"/>
      <c r="C372" s="218" t="s">
        <v>510</v>
      </c>
      <c r="D372" s="218" t="s">
        <v>130</v>
      </c>
      <c r="E372" s="219" t="s">
        <v>511</v>
      </c>
      <c r="F372" s="220" t="s">
        <v>512</v>
      </c>
      <c r="G372" s="221" t="s">
        <v>278</v>
      </c>
      <c r="H372" s="222">
        <v>1.5309999999999999</v>
      </c>
      <c r="I372" s="223"/>
      <c r="J372" s="224">
        <f>ROUND(I372*H372,2)</f>
        <v>0</v>
      </c>
      <c r="K372" s="225"/>
      <c r="L372" s="43"/>
      <c r="M372" s="226" t="s">
        <v>1</v>
      </c>
      <c r="N372" s="227" t="s">
        <v>46</v>
      </c>
      <c r="O372" s="90"/>
      <c r="P372" s="228">
        <f>O372*H372</f>
        <v>0</v>
      </c>
      <c r="Q372" s="228">
        <v>1.0556000000000001</v>
      </c>
      <c r="R372" s="228">
        <f>Q372*H372</f>
        <v>1.6161236000000001</v>
      </c>
      <c r="S372" s="228">
        <v>0</v>
      </c>
      <c r="T372" s="229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30" t="s">
        <v>134</v>
      </c>
      <c r="AT372" s="230" t="s">
        <v>130</v>
      </c>
      <c r="AU372" s="230" t="s">
        <v>91</v>
      </c>
      <c r="AY372" s="16" t="s">
        <v>128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6" t="s">
        <v>89</v>
      </c>
      <c r="BK372" s="231">
        <f>ROUND(I372*H372,2)</f>
        <v>0</v>
      </c>
      <c r="BL372" s="16" t="s">
        <v>134</v>
      </c>
      <c r="BM372" s="230" t="s">
        <v>513</v>
      </c>
    </row>
    <row r="373" s="2" customFormat="1">
      <c r="A373" s="37"/>
      <c r="B373" s="38"/>
      <c r="C373" s="39"/>
      <c r="D373" s="232" t="s">
        <v>136</v>
      </c>
      <c r="E373" s="39"/>
      <c r="F373" s="233" t="s">
        <v>514</v>
      </c>
      <c r="G373" s="39"/>
      <c r="H373" s="39"/>
      <c r="I373" s="234"/>
      <c r="J373" s="39"/>
      <c r="K373" s="39"/>
      <c r="L373" s="43"/>
      <c r="M373" s="235"/>
      <c r="N373" s="236"/>
      <c r="O373" s="90"/>
      <c r="P373" s="90"/>
      <c r="Q373" s="90"/>
      <c r="R373" s="90"/>
      <c r="S373" s="90"/>
      <c r="T373" s="91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T373" s="16" t="s">
        <v>136</v>
      </c>
      <c r="AU373" s="16" t="s">
        <v>91</v>
      </c>
    </row>
    <row r="374" s="2" customFormat="1">
      <c r="A374" s="37"/>
      <c r="B374" s="38"/>
      <c r="C374" s="39"/>
      <c r="D374" s="237" t="s">
        <v>138</v>
      </c>
      <c r="E374" s="39"/>
      <c r="F374" s="238" t="s">
        <v>515</v>
      </c>
      <c r="G374" s="39"/>
      <c r="H374" s="39"/>
      <c r="I374" s="234"/>
      <c r="J374" s="39"/>
      <c r="K374" s="39"/>
      <c r="L374" s="43"/>
      <c r="M374" s="235"/>
      <c r="N374" s="236"/>
      <c r="O374" s="90"/>
      <c r="P374" s="90"/>
      <c r="Q374" s="90"/>
      <c r="R374" s="90"/>
      <c r="S374" s="90"/>
      <c r="T374" s="91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T374" s="16" t="s">
        <v>138</v>
      </c>
      <c r="AU374" s="16" t="s">
        <v>91</v>
      </c>
    </row>
    <row r="375" s="13" customFormat="1">
      <c r="A375" s="13"/>
      <c r="B375" s="240"/>
      <c r="C375" s="241"/>
      <c r="D375" s="232" t="s">
        <v>142</v>
      </c>
      <c r="E375" s="242" t="s">
        <v>1</v>
      </c>
      <c r="F375" s="243" t="s">
        <v>516</v>
      </c>
      <c r="G375" s="241"/>
      <c r="H375" s="244">
        <v>1.5309999999999999</v>
      </c>
      <c r="I375" s="245"/>
      <c r="J375" s="241"/>
      <c r="K375" s="241"/>
      <c r="L375" s="246"/>
      <c r="M375" s="247"/>
      <c r="N375" s="248"/>
      <c r="O375" s="248"/>
      <c r="P375" s="248"/>
      <c r="Q375" s="248"/>
      <c r="R375" s="248"/>
      <c r="S375" s="248"/>
      <c r="T375" s="249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50" t="s">
        <v>142</v>
      </c>
      <c r="AU375" s="250" t="s">
        <v>91</v>
      </c>
      <c r="AV375" s="13" t="s">
        <v>91</v>
      </c>
      <c r="AW375" s="13" t="s">
        <v>36</v>
      </c>
      <c r="AX375" s="13" t="s">
        <v>89</v>
      </c>
      <c r="AY375" s="250" t="s">
        <v>128</v>
      </c>
    </row>
    <row r="376" s="2" customFormat="1" ht="16.5" customHeight="1">
      <c r="A376" s="37"/>
      <c r="B376" s="38"/>
      <c r="C376" s="218" t="s">
        <v>517</v>
      </c>
      <c r="D376" s="218" t="s">
        <v>130</v>
      </c>
      <c r="E376" s="219" t="s">
        <v>518</v>
      </c>
      <c r="F376" s="220" t="s">
        <v>519</v>
      </c>
      <c r="G376" s="221" t="s">
        <v>278</v>
      </c>
      <c r="H376" s="222">
        <v>0.079000000000000001</v>
      </c>
      <c r="I376" s="223"/>
      <c r="J376" s="224">
        <f>ROUND(I376*H376,2)</f>
        <v>0</v>
      </c>
      <c r="K376" s="225"/>
      <c r="L376" s="43"/>
      <c r="M376" s="226" t="s">
        <v>1</v>
      </c>
      <c r="N376" s="227" t="s">
        <v>46</v>
      </c>
      <c r="O376" s="90"/>
      <c r="P376" s="228">
        <f>O376*H376</f>
        <v>0</v>
      </c>
      <c r="Q376" s="228">
        <v>1.03955</v>
      </c>
      <c r="R376" s="228">
        <f>Q376*H376</f>
        <v>0.082124450000000002</v>
      </c>
      <c r="S376" s="228">
        <v>0</v>
      </c>
      <c r="T376" s="229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230" t="s">
        <v>134</v>
      </c>
      <c r="AT376" s="230" t="s">
        <v>130</v>
      </c>
      <c r="AU376" s="230" t="s">
        <v>91</v>
      </c>
      <c r="AY376" s="16" t="s">
        <v>128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6" t="s">
        <v>89</v>
      </c>
      <c r="BK376" s="231">
        <f>ROUND(I376*H376,2)</f>
        <v>0</v>
      </c>
      <c r="BL376" s="16" t="s">
        <v>134</v>
      </c>
      <c r="BM376" s="230" t="s">
        <v>520</v>
      </c>
    </row>
    <row r="377" s="2" customFormat="1">
      <c r="A377" s="37"/>
      <c r="B377" s="38"/>
      <c r="C377" s="39"/>
      <c r="D377" s="232" t="s">
        <v>136</v>
      </c>
      <c r="E377" s="39"/>
      <c r="F377" s="233" t="s">
        <v>521</v>
      </c>
      <c r="G377" s="39"/>
      <c r="H377" s="39"/>
      <c r="I377" s="234"/>
      <c r="J377" s="39"/>
      <c r="K377" s="39"/>
      <c r="L377" s="43"/>
      <c r="M377" s="235"/>
      <c r="N377" s="236"/>
      <c r="O377" s="90"/>
      <c r="P377" s="90"/>
      <c r="Q377" s="90"/>
      <c r="R377" s="90"/>
      <c r="S377" s="90"/>
      <c r="T377" s="91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T377" s="16" t="s">
        <v>136</v>
      </c>
      <c r="AU377" s="16" t="s">
        <v>91</v>
      </c>
    </row>
    <row r="378" s="2" customFormat="1">
      <c r="A378" s="37"/>
      <c r="B378" s="38"/>
      <c r="C378" s="39"/>
      <c r="D378" s="237" t="s">
        <v>138</v>
      </c>
      <c r="E378" s="39"/>
      <c r="F378" s="238" t="s">
        <v>522</v>
      </c>
      <c r="G378" s="39"/>
      <c r="H378" s="39"/>
      <c r="I378" s="234"/>
      <c r="J378" s="39"/>
      <c r="K378" s="39"/>
      <c r="L378" s="43"/>
      <c r="M378" s="235"/>
      <c r="N378" s="236"/>
      <c r="O378" s="90"/>
      <c r="P378" s="90"/>
      <c r="Q378" s="90"/>
      <c r="R378" s="90"/>
      <c r="S378" s="90"/>
      <c r="T378" s="91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T378" s="16" t="s">
        <v>138</v>
      </c>
      <c r="AU378" s="16" t="s">
        <v>91</v>
      </c>
    </row>
    <row r="379" s="13" customFormat="1">
      <c r="A379" s="13"/>
      <c r="B379" s="240"/>
      <c r="C379" s="241"/>
      <c r="D379" s="232" t="s">
        <v>142</v>
      </c>
      <c r="E379" s="242" t="s">
        <v>1</v>
      </c>
      <c r="F379" s="243" t="s">
        <v>523</v>
      </c>
      <c r="G379" s="241"/>
      <c r="H379" s="244">
        <v>0.058999999999999997</v>
      </c>
      <c r="I379" s="245"/>
      <c r="J379" s="241"/>
      <c r="K379" s="241"/>
      <c r="L379" s="246"/>
      <c r="M379" s="247"/>
      <c r="N379" s="248"/>
      <c r="O379" s="248"/>
      <c r="P379" s="248"/>
      <c r="Q379" s="248"/>
      <c r="R379" s="248"/>
      <c r="S379" s="248"/>
      <c r="T379" s="249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50" t="s">
        <v>142</v>
      </c>
      <c r="AU379" s="250" t="s">
        <v>91</v>
      </c>
      <c r="AV379" s="13" t="s">
        <v>91</v>
      </c>
      <c r="AW379" s="13" t="s">
        <v>36</v>
      </c>
      <c r="AX379" s="13" t="s">
        <v>81</v>
      </c>
      <c r="AY379" s="250" t="s">
        <v>128</v>
      </c>
    </row>
    <row r="380" s="13" customFormat="1">
      <c r="A380" s="13"/>
      <c r="B380" s="240"/>
      <c r="C380" s="241"/>
      <c r="D380" s="232" t="s">
        <v>142</v>
      </c>
      <c r="E380" s="242" t="s">
        <v>1</v>
      </c>
      <c r="F380" s="243" t="s">
        <v>524</v>
      </c>
      <c r="G380" s="241"/>
      <c r="H380" s="244">
        <v>0.02</v>
      </c>
      <c r="I380" s="245"/>
      <c r="J380" s="241"/>
      <c r="K380" s="241"/>
      <c r="L380" s="246"/>
      <c r="M380" s="247"/>
      <c r="N380" s="248"/>
      <c r="O380" s="248"/>
      <c r="P380" s="248"/>
      <c r="Q380" s="248"/>
      <c r="R380" s="248"/>
      <c r="S380" s="248"/>
      <c r="T380" s="249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50" t="s">
        <v>142</v>
      </c>
      <c r="AU380" s="250" t="s">
        <v>91</v>
      </c>
      <c r="AV380" s="13" t="s">
        <v>91</v>
      </c>
      <c r="AW380" s="13" t="s">
        <v>36</v>
      </c>
      <c r="AX380" s="13" t="s">
        <v>81</v>
      </c>
      <c r="AY380" s="250" t="s">
        <v>128</v>
      </c>
    </row>
    <row r="381" s="14" customFormat="1">
      <c r="A381" s="14"/>
      <c r="B381" s="251"/>
      <c r="C381" s="252"/>
      <c r="D381" s="232" t="s">
        <v>142</v>
      </c>
      <c r="E381" s="253" t="s">
        <v>1</v>
      </c>
      <c r="F381" s="254" t="s">
        <v>159</v>
      </c>
      <c r="G381" s="252"/>
      <c r="H381" s="255">
        <v>0.079000000000000001</v>
      </c>
      <c r="I381" s="256"/>
      <c r="J381" s="252"/>
      <c r="K381" s="252"/>
      <c r="L381" s="257"/>
      <c r="M381" s="258"/>
      <c r="N381" s="259"/>
      <c r="O381" s="259"/>
      <c r="P381" s="259"/>
      <c r="Q381" s="259"/>
      <c r="R381" s="259"/>
      <c r="S381" s="259"/>
      <c r="T381" s="260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61" t="s">
        <v>142</v>
      </c>
      <c r="AU381" s="261" t="s">
        <v>91</v>
      </c>
      <c r="AV381" s="14" t="s">
        <v>134</v>
      </c>
      <c r="AW381" s="14" t="s">
        <v>36</v>
      </c>
      <c r="AX381" s="14" t="s">
        <v>89</v>
      </c>
      <c r="AY381" s="261" t="s">
        <v>128</v>
      </c>
    </row>
    <row r="382" s="12" customFormat="1" ht="22.8" customHeight="1">
      <c r="A382" s="12"/>
      <c r="B382" s="202"/>
      <c r="C382" s="203"/>
      <c r="D382" s="204" t="s">
        <v>80</v>
      </c>
      <c r="E382" s="216" t="s">
        <v>134</v>
      </c>
      <c r="F382" s="216" t="s">
        <v>525</v>
      </c>
      <c r="G382" s="203"/>
      <c r="H382" s="203"/>
      <c r="I382" s="206"/>
      <c r="J382" s="217">
        <f>BK382</f>
        <v>0</v>
      </c>
      <c r="K382" s="203"/>
      <c r="L382" s="208"/>
      <c r="M382" s="209"/>
      <c r="N382" s="210"/>
      <c r="O382" s="210"/>
      <c r="P382" s="211">
        <f>SUM(P383:P431)</f>
        <v>0</v>
      </c>
      <c r="Q382" s="210"/>
      <c r="R382" s="211">
        <f>SUM(R383:R431)</f>
        <v>33.749190239999997</v>
      </c>
      <c r="S382" s="210"/>
      <c r="T382" s="212">
        <f>SUM(T383:T431)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13" t="s">
        <v>89</v>
      </c>
      <c r="AT382" s="214" t="s">
        <v>80</v>
      </c>
      <c r="AU382" s="214" t="s">
        <v>89</v>
      </c>
      <c r="AY382" s="213" t="s">
        <v>128</v>
      </c>
      <c r="BK382" s="215">
        <f>SUM(BK383:BK431)</f>
        <v>0</v>
      </c>
    </row>
    <row r="383" s="2" customFormat="1" ht="21.75" customHeight="1">
      <c r="A383" s="37"/>
      <c r="B383" s="38"/>
      <c r="C383" s="218" t="s">
        <v>526</v>
      </c>
      <c r="D383" s="218" t="s">
        <v>130</v>
      </c>
      <c r="E383" s="219" t="s">
        <v>527</v>
      </c>
      <c r="F383" s="220" t="s">
        <v>528</v>
      </c>
      <c r="G383" s="221" t="s">
        <v>133</v>
      </c>
      <c r="H383" s="222">
        <v>7.5</v>
      </c>
      <c r="I383" s="223"/>
      <c r="J383" s="224">
        <f>ROUND(I383*H383,2)</f>
        <v>0</v>
      </c>
      <c r="K383" s="225"/>
      <c r="L383" s="43"/>
      <c r="M383" s="226" t="s">
        <v>1</v>
      </c>
      <c r="N383" s="227" t="s">
        <v>46</v>
      </c>
      <c r="O383" s="90"/>
      <c r="P383" s="228">
        <f>O383*H383</f>
        <v>0</v>
      </c>
      <c r="Q383" s="228">
        <v>0</v>
      </c>
      <c r="R383" s="228">
        <f>Q383*H383</f>
        <v>0</v>
      </c>
      <c r="S383" s="228">
        <v>0</v>
      </c>
      <c r="T383" s="229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30" t="s">
        <v>134</v>
      </c>
      <c r="AT383" s="230" t="s">
        <v>130</v>
      </c>
      <c r="AU383" s="230" t="s">
        <v>91</v>
      </c>
      <c r="AY383" s="16" t="s">
        <v>128</v>
      </c>
      <c r="BE383" s="231">
        <f>IF(N383="základní",J383,0)</f>
        <v>0</v>
      </c>
      <c r="BF383" s="231">
        <f>IF(N383="snížená",J383,0)</f>
        <v>0</v>
      </c>
      <c r="BG383" s="231">
        <f>IF(N383="zákl. přenesená",J383,0)</f>
        <v>0</v>
      </c>
      <c r="BH383" s="231">
        <f>IF(N383="sníž. přenesená",J383,0)</f>
        <v>0</v>
      </c>
      <c r="BI383" s="231">
        <f>IF(N383="nulová",J383,0)</f>
        <v>0</v>
      </c>
      <c r="BJ383" s="16" t="s">
        <v>89</v>
      </c>
      <c r="BK383" s="231">
        <f>ROUND(I383*H383,2)</f>
        <v>0</v>
      </c>
      <c r="BL383" s="16" t="s">
        <v>134</v>
      </c>
      <c r="BM383" s="230" t="s">
        <v>529</v>
      </c>
    </row>
    <row r="384" s="2" customFormat="1">
      <c r="A384" s="37"/>
      <c r="B384" s="38"/>
      <c r="C384" s="39"/>
      <c r="D384" s="232" t="s">
        <v>136</v>
      </c>
      <c r="E384" s="39"/>
      <c r="F384" s="233" t="s">
        <v>530</v>
      </c>
      <c r="G384" s="39"/>
      <c r="H384" s="39"/>
      <c r="I384" s="234"/>
      <c r="J384" s="39"/>
      <c r="K384" s="39"/>
      <c r="L384" s="43"/>
      <c r="M384" s="235"/>
      <c r="N384" s="236"/>
      <c r="O384" s="90"/>
      <c r="P384" s="90"/>
      <c r="Q384" s="90"/>
      <c r="R384" s="90"/>
      <c r="S384" s="90"/>
      <c r="T384" s="91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T384" s="16" t="s">
        <v>136</v>
      </c>
      <c r="AU384" s="16" t="s">
        <v>91</v>
      </c>
    </row>
    <row r="385" s="2" customFormat="1">
      <c r="A385" s="37"/>
      <c r="B385" s="38"/>
      <c r="C385" s="39"/>
      <c r="D385" s="237" t="s">
        <v>138</v>
      </c>
      <c r="E385" s="39"/>
      <c r="F385" s="238" t="s">
        <v>531</v>
      </c>
      <c r="G385" s="39"/>
      <c r="H385" s="39"/>
      <c r="I385" s="234"/>
      <c r="J385" s="39"/>
      <c r="K385" s="39"/>
      <c r="L385" s="43"/>
      <c r="M385" s="235"/>
      <c r="N385" s="236"/>
      <c r="O385" s="90"/>
      <c r="P385" s="90"/>
      <c r="Q385" s="90"/>
      <c r="R385" s="90"/>
      <c r="S385" s="90"/>
      <c r="T385" s="91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T385" s="16" t="s">
        <v>138</v>
      </c>
      <c r="AU385" s="16" t="s">
        <v>91</v>
      </c>
    </row>
    <row r="386" s="13" customFormat="1">
      <c r="A386" s="13"/>
      <c r="B386" s="240"/>
      <c r="C386" s="241"/>
      <c r="D386" s="232" t="s">
        <v>142</v>
      </c>
      <c r="E386" s="242" t="s">
        <v>1</v>
      </c>
      <c r="F386" s="243" t="s">
        <v>532</v>
      </c>
      <c r="G386" s="241"/>
      <c r="H386" s="244">
        <v>7.5</v>
      </c>
      <c r="I386" s="245"/>
      <c r="J386" s="241"/>
      <c r="K386" s="241"/>
      <c r="L386" s="246"/>
      <c r="M386" s="247"/>
      <c r="N386" s="248"/>
      <c r="O386" s="248"/>
      <c r="P386" s="248"/>
      <c r="Q386" s="248"/>
      <c r="R386" s="248"/>
      <c r="S386" s="248"/>
      <c r="T386" s="249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50" t="s">
        <v>142</v>
      </c>
      <c r="AU386" s="250" t="s">
        <v>91</v>
      </c>
      <c r="AV386" s="13" t="s">
        <v>91</v>
      </c>
      <c r="AW386" s="13" t="s">
        <v>36</v>
      </c>
      <c r="AX386" s="13" t="s">
        <v>89</v>
      </c>
      <c r="AY386" s="250" t="s">
        <v>128</v>
      </c>
    </row>
    <row r="387" s="2" customFormat="1" ht="16.5" customHeight="1">
      <c r="A387" s="37"/>
      <c r="B387" s="38"/>
      <c r="C387" s="218" t="s">
        <v>533</v>
      </c>
      <c r="D387" s="218" t="s">
        <v>130</v>
      </c>
      <c r="E387" s="219" t="s">
        <v>534</v>
      </c>
      <c r="F387" s="220" t="s">
        <v>535</v>
      </c>
      <c r="G387" s="221" t="s">
        <v>146</v>
      </c>
      <c r="H387" s="222">
        <v>1.21</v>
      </c>
      <c r="I387" s="223"/>
      <c r="J387" s="224">
        <f>ROUND(I387*H387,2)</f>
        <v>0</v>
      </c>
      <c r="K387" s="225"/>
      <c r="L387" s="43"/>
      <c r="M387" s="226" t="s">
        <v>1</v>
      </c>
      <c r="N387" s="227" t="s">
        <v>46</v>
      </c>
      <c r="O387" s="90"/>
      <c r="P387" s="228">
        <f>O387*H387</f>
        <v>0</v>
      </c>
      <c r="Q387" s="228">
        <v>0</v>
      </c>
      <c r="R387" s="228">
        <f>Q387*H387</f>
        <v>0</v>
      </c>
      <c r="S387" s="228">
        <v>0</v>
      </c>
      <c r="T387" s="229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230" t="s">
        <v>134</v>
      </c>
      <c r="AT387" s="230" t="s">
        <v>130</v>
      </c>
      <c r="AU387" s="230" t="s">
        <v>91</v>
      </c>
      <c r="AY387" s="16" t="s">
        <v>128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6" t="s">
        <v>89</v>
      </c>
      <c r="BK387" s="231">
        <f>ROUND(I387*H387,2)</f>
        <v>0</v>
      </c>
      <c r="BL387" s="16" t="s">
        <v>134</v>
      </c>
      <c r="BM387" s="230" t="s">
        <v>536</v>
      </c>
    </row>
    <row r="388" s="2" customFormat="1">
      <c r="A388" s="37"/>
      <c r="B388" s="38"/>
      <c r="C388" s="39"/>
      <c r="D388" s="232" t="s">
        <v>136</v>
      </c>
      <c r="E388" s="39"/>
      <c r="F388" s="233" t="s">
        <v>537</v>
      </c>
      <c r="G388" s="39"/>
      <c r="H388" s="39"/>
      <c r="I388" s="234"/>
      <c r="J388" s="39"/>
      <c r="K388" s="39"/>
      <c r="L388" s="43"/>
      <c r="M388" s="235"/>
      <c r="N388" s="236"/>
      <c r="O388" s="90"/>
      <c r="P388" s="90"/>
      <c r="Q388" s="90"/>
      <c r="R388" s="90"/>
      <c r="S388" s="90"/>
      <c r="T388" s="91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T388" s="16" t="s">
        <v>136</v>
      </c>
      <c r="AU388" s="16" t="s">
        <v>91</v>
      </c>
    </row>
    <row r="389" s="2" customFormat="1">
      <c r="A389" s="37"/>
      <c r="B389" s="38"/>
      <c r="C389" s="39"/>
      <c r="D389" s="237" t="s">
        <v>138</v>
      </c>
      <c r="E389" s="39"/>
      <c r="F389" s="238" t="s">
        <v>538</v>
      </c>
      <c r="G389" s="39"/>
      <c r="H389" s="39"/>
      <c r="I389" s="234"/>
      <c r="J389" s="39"/>
      <c r="K389" s="39"/>
      <c r="L389" s="43"/>
      <c r="M389" s="235"/>
      <c r="N389" s="236"/>
      <c r="O389" s="90"/>
      <c r="P389" s="90"/>
      <c r="Q389" s="90"/>
      <c r="R389" s="90"/>
      <c r="S389" s="90"/>
      <c r="T389" s="91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6" t="s">
        <v>138</v>
      </c>
      <c r="AU389" s="16" t="s">
        <v>91</v>
      </c>
    </row>
    <row r="390" s="2" customFormat="1">
      <c r="A390" s="37"/>
      <c r="B390" s="38"/>
      <c r="C390" s="39"/>
      <c r="D390" s="232" t="s">
        <v>140</v>
      </c>
      <c r="E390" s="39"/>
      <c r="F390" s="239" t="s">
        <v>539</v>
      </c>
      <c r="G390" s="39"/>
      <c r="H390" s="39"/>
      <c r="I390" s="234"/>
      <c r="J390" s="39"/>
      <c r="K390" s="39"/>
      <c r="L390" s="43"/>
      <c r="M390" s="235"/>
      <c r="N390" s="236"/>
      <c r="O390" s="90"/>
      <c r="P390" s="90"/>
      <c r="Q390" s="90"/>
      <c r="R390" s="90"/>
      <c r="S390" s="90"/>
      <c r="T390" s="91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T390" s="16" t="s">
        <v>140</v>
      </c>
      <c r="AU390" s="16" t="s">
        <v>91</v>
      </c>
    </row>
    <row r="391" s="13" customFormat="1">
      <c r="A391" s="13"/>
      <c r="B391" s="240"/>
      <c r="C391" s="241"/>
      <c r="D391" s="232" t="s">
        <v>142</v>
      </c>
      <c r="E391" s="242" t="s">
        <v>1</v>
      </c>
      <c r="F391" s="243" t="s">
        <v>540</v>
      </c>
      <c r="G391" s="241"/>
      <c r="H391" s="244">
        <v>1.21</v>
      </c>
      <c r="I391" s="245"/>
      <c r="J391" s="241"/>
      <c r="K391" s="241"/>
      <c r="L391" s="246"/>
      <c r="M391" s="247"/>
      <c r="N391" s="248"/>
      <c r="O391" s="248"/>
      <c r="P391" s="248"/>
      <c r="Q391" s="248"/>
      <c r="R391" s="248"/>
      <c r="S391" s="248"/>
      <c r="T391" s="249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50" t="s">
        <v>142</v>
      </c>
      <c r="AU391" s="250" t="s">
        <v>91</v>
      </c>
      <c r="AV391" s="13" t="s">
        <v>91</v>
      </c>
      <c r="AW391" s="13" t="s">
        <v>36</v>
      </c>
      <c r="AX391" s="13" t="s">
        <v>89</v>
      </c>
      <c r="AY391" s="250" t="s">
        <v>128</v>
      </c>
    </row>
    <row r="392" s="2" customFormat="1" ht="21.75" customHeight="1">
      <c r="A392" s="37"/>
      <c r="B392" s="38"/>
      <c r="C392" s="218" t="s">
        <v>541</v>
      </c>
      <c r="D392" s="218" t="s">
        <v>130</v>
      </c>
      <c r="E392" s="219" t="s">
        <v>542</v>
      </c>
      <c r="F392" s="220" t="s">
        <v>543</v>
      </c>
      <c r="G392" s="221" t="s">
        <v>133</v>
      </c>
      <c r="H392" s="222">
        <v>1.5540000000000001</v>
      </c>
      <c r="I392" s="223"/>
      <c r="J392" s="224">
        <f>ROUND(I392*H392,2)</f>
        <v>0</v>
      </c>
      <c r="K392" s="225"/>
      <c r="L392" s="43"/>
      <c r="M392" s="226" t="s">
        <v>1</v>
      </c>
      <c r="N392" s="227" t="s">
        <v>46</v>
      </c>
      <c r="O392" s="90"/>
      <c r="P392" s="228">
        <f>O392*H392</f>
        <v>0</v>
      </c>
      <c r="Q392" s="228">
        <v>0.0078799999999999999</v>
      </c>
      <c r="R392" s="228">
        <f>Q392*H392</f>
        <v>0.012245519999999999</v>
      </c>
      <c r="S392" s="228">
        <v>0</v>
      </c>
      <c r="T392" s="229">
        <f>S392*H392</f>
        <v>0</v>
      </c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R392" s="230" t="s">
        <v>134</v>
      </c>
      <c r="AT392" s="230" t="s">
        <v>130</v>
      </c>
      <c r="AU392" s="230" t="s">
        <v>91</v>
      </c>
      <c r="AY392" s="16" t="s">
        <v>128</v>
      </c>
      <c r="BE392" s="231">
        <f>IF(N392="základní",J392,0)</f>
        <v>0</v>
      </c>
      <c r="BF392" s="231">
        <f>IF(N392="snížená",J392,0)</f>
        <v>0</v>
      </c>
      <c r="BG392" s="231">
        <f>IF(N392="zákl. přenesená",J392,0)</f>
        <v>0</v>
      </c>
      <c r="BH392" s="231">
        <f>IF(N392="sníž. přenesená",J392,0)</f>
        <v>0</v>
      </c>
      <c r="BI392" s="231">
        <f>IF(N392="nulová",J392,0)</f>
        <v>0</v>
      </c>
      <c r="BJ392" s="16" t="s">
        <v>89</v>
      </c>
      <c r="BK392" s="231">
        <f>ROUND(I392*H392,2)</f>
        <v>0</v>
      </c>
      <c r="BL392" s="16" t="s">
        <v>134</v>
      </c>
      <c r="BM392" s="230" t="s">
        <v>544</v>
      </c>
    </row>
    <row r="393" s="2" customFormat="1">
      <c r="A393" s="37"/>
      <c r="B393" s="38"/>
      <c r="C393" s="39"/>
      <c r="D393" s="232" t="s">
        <v>136</v>
      </c>
      <c r="E393" s="39"/>
      <c r="F393" s="233" t="s">
        <v>545</v>
      </c>
      <c r="G393" s="39"/>
      <c r="H393" s="39"/>
      <c r="I393" s="234"/>
      <c r="J393" s="39"/>
      <c r="K393" s="39"/>
      <c r="L393" s="43"/>
      <c r="M393" s="235"/>
      <c r="N393" s="236"/>
      <c r="O393" s="90"/>
      <c r="P393" s="90"/>
      <c r="Q393" s="90"/>
      <c r="R393" s="90"/>
      <c r="S393" s="90"/>
      <c r="T393" s="91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T393" s="16" t="s">
        <v>136</v>
      </c>
      <c r="AU393" s="16" t="s">
        <v>91</v>
      </c>
    </row>
    <row r="394" s="2" customFormat="1">
      <c r="A394" s="37"/>
      <c r="B394" s="38"/>
      <c r="C394" s="39"/>
      <c r="D394" s="237" t="s">
        <v>138</v>
      </c>
      <c r="E394" s="39"/>
      <c r="F394" s="238" t="s">
        <v>546</v>
      </c>
      <c r="G394" s="39"/>
      <c r="H394" s="39"/>
      <c r="I394" s="234"/>
      <c r="J394" s="39"/>
      <c r="K394" s="39"/>
      <c r="L394" s="43"/>
      <c r="M394" s="235"/>
      <c r="N394" s="236"/>
      <c r="O394" s="90"/>
      <c r="P394" s="90"/>
      <c r="Q394" s="90"/>
      <c r="R394" s="90"/>
      <c r="S394" s="90"/>
      <c r="T394" s="91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T394" s="16" t="s">
        <v>138</v>
      </c>
      <c r="AU394" s="16" t="s">
        <v>91</v>
      </c>
    </row>
    <row r="395" s="13" customFormat="1">
      <c r="A395" s="13"/>
      <c r="B395" s="240"/>
      <c r="C395" s="241"/>
      <c r="D395" s="232" t="s">
        <v>142</v>
      </c>
      <c r="E395" s="242" t="s">
        <v>1</v>
      </c>
      <c r="F395" s="243" t="s">
        <v>547</v>
      </c>
      <c r="G395" s="241"/>
      <c r="H395" s="244">
        <v>1.5540000000000001</v>
      </c>
      <c r="I395" s="245"/>
      <c r="J395" s="241"/>
      <c r="K395" s="241"/>
      <c r="L395" s="246"/>
      <c r="M395" s="247"/>
      <c r="N395" s="248"/>
      <c r="O395" s="248"/>
      <c r="P395" s="248"/>
      <c r="Q395" s="248"/>
      <c r="R395" s="248"/>
      <c r="S395" s="248"/>
      <c r="T395" s="249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50" t="s">
        <v>142</v>
      </c>
      <c r="AU395" s="250" t="s">
        <v>91</v>
      </c>
      <c r="AV395" s="13" t="s">
        <v>91</v>
      </c>
      <c r="AW395" s="13" t="s">
        <v>36</v>
      </c>
      <c r="AX395" s="13" t="s">
        <v>89</v>
      </c>
      <c r="AY395" s="250" t="s">
        <v>128</v>
      </c>
    </row>
    <row r="396" s="2" customFormat="1" ht="24.15" customHeight="1">
      <c r="A396" s="37"/>
      <c r="B396" s="38"/>
      <c r="C396" s="218" t="s">
        <v>548</v>
      </c>
      <c r="D396" s="218" t="s">
        <v>130</v>
      </c>
      <c r="E396" s="219" t="s">
        <v>549</v>
      </c>
      <c r="F396" s="220" t="s">
        <v>550</v>
      </c>
      <c r="G396" s="221" t="s">
        <v>133</v>
      </c>
      <c r="H396" s="222">
        <v>1.5540000000000001</v>
      </c>
      <c r="I396" s="223"/>
      <c r="J396" s="224">
        <f>ROUND(I396*H396,2)</f>
        <v>0</v>
      </c>
      <c r="K396" s="225"/>
      <c r="L396" s="43"/>
      <c r="M396" s="226" t="s">
        <v>1</v>
      </c>
      <c r="N396" s="227" t="s">
        <v>46</v>
      </c>
      <c r="O396" s="90"/>
      <c r="P396" s="228">
        <f>O396*H396</f>
        <v>0</v>
      </c>
      <c r="Q396" s="228">
        <v>0</v>
      </c>
      <c r="R396" s="228">
        <f>Q396*H396</f>
        <v>0</v>
      </c>
      <c r="S396" s="228">
        <v>0</v>
      </c>
      <c r="T396" s="229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230" t="s">
        <v>134</v>
      </c>
      <c r="AT396" s="230" t="s">
        <v>130</v>
      </c>
      <c r="AU396" s="230" t="s">
        <v>91</v>
      </c>
      <c r="AY396" s="16" t="s">
        <v>128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6" t="s">
        <v>89</v>
      </c>
      <c r="BK396" s="231">
        <f>ROUND(I396*H396,2)</f>
        <v>0</v>
      </c>
      <c r="BL396" s="16" t="s">
        <v>134</v>
      </c>
      <c r="BM396" s="230" t="s">
        <v>551</v>
      </c>
    </row>
    <row r="397" s="2" customFormat="1">
      <c r="A397" s="37"/>
      <c r="B397" s="38"/>
      <c r="C397" s="39"/>
      <c r="D397" s="232" t="s">
        <v>136</v>
      </c>
      <c r="E397" s="39"/>
      <c r="F397" s="233" t="s">
        <v>552</v>
      </c>
      <c r="G397" s="39"/>
      <c r="H397" s="39"/>
      <c r="I397" s="234"/>
      <c r="J397" s="39"/>
      <c r="K397" s="39"/>
      <c r="L397" s="43"/>
      <c r="M397" s="235"/>
      <c r="N397" s="236"/>
      <c r="O397" s="90"/>
      <c r="P397" s="90"/>
      <c r="Q397" s="90"/>
      <c r="R397" s="90"/>
      <c r="S397" s="90"/>
      <c r="T397" s="91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T397" s="16" t="s">
        <v>136</v>
      </c>
      <c r="AU397" s="16" t="s">
        <v>91</v>
      </c>
    </row>
    <row r="398" s="2" customFormat="1">
      <c r="A398" s="37"/>
      <c r="B398" s="38"/>
      <c r="C398" s="39"/>
      <c r="D398" s="237" t="s">
        <v>138</v>
      </c>
      <c r="E398" s="39"/>
      <c r="F398" s="238" t="s">
        <v>553</v>
      </c>
      <c r="G398" s="39"/>
      <c r="H398" s="39"/>
      <c r="I398" s="234"/>
      <c r="J398" s="39"/>
      <c r="K398" s="39"/>
      <c r="L398" s="43"/>
      <c r="M398" s="235"/>
      <c r="N398" s="236"/>
      <c r="O398" s="90"/>
      <c r="P398" s="90"/>
      <c r="Q398" s="90"/>
      <c r="R398" s="90"/>
      <c r="S398" s="90"/>
      <c r="T398" s="91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T398" s="16" t="s">
        <v>138</v>
      </c>
      <c r="AU398" s="16" t="s">
        <v>91</v>
      </c>
    </row>
    <row r="399" s="13" customFormat="1">
      <c r="A399" s="13"/>
      <c r="B399" s="240"/>
      <c r="C399" s="241"/>
      <c r="D399" s="232" t="s">
        <v>142</v>
      </c>
      <c r="E399" s="242" t="s">
        <v>1</v>
      </c>
      <c r="F399" s="243" t="s">
        <v>547</v>
      </c>
      <c r="G399" s="241"/>
      <c r="H399" s="244">
        <v>1.5540000000000001</v>
      </c>
      <c r="I399" s="245"/>
      <c r="J399" s="241"/>
      <c r="K399" s="241"/>
      <c r="L399" s="246"/>
      <c r="M399" s="247"/>
      <c r="N399" s="248"/>
      <c r="O399" s="248"/>
      <c r="P399" s="248"/>
      <c r="Q399" s="248"/>
      <c r="R399" s="248"/>
      <c r="S399" s="248"/>
      <c r="T399" s="249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50" t="s">
        <v>142</v>
      </c>
      <c r="AU399" s="250" t="s">
        <v>91</v>
      </c>
      <c r="AV399" s="13" t="s">
        <v>91</v>
      </c>
      <c r="AW399" s="13" t="s">
        <v>36</v>
      </c>
      <c r="AX399" s="13" t="s">
        <v>89</v>
      </c>
      <c r="AY399" s="250" t="s">
        <v>128</v>
      </c>
    </row>
    <row r="400" s="2" customFormat="1" ht="21.75" customHeight="1">
      <c r="A400" s="37"/>
      <c r="B400" s="38"/>
      <c r="C400" s="218" t="s">
        <v>554</v>
      </c>
      <c r="D400" s="218" t="s">
        <v>130</v>
      </c>
      <c r="E400" s="219" t="s">
        <v>555</v>
      </c>
      <c r="F400" s="220" t="s">
        <v>556</v>
      </c>
      <c r="G400" s="221" t="s">
        <v>146</v>
      </c>
      <c r="H400" s="222">
        <v>5.4950000000000001</v>
      </c>
      <c r="I400" s="223"/>
      <c r="J400" s="224">
        <f>ROUND(I400*H400,2)</f>
        <v>0</v>
      </c>
      <c r="K400" s="225"/>
      <c r="L400" s="43"/>
      <c r="M400" s="226" t="s">
        <v>1</v>
      </c>
      <c r="N400" s="227" t="s">
        <v>46</v>
      </c>
      <c r="O400" s="90"/>
      <c r="P400" s="228">
        <f>O400*H400</f>
        <v>0</v>
      </c>
      <c r="Q400" s="228">
        <v>1.8899999999999999</v>
      </c>
      <c r="R400" s="228">
        <f>Q400*H400</f>
        <v>10.38555</v>
      </c>
      <c r="S400" s="228">
        <v>0</v>
      </c>
      <c r="T400" s="229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230" t="s">
        <v>134</v>
      </c>
      <c r="AT400" s="230" t="s">
        <v>130</v>
      </c>
      <c r="AU400" s="230" t="s">
        <v>91</v>
      </c>
      <c r="AY400" s="16" t="s">
        <v>128</v>
      </c>
      <c r="BE400" s="231">
        <f>IF(N400="základní",J400,0)</f>
        <v>0</v>
      </c>
      <c r="BF400" s="231">
        <f>IF(N400="snížená",J400,0)</f>
        <v>0</v>
      </c>
      <c r="BG400" s="231">
        <f>IF(N400="zákl. přenesená",J400,0)</f>
        <v>0</v>
      </c>
      <c r="BH400" s="231">
        <f>IF(N400="sníž. přenesená",J400,0)</f>
        <v>0</v>
      </c>
      <c r="BI400" s="231">
        <f>IF(N400="nulová",J400,0)</f>
        <v>0</v>
      </c>
      <c r="BJ400" s="16" t="s">
        <v>89</v>
      </c>
      <c r="BK400" s="231">
        <f>ROUND(I400*H400,2)</f>
        <v>0</v>
      </c>
      <c r="BL400" s="16" t="s">
        <v>134</v>
      </c>
      <c r="BM400" s="230" t="s">
        <v>557</v>
      </c>
    </row>
    <row r="401" s="2" customFormat="1">
      <c r="A401" s="37"/>
      <c r="B401" s="38"/>
      <c r="C401" s="39"/>
      <c r="D401" s="232" t="s">
        <v>136</v>
      </c>
      <c r="E401" s="39"/>
      <c r="F401" s="233" t="s">
        <v>558</v>
      </c>
      <c r="G401" s="39"/>
      <c r="H401" s="39"/>
      <c r="I401" s="234"/>
      <c r="J401" s="39"/>
      <c r="K401" s="39"/>
      <c r="L401" s="43"/>
      <c r="M401" s="235"/>
      <c r="N401" s="236"/>
      <c r="O401" s="90"/>
      <c r="P401" s="90"/>
      <c r="Q401" s="90"/>
      <c r="R401" s="90"/>
      <c r="S401" s="90"/>
      <c r="T401" s="91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T401" s="16" t="s">
        <v>136</v>
      </c>
      <c r="AU401" s="16" t="s">
        <v>91</v>
      </c>
    </row>
    <row r="402" s="2" customFormat="1">
      <c r="A402" s="37"/>
      <c r="B402" s="38"/>
      <c r="C402" s="39"/>
      <c r="D402" s="237" t="s">
        <v>138</v>
      </c>
      <c r="E402" s="39"/>
      <c r="F402" s="238" t="s">
        <v>559</v>
      </c>
      <c r="G402" s="39"/>
      <c r="H402" s="39"/>
      <c r="I402" s="234"/>
      <c r="J402" s="39"/>
      <c r="K402" s="39"/>
      <c r="L402" s="43"/>
      <c r="M402" s="235"/>
      <c r="N402" s="236"/>
      <c r="O402" s="90"/>
      <c r="P402" s="90"/>
      <c r="Q402" s="90"/>
      <c r="R402" s="90"/>
      <c r="S402" s="90"/>
      <c r="T402" s="91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T402" s="16" t="s">
        <v>138</v>
      </c>
      <c r="AU402" s="16" t="s">
        <v>91</v>
      </c>
    </row>
    <row r="403" s="13" customFormat="1">
      <c r="A403" s="13"/>
      <c r="B403" s="240"/>
      <c r="C403" s="241"/>
      <c r="D403" s="232" t="s">
        <v>142</v>
      </c>
      <c r="E403" s="242" t="s">
        <v>1</v>
      </c>
      <c r="F403" s="243" t="s">
        <v>560</v>
      </c>
      <c r="G403" s="241"/>
      <c r="H403" s="244">
        <v>5.4950000000000001</v>
      </c>
      <c r="I403" s="245"/>
      <c r="J403" s="241"/>
      <c r="K403" s="241"/>
      <c r="L403" s="246"/>
      <c r="M403" s="247"/>
      <c r="N403" s="248"/>
      <c r="O403" s="248"/>
      <c r="P403" s="248"/>
      <c r="Q403" s="248"/>
      <c r="R403" s="248"/>
      <c r="S403" s="248"/>
      <c r="T403" s="249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50" t="s">
        <v>142</v>
      </c>
      <c r="AU403" s="250" t="s">
        <v>91</v>
      </c>
      <c r="AV403" s="13" t="s">
        <v>91</v>
      </c>
      <c r="AW403" s="13" t="s">
        <v>36</v>
      </c>
      <c r="AX403" s="13" t="s">
        <v>89</v>
      </c>
      <c r="AY403" s="250" t="s">
        <v>128</v>
      </c>
    </row>
    <row r="404" s="2" customFormat="1" ht="16.5" customHeight="1">
      <c r="A404" s="37"/>
      <c r="B404" s="38"/>
      <c r="C404" s="218" t="s">
        <v>561</v>
      </c>
      <c r="D404" s="218" t="s">
        <v>130</v>
      </c>
      <c r="E404" s="219" t="s">
        <v>562</v>
      </c>
      <c r="F404" s="220" t="s">
        <v>563</v>
      </c>
      <c r="G404" s="221" t="s">
        <v>133</v>
      </c>
      <c r="H404" s="222">
        <v>96</v>
      </c>
      <c r="I404" s="223"/>
      <c r="J404" s="224">
        <f>ROUND(I404*H404,2)</f>
        <v>0</v>
      </c>
      <c r="K404" s="225"/>
      <c r="L404" s="43"/>
      <c r="M404" s="226" t="s">
        <v>1</v>
      </c>
      <c r="N404" s="227" t="s">
        <v>46</v>
      </c>
      <c r="O404" s="90"/>
      <c r="P404" s="228">
        <f>O404*H404</f>
        <v>0</v>
      </c>
      <c r="Q404" s="228">
        <v>0.00027999999999999998</v>
      </c>
      <c r="R404" s="228">
        <f>Q404*H404</f>
        <v>0.026879999999999998</v>
      </c>
      <c r="S404" s="228">
        <v>0</v>
      </c>
      <c r="T404" s="229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230" t="s">
        <v>134</v>
      </c>
      <c r="AT404" s="230" t="s">
        <v>130</v>
      </c>
      <c r="AU404" s="230" t="s">
        <v>91</v>
      </c>
      <c r="AY404" s="16" t="s">
        <v>128</v>
      </c>
      <c r="BE404" s="231">
        <f>IF(N404="základní",J404,0)</f>
        <v>0</v>
      </c>
      <c r="BF404" s="231">
        <f>IF(N404="snížená",J404,0)</f>
        <v>0</v>
      </c>
      <c r="BG404" s="231">
        <f>IF(N404="zákl. přenesená",J404,0)</f>
        <v>0</v>
      </c>
      <c r="BH404" s="231">
        <f>IF(N404="sníž. přenesená",J404,0)</f>
        <v>0</v>
      </c>
      <c r="BI404" s="231">
        <f>IF(N404="nulová",J404,0)</f>
        <v>0</v>
      </c>
      <c r="BJ404" s="16" t="s">
        <v>89</v>
      </c>
      <c r="BK404" s="231">
        <f>ROUND(I404*H404,2)</f>
        <v>0</v>
      </c>
      <c r="BL404" s="16" t="s">
        <v>134</v>
      </c>
      <c r="BM404" s="230" t="s">
        <v>564</v>
      </c>
    </row>
    <row r="405" s="2" customFormat="1">
      <c r="A405" s="37"/>
      <c r="B405" s="38"/>
      <c r="C405" s="39"/>
      <c r="D405" s="232" t="s">
        <v>136</v>
      </c>
      <c r="E405" s="39"/>
      <c r="F405" s="233" t="s">
        <v>565</v>
      </c>
      <c r="G405" s="39"/>
      <c r="H405" s="39"/>
      <c r="I405" s="234"/>
      <c r="J405" s="39"/>
      <c r="K405" s="39"/>
      <c r="L405" s="43"/>
      <c r="M405" s="235"/>
      <c r="N405" s="236"/>
      <c r="O405" s="90"/>
      <c r="P405" s="90"/>
      <c r="Q405" s="90"/>
      <c r="R405" s="90"/>
      <c r="S405" s="90"/>
      <c r="T405" s="91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T405" s="16" t="s">
        <v>136</v>
      </c>
      <c r="AU405" s="16" t="s">
        <v>91</v>
      </c>
    </row>
    <row r="406" s="2" customFormat="1">
      <c r="A406" s="37"/>
      <c r="B406" s="38"/>
      <c r="C406" s="39"/>
      <c r="D406" s="237" t="s">
        <v>138</v>
      </c>
      <c r="E406" s="39"/>
      <c r="F406" s="238" t="s">
        <v>566</v>
      </c>
      <c r="G406" s="39"/>
      <c r="H406" s="39"/>
      <c r="I406" s="234"/>
      <c r="J406" s="39"/>
      <c r="K406" s="39"/>
      <c r="L406" s="43"/>
      <c r="M406" s="235"/>
      <c r="N406" s="236"/>
      <c r="O406" s="90"/>
      <c r="P406" s="90"/>
      <c r="Q406" s="90"/>
      <c r="R406" s="90"/>
      <c r="S406" s="90"/>
      <c r="T406" s="91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T406" s="16" t="s">
        <v>138</v>
      </c>
      <c r="AU406" s="16" t="s">
        <v>91</v>
      </c>
    </row>
    <row r="407" s="2" customFormat="1">
      <c r="A407" s="37"/>
      <c r="B407" s="38"/>
      <c r="C407" s="39"/>
      <c r="D407" s="232" t="s">
        <v>140</v>
      </c>
      <c r="E407" s="39"/>
      <c r="F407" s="239" t="s">
        <v>567</v>
      </c>
      <c r="G407" s="39"/>
      <c r="H407" s="39"/>
      <c r="I407" s="234"/>
      <c r="J407" s="39"/>
      <c r="K407" s="39"/>
      <c r="L407" s="43"/>
      <c r="M407" s="235"/>
      <c r="N407" s="236"/>
      <c r="O407" s="90"/>
      <c r="P407" s="90"/>
      <c r="Q407" s="90"/>
      <c r="R407" s="90"/>
      <c r="S407" s="90"/>
      <c r="T407" s="91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T407" s="16" t="s">
        <v>140</v>
      </c>
      <c r="AU407" s="16" t="s">
        <v>91</v>
      </c>
    </row>
    <row r="408" s="13" customFormat="1">
      <c r="A408" s="13"/>
      <c r="B408" s="240"/>
      <c r="C408" s="241"/>
      <c r="D408" s="232" t="s">
        <v>142</v>
      </c>
      <c r="E408" s="242" t="s">
        <v>1</v>
      </c>
      <c r="F408" s="243" t="s">
        <v>568</v>
      </c>
      <c r="G408" s="241"/>
      <c r="H408" s="244">
        <v>96</v>
      </c>
      <c r="I408" s="245"/>
      <c r="J408" s="241"/>
      <c r="K408" s="241"/>
      <c r="L408" s="246"/>
      <c r="M408" s="247"/>
      <c r="N408" s="248"/>
      <c r="O408" s="248"/>
      <c r="P408" s="248"/>
      <c r="Q408" s="248"/>
      <c r="R408" s="248"/>
      <c r="S408" s="248"/>
      <c r="T408" s="249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50" t="s">
        <v>142</v>
      </c>
      <c r="AU408" s="250" t="s">
        <v>91</v>
      </c>
      <c r="AV408" s="13" t="s">
        <v>91</v>
      </c>
      <c r="AW408" s="13" t="s">
        <v>36</v>
      </c>
      <c r="AX408" s="13" t="s">
        <v>89</v>
      </c>
      <c r="AY408" s="250" t="s">
        <v>128</v>
      </c>
    </row>
    <row r="409" s="2" customFormat="1" ht="16.5" customHeight="1">
      <c r="A409" s="37"/>
      <c r="B409" s="38"/>
      <c r="C409" s="262" t="s">
        <v>569</v>
      </c>
      <c r="D409" s="262" t="s">
        <v>179</v>
      </c>
      <c r="E409" s="263" t="s">
        <v>570</v>
      </c>
      <c r="F409" s="264" t="s">
        <v>571</v>
      </c>
      <c r="G409" s="265" t="s">
        <v>133</v>
      </c>
      <c r="H409" s="266">
        <v>115.2</v>
      </c>
      <c r="I409" s="267"/>
      <c r="J409" s="268">
        <f>ROUND(I409*H409,2)</f>
        <v>0</v>
      </c>
      <c r="K409" s="269"/>
      <c r="L409" s="270"/>
      <c r="M409" s="271" t="s">
        <v>1</v>
      </c>
      <c r="N409" s="272" t="s">
        <v>46</v>
      </c>
      <c r="O409" s="90"/>
      <c r="P409" s="228">
        <f>O409*H409</f>
        <v>0</v>
      </c>
      <c r="Q409" s="228">
        <v>0.00029999999999999997</v>
      </c>
      <c r="R409" s="228">
        <f>Q409*H409</f>
        <v>0.03456</v>
      </c>
      <c r="S409" s="228">
        <v>0</v>
      </c>
      <c r="T409" s="229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30" t="s">
        <v>182</v>
      </c>
      <c r="AT409" s="230" t="s">
        <v>179</v>
      </c>
      <c r="AU409" s="230" t="s">
        <v>91</v>
      </c>
      <c r="AY409" s="16" t="s">
        <v>128</v>
      </c>
      <c r="BE409" s="231">
        <f>IF(N409="základní",J409,0)</f>
        <v>0</v>
      </c>
      <c r="BF409" s="231">
        <f>IF(N409="snížená",J409,0)</f>
        <v>0</v>
      </c>
      <c r="BG409" s="231">
        <f>IF(N409="zákl. přenesená",J409,0)</f>
        <v>0</v>
      </c>
      <c r="BH409" s="231">
        <f>IF(N409="sníž. přenesená",J409,0)</f>
        <v>0</v>
      </c>
      <c r="BI409" s="231">
        <f>IF(N409="nulová",J409,0)</f>
        <v>0</v>
      </c>
      <c r="BJ409" s="16" t="s">
        <v>89</v>
      </c>
      <c r="BK409" s="231">
        <f>ROUND(I409*H409,2)</f>
        <v>0</v>
      </c>
      <c r="BL409" s="16" t="s">
        <v>134</v>
      </c>
      <c r="BM409" s="230" t="s">
        <v>572</v>
      </c>
    </row>
    <row r="410" s="2" customFormat="1">
      <c r="A410" s="37"/>
      <c r="B410" s="38"/>
      <c r="C410" s="39"/>
      <c r="D410" s="232" t="s">
        <v>136</v>
      </c>
      <c r="E410" s="39"/>
      <c r="F410" s="233" t="s">
        <v>571</v>
      </c>
      <c r="G410" s="39"/>
      <c r="H410" s="39"/>
      <c r="I410" s="234"/>
      <c r="J410" s="39"/>
      <c r="K410" s="39"/>
      <c r="L410" s="43"/>
      <c r="M410" s="235"/>
      <c r="N410" s="236"/>
      <c r="O410" s="90"/>
      <c r="P410" s="90"/>
      <c r="Q410" s="90"/>
      <c r="R410" s="90"/>
      <c r="S410" s="90"/>
      <c r="T410" s="91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T410" s="16" t="s">
        <v>136</v>
      </c>
      <c r="AU410" s="16" t="s">
        <v>91</v>
      </c>
    </row>
    <row r="411" s="13" customFormat="1">
      <c r="A411" s="13"/>
      <c r="B411" s="240"/>
      <c r="C411" s="241"/>
      <c r="D411" s="232" t="s">
        <v>142</v>
      </c>
      <c r="E411" s="241"/>
      <c r="F411" s="243" t="s">
        <v>573</v>
      </c>
      <c r="G411" s="241"/>
      <c r="H411" s="244">
        <v>115.2</v>
      </c>
      <c r="I411" s="245"/>
      <c r="J411" s="241"/>
      <c r="K411" s="241"/>
      <c r="L411" s="246"/>
      <c r="M411" s="247"/>
      <c r="N411" s="248"/>
      <c r="O411" s="248"/>
      <c r="P411" s="248"/>
      <c r="Q411" s="248"/>
      <c r="R411" s="248"/>
      <c r="S411" s="248"/>
      <c r="T411" s="249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50" t="s">
        <v>142</v>
      </c>
      <c r="AU411" s="250" t="s">
        <v>91</v>
      </c>
      <c r="AV411" s="13" t="s">
        <v>91</v>
      </c>
      <c r="AW411" s="13" t="s">
        <v>4</v>
      </c>
      <c r="AX411" s="13" t="s">
        <v>89</v>
      </c>
      <c r="AY411" s="250" t="s">
        <v>128</v>
      </c>
    </row>
    <row r="412" s="2" customFormat="1" ht="16.5" customHeight="1">
      <c r="A412" s="37"/>
      <c r="B412" s="38"/>
      <c r="C412" s="218" t="s">
        <v>574</v>
      </c>
      <c r="D412" s="218" t="s">
        <v>130</v>
      </c>
      <c r="E412" s="219" t="s">
        <v>575</v>
      </c>
      <c r="F412" s="220" t="s">
        <v>576</v>
      </c>
      <c r="G412" s="221" t="s">
        <v>146</v>
      </c>
      <c r="H412" s="222">
        <v>0.64800000000000002</v>
      </c>
      <c r="I412" s="223"/>
      <c r="J412" s="224">
        <f>ROUND(I412*H412,2)</f>
        <v>0</v>
      </c>
      <c r="K412" s="225"/>
      <c r="L412" s="43"/>
      <c r="M412" s="226" t="s">
        <v>1</v>
      </c>
      <c r="N412" s="227" t="s">
        <v>46</v>
      </c>
      <c r="O412" s="90"/>
      <c r="P412" s="228">
        <f>O412*H412</f>
        <v>0</v>
      </c>
      <c r="Q412" s="228">
        <v>2.79989</v>
      </c>
      <c r="R412" s="228">
        <f>Q412*H412</f>
        <v>1.81432872</v>
      </c>
      <c r="S412" s="228">
        <v>0</v>
      </c>
      <c r="T412" s="229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230" t="s">
        <v>134</v>
      </c>
      <c r="AT412" s="230" t="s">
        <v>130</v>
      </c>
      <c r="AU412" s="230" t="s">
        <v>91</v>
      </c>
      <c r="AY412" s="16" t="s">
        <v>128</v>
      </c>
      <c r="BE412" s="231">
        <f>IF(N412="základní",J412,0)</f>
        <v>0</v>
      </c>
      <c r="BF412" s="231">
        <f>IF(N412="snížená",J412,0)</f>
        <v>0</v>
      </c>
      <c r="BG412" s="231">
        <f>IF(N412="zákl. přenesená",J412,0)</f>
        <v>0</v>
      </c>
      <c r="BH412" s="231">
        <f>IF(N412="sníž. přenesená",J412,0)</f>
        <v>0</v>
      </c>
      <c r="BI412" s="231">
        <f>IF(N412="nulová",J412,0)</f>
        <v>0</v>
      </c>
      <c r="BJ412" s="16" t="s">
        <v>89</v>
      </c>
      <c r="BK412" s="231">
        <f>ROUND(I412*H412,2)</f>
        <v>0</v>
      </c>
      <c r="BL412" s="16" t="s">
        <v>134</v>
      </c>
      <c r="BM412" s="230" t="s">
        <v>577</v>
      </c>
    </row>
    <row r="413" s="2" customFormat="1">
      <c r="A413" s="37"/>
      <c r="B413" s="38"/>
      <c r="C413" s="39"/>
      <c r="D413" s="232" t="s">
        <v>136</v>
      </c>
      <c r="E413" s="39"/>
      <c r="F413" s="233" t="s">
        <v>578</v>
      </c>
      <c r="G413" s="39"/>
      <c r="H413" s="39"/>
      <c r="I413" s="234"/>
      <c r="J413" s="39"/>
      <c r="K413" s="39"/>
      <c r="L413" s="43"/>
      <c r="M413" s="235"/>
      <c r="N413" s="236"/>
      <c r="O413" s="90"/>
      <c r="P413" s="90"/>
      <c r="Q413" s="90"/>
      <c r="R413" s="90"/>
      <c r="S413" s="90"/>
      <c r="T413" s="91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T413" s="16" t="s">
        <v>136</v>
      </c>
      <c r="AU413" s="16" t="s">
        <v>91</v>
      </c>
    </row>
    <row r="414" s="2" customFormat="1">
      <c r="A414" s="37"/>
      <c r="B414" s="38"/>
      <c r="C414" s="39"/>
      <c r="D414" s="237" t="s">
        <v>138</v>
      </c>
      <c r="E414" s="39"/>
      <c r="F414" s="238" t="s">
        <v>579</v>
      </c>
      <c r="G414" s="39"/>
      <c r="H414" s="39"/>
      <c r="I414" s="234"/>
      <c r="J414" s="39"/>
      <c r="K414" s="39"/>
      <c r="L414" s="43"/>
      <c r="M414" s="235"/>
      <c r="N414" s="236"/>
      <c r="O414" s="90"/>
      <c r="P414" s="90"/>
      <c r="Q414" s="90"/>
      <c r="R414" s="90"/>
      <c r="S414" s="90"/>
      <c r="T414" s="91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T414" s="16" t="s">
        <v>138</v>
      </c>
      <c r="AU414" s="16" t="s">
        <v>91</v>
      </c>
    </row>
    <row r="415" s="2" customFormat="1">
      <c r="A415" s="37"/>
      <c r="B415" s="38"/>
      <c r="C415" s="39"/>
      <c r="D415" s="232" t="s">
        <v>140</v>
      </c>
      <c r="E415" s="39"/>
      <c r="F415" s="239" t="s">
        <v>580</v>
      </c>
      <c r="G415" s="39"/>
      <c r="H415" s="39"/>
      <c r="I415" s="234"/>
      <c r="J415" s="39"/>
      <c r="K415" s="39"/>
      <c r="L415" s="43"/>
      <c r="M415" s="235"/>
      <c r="N415" s="236"/>
      <c r="O415" s="90"/>
      <c r="P415" s="90"/>
      <c r="Q415" s="90"/>
      <c r="R415" s="90"/>
      <c r="S415" s="90"/>
      <c r="T415" s="91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T415" s="16" t="s">
        <v>140</v>
      </c>
      <c r="AU415" s="16" t="s">
        <v>91</v>
      </c>
    </row>
    <row r="416" s="13" customFormat="1">
      <c r="A416" s="13"/>
      <c r="B416" s="240"/>
      <c r="C416" s="241"/>
      <c r="D416" s="232" t="s">
        <v>142</v>
      </c>
      <c r="E416" s="242" t="s">
        <v>1</v>
      </c>
      <c r="F416" s="243" t="s">
        <v>581</v>
      </c>
      <c r="G416" s="241"/>
      <c r="H416" s="244">
        <v>0.64800000000000002</v>
      </c>
      <c r="I416" s="245"/>
      <c r="J416" s="241"/>
      <c r="K416" s="241"/>
      <c r="L416" s="246"/>
      <c r="M416" s="247"/>
      <c r="N416" s="248"/>
      <c r="O416" s="248"/>
      <c r="P416" s="248"/>
      <c r="Q416" s="248"/>
      <c r="R416" s="248"/>
      <c r="S416" s="248"/>
      <c r="T416" s="249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50" t="s">
        <v>142</v>
      </c>
      <c r="AU416" s="250" t="s">
        <v>91</v>
      </c>
      <c r="AV416" s="13" t="s">
        <v>91</v>
      </c>
      <c r="AW416" s="13" t="s">
        <v>36</v>
      </c>
      <c r="AX416" s="13" t="s">
        <v>89</v>
      </c>
      <c r="AY416" s="250" t="s">
        <v>128</v>
      </c>
    </row>
    <row r="417" s="2" customFormat="1" ht="16.5" customHeight="1">
      <c r="A417" s="37"/>
      <c r="B417" s="38"/>
      <c r="C417" s="218" t="s">
        <v>582</v>
      </c>
      <c r="D417" s="218" t="s">
        <v>130</v>
      </c>
      <c r="E417" s="219" t="s">
        <v>583</v>
      </c>
      <c r="F417" s="220" t="s">
        <v>584</v>
      </c>
      <c r="G417" s="221" t="s">
        <v>146</v>
      </c>
      <c r="H417" s="222">
        <v>7.2000000000000002</v>
      </c>
      <c r="I417" s="223"/>
      <c r="J417" s="224">
        <f>ROUND(I417*H417,2)</f>
        <v>0</v>
      </c>
      <c r="K417" s="225"/>
      <c r="L417" s="43"/>
      <c r="M417" s="226" t="s">
        <v>1</v>
      </c>
      <c r="N417" s="227" t="s">
        <v>46</v>
      </c>
      <c r="O417" s="90"/>
      <c r="P417" s="228">
        <f>O417*H417</f>
        <v>0</v>
      </c>
      <c r="Q417" s="228">
        <v>2.4340799999999998</v>
      </c>
      <c r="R417" s="228">
        <f>Q417*H417</f>
        <v>17.525375999999998</v>
      </c>
      <c r="S417" s="228">
        <v>0</v>
      </c>
      <c r="T417" s="229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230" t="s">
        <v>134</v>
      </c>
      <c r="AT417" s="230" t="s">
        <v>130</v>
      </c>
      <c r="AU417" s="230" t="s">
        <v>91</v>
      </c>
      <c r="AY417" s="16" t="s">
        <v>128</v>
      </c>
      <c r="BE417" s="231">
        <f>IF(N417="základní",J417,0)</f>
        <v>0</v>
      </c>
      <c r="BF417" s="231">
        <f>IF(N417="snížená",J417,0)</f>
        <v>0</v>
      </c>
      <c r="BG417" s="231">
        <f>IF(N417="zákl. přenesená",J417,0)</f>
        <v>0</v>
      </c>
      <c r="BH417" s="231">
        <f>IF(N417="sníž. přenesená",J417,0)</f>
        <v>0</v>
      </c>
      <c r="BI417" s="231">
        <f>IF(N417="nulová",J417,0)</f>
        <v>0</v>
      </c>
      <c r="BJ417" s="16" t="s">
        <v>89</v>
      </c>
      <c r="BK417" s="231">
        <f>ROUND(I417*H417,2)</f>
        <v>0</v>
      </c>
      <c r="BL417" s="16" t="s">
        <v>134</v>
      </c>
      <c r="BM417" s="230" t="s">
        <v>585</v>
      </c>
    </row>
    <row r="418" s="2" customFormat="1">
      <c r="A418" s="37"/>
      <c r="B418" s="38"/>
      <c r="C418" s="39"/>
      <c r="D418" s="232" t="s">
        <v>136</v>
      </c>
      <c r="E418" s="39"/>
      <c r="F418" s="233" t="s">
        <v>586</v>
      </c>
      <c r="G418" s="39"/>
      <c r="H418" s="39"/>
      <c r="I418" s="234"/>
      <c r="J418" s="39"/>
      <c r="K418" s="39"/>
      <c r="L418" s="43"/>
      <c r="M418" s="235"/>
      <c r="N418" s="236"/>
      <c r="O418" s="90"/>
      <c r="P418" s="90"/>
      <c r="Q418" s="90"/>
      <c r="R418" s="90"/>
      <c r="S418" s="90"/>
      <c r="T418" s="91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T418" s="16" t="s">
        <v>136</v>
      </c>
      <c r="AU418" s="16" t="s">
        <v>91</v>
      </c>
    </row>
    <row r="419" s="2" customFormat="1">
      <c r="A419" s="37"/>
      <c r="B419" s="38"/>
      <c r="C419" s="39"/>
      <c r="D419" s="237" t="s">
        <v>138</v>
      </c>
      <c r="E419" s="39"/>
      <c r="F419" s="238" t="s">
        <v>587</v>
      </c>
      <c r="G419" s="39"/>
      <c r="H419" s="39"/>
      <c r="I419" s="234"/>
      <c r="J419" s="39"/>
      <c r="K419" s="39"/>
      <c r="L419" s="43"/>
      <c r="M419" s="235"/>
      <c r="N419" s="236"/>
      <c r="O419" s="90"/>
      <c r="P419" s="90"/>
      <c r="Q419" s="90"/>
      <c r="R419" s="90"/>
      <c r="S419" s="90"/>
      <c r="T419" s="91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T419" s="16" t="s">
        <v>138</v>
      </c>
      <c r="AU419" s="16" t="s">
        <v>91</v>
      </c>
    </row>
    <row r="420" s="2" customFormat="1">
      <c r="A420" s="37"/>
      <c r="B420" s="38"/>
      <c r="C420" s="39"/>
      <c r="D420" s="232" t="s">
        <v>140</v>
      </c>
      <c r="E420" s="39"/>
      <c r="F420" s="239" t="s">
        <v>588</v>
      </c>
      <c r="G420" s="39"/>
      <c r="H420" s="39"/>
      <c r="I420" s="234"/>
      <c r="J420" s="39"/>
      <c r="K420" s="39"/>
      <c r="L420" s="43"/>
      <c r="M420" s="235"/>
      <c r="N420" s="236"/>
      <c r="O420" s="90"/>
      <c r="P420" s="90"/>
      <c r="Q420" s="90"/>
      <c r="R420" s="90"/>
      <c r="S420" s="90"/>
      <c r="T420" s="91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T420" s="16" t="s">
        <v>140</v>
      </c>
      <c r="AU420" s="16" t="s">
        <v>91</v>
      </c>
    </row>
    <row r="421" s="13" customFormat="1">
      <c r="A421" s="13"/>
      <c r="B421" s="240"/>
      <c r="C421" s="241"/>
      <c r="D421" s="232" t="s">
        <v>142</v>
      </c>
      <c r="E421" s="242" t="s">
        <v>1</v>
      </c>
      <c r="F421" s="243" t="s">
        <v>589</v>
      </c>
      <c r="G421" s="241"/>
      <c r="H421" s="244">
        <v>7.2000000000000002</v>
      </c>
      <c r="I421" s="245"/>
      <c r="J421" s="241"/>
      <c r="K421" s="241"/>
      <c r="L421" s="246"/>
      <c r="M421" s="247"/>
      <c r="N421" s="248"/>
      <c r="O421" s="248"/>
      <c r="P421" s="248"/>
      <c r="Q421" s="248"/>
      <c r="R421" s="248"/>
      <c r="S421" s="248"/>
      <c r="T421" s="249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50" t="s">
        <v>142</v>
      </c>
      <c r="AU421" s="250" t="s">
        <v>91</v>
      </c>
      <c r="AV421" s="13" t="s">
        <v>91</v>
      </c>
      <c r="AW421" s="13" t="s">
        <v>36</v>
      </c>
      <c r="AX421" s="13" t="s">
        <v>89</v>
      </c>
      <c r="AY421" s="250" t="s">
        <v>128</v>
      </c>
    </row>
    <row r="422" s="2" customFormat="1" ht="16.5" customHeight="1">
      <c r="A422" s="37"/>
      <c r="B422" s="38"/>
      <c r="C422" s="218" t="s">
        <v>590</v>
      </c>
      <c r="D422" s="218" t="s">
        <v>130</v>
      </c>
      <c r="E422" s="219" t="s">
        <v>591</v>
      </c>
      <c r="F422" s="220" t="s">
        <v>592</v>
      </c>
      <c r="G422" s="221" t="s">
        <v>133</v>
      </c>
      <c r="H422" s="222">
        <v>8.5999999999999996</v>
      </c>
      <c r="I422" s="223"/>
      <c r="J422" s="224">
        <f>ROUND(I422*H422,2)</f>
        <v>0</v>
      </c>
      <c r="K422" s="225"/>
      <c r="L422" s="43"/>
      <c r="M422" s="226" t="s">
        <v>1</v>
      </c>
      <c r="N422" s="227" t="s">
        <v>46</v>
      </c>
      <c r="O422" s="90"/>
      <c r="P422" s="228">
        <f>O422*H422</f>
        <v>0</v>
      </c>
      <c r="Q422" s="228">
        <v>0</v>
      </c>
      <c r="R422" s="228">
        <f>Q422*H422</f>
        <v>0</v>
      </c>
      <c r="S422" s="228">
        <v>0</v>
      </c>
      <c r="T422" s="229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230" t="s">
        <v>134</v>
      </c>
      <c r="AT422" s="230" t="s">
        <v>130</v>
      </c>
      <c r="AU422" s="230" t="s">
        <v>91</v>
      </c>
      <c r="AY422" s="16" t="s">
        <v>128</v>
      </c>
      <c r="BE422" s="231">
        <f>IF(N422="základní",J422,0)</f>
        <v>0</v>
      </c>
      <c r="BF422" s="231">
        <f>IF(N422="snížená",J422,0)</f>
        <v>0</v>
      </c>
      <c r="BG422" s="231">
        <f>IF(N422="zákl. přenesená",J422,0)</f>
        <v>0</v>
      </c>
      <c r="BH422" s="231">
        <f>IF(N422="sníž. přenesená",J422,0)</f>
        <v>0</v>
      </c>
      <c r="BI422" s="231">
        <f>IF(N422="nulová",J422,0)</f>
        <v>0</v>
      </c>
      <c r="BJ422" s="16" t="s">
        <v>89</v>
      </c>
      <c r="BK422" s="231">
        <f>ROUND(I422*H422,2)</f>
        <v>0</v>
      </c>
      <c r="BL422" s="16" t="s">
        <v>134</v>
      </c>
      <c r="BM422" s="230" t="s">
        <v>593</v>
      </c>
    </row>
    <row r="423" s="2" customFormat="1">
      <c r="A423" s="37"/>
      <c r="B423" s="38"/>
      <c r="C423" s="39"/>
      <c r="D423" s="232" t="s">
        <v>136</v>
      </c>
      <c r="E423" s="39"/>
      <c r="F423" s="233" t="s">
        <v>594</v>
      </c>
      <c r="G423" s="39"/>
      <c r="H423" s="39"/>
      <c r="I423" s="234"/>
      <c r="J423" s="39"/>
      <c r="K423" s="39"/>
      <c r="L423" s="43"/>
      <c r="M423" s="235"/>
      <c r="N423" s="236"/>
      <c r="O423" s="90"/>
      <c r="P423" s="90"/>
      <c r="Q423" s="90"/>
      <c r="R423" s="90"/>
      <c r="S423" s="90"/>
      <c r="T423" s="91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T423" s="16" t="s">
        <v>136</v>
      </c>
      <c r="AU423" s="16" t="s">
        <v>91</v>
      </c>
    </row>
    <row r="424" s="2" customFormat="1">
      <c r="A424" s="37"/>
      <c r="B424" s="38"/>
      <c r="C424" s="39"/>
      <c r="D424" s="237" t="s">
        <v>138</v>
      </c>
      <c r="E424" s="39"/>
      <c r="F424" s="238" t="s">
        <v>595</v>
      </c>
      <c r="G424" s="39"/>
      <c r="H424" s="39"/>
      <c r="I424" s="234"/>
      <c r="J424" s="39"/>
      <c r="K424" s="39"/>
      <c r="L424" s="43"/>
      <c r="M424" s="235"/>
      <c r="N424" s="236"/>
      <c r="O424" s="90"/>
      <c r="P424" s="90"/>
      <c r="Q424" s="90"/>
      <c r="R424" s="90"/>
      <c r="S424" s="90"/>
      <c r="T424" s="91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T424" s="16" t="s">
        <v>138</v>
      </c>
      <c r="AU424" s="16" t="s">
        <v>91</v>
      </c>
    </row>
    <row r="425" s="2" customFormat="1">
      <c r="A425" s="37"/>
      <c r="B425" s="38"/>
      <c r="C425" s="39"/>
      <c r="D425" s="232" t="s">
        <v>140</v>
      </c>
      <c r="E425" s="39"/>
      <c r="F425" s="239" t="s">
        <v>596</v>
      </c>
      <c r="G425" s="39"/>
      <c r="H425" s="39"/>
      <c r="I425" s="234"/>
      <c r="J425" s="39"/>
      <c r="K425" s="39"/>
      <c r="L425" s="43"/>
      <c r="M425" s="235"/>
      <c r="N425" s="236"/>
      <c r="O425" s="90"/>
      <c r="P425" s="90"/>
      <c r="Q425" s="90"/>
      <c r="R425" s="90"/>
      <c r="S425" s="90"/>
      <c r="T425" s="91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T425" s="16" t="s">
        <v>140</v>
      </c>
      <c r="AU425" s="16" t="s">
        <v>91</v>
      </c>
    </row>
    <row r="426" s="13" customFormat="1">
      <c r="A426" s="13"/>
      <c r="B426" s="240"/>
      <c r="C426" s="241"/>
      <c r="D426" s="232" t="s">
        <v>142</v>
      </c>
      <c r="E426" s="242" t="s">
        <v>1</v>
      </c>
      <c r="F426" s="243" t="s">
        <v>597</v>
      </c>
      <c r="G426" s="241"/>
      <c r="H426" s="244">
        <v>8.5999999999999996</v>
      </c>
      <c r="I426" s="245"/>
      <c r="J426" s="241"/>
      <c r="K426" s="241"/>
      <c r="L426" s="246"/>
      <c r="M426" s="247"/>
      <c r="N426" s="248"/>
      <c r="O426" s="248"/>
      <c r="P426" s="248"/>
      <c r="Q426" s="248"/>
      <c r="R426" s="248"/>
      <c r="S426" s="248"/>
      <c r="T426" s="249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50" t="s">
        <v>142</v>
      </c>
      <c r="AU426" s="250" t="s">
        <v>91</v>
      </c>
      <c r="AV426" s="13" t="s">
        <v>91</v>
      </c>
      <c r="AW426" s="13" t="s">
        <v>36</v>
      </c>
      <c r="AX426" s="13" t="s">
        <v>89</v>
      </c>
      <c r="AY426" s="250" t="s">
        <v>128</v>
      </c>
    </row>
    <row r="427" s="2" customFormat="1" ht="21.75" customHeight="1">
      <c r="A427" s="37"/>
      <c r="B427" s="38"/>
      <c r="C427" s="218" t="s">
        <v>598</v>
      </c>
      <c r="D427" s="218" t="s">
        <v>130</v>
      </c>
      <c r="E427" s="219" t="s">
        <v>599</v>
      </c>
      <c r="F427" s="220" t="s">
        <v>600</v>
      </c>
      <c r="G427" s="221" t="s">
        <v>133</v>
      </c>
      <c r="H427" s="222">
        <v>7.5</v>
      </c>
      <c r="I427" s="223"/>
      <c r="J427" s="224">
        <f>ROUND(I427*H427,2)</f>
        <v>0</v>
      </c>
      <c r="K427" s="225"/>
      <c r="L427" s="43"/>
      <c r="M427" s="226" t="s">
        <v>1</v>
      </c>
      <c r="N427" s="227" t="s">
        <v>46</v>
      </c>
      <c r="O427" s="90"/>
      <c r="P427" s="228">
        <f>O427*H427</f>
        <v>0</v>
      </c>
      <c r="Q427" s="228">
        <v>0.52669999999999995</v>
      </c>
      <c r="R427" s="228">
        <f>Q427*H427</f>
        <v>3.9502499999999996</v>
      </c>
      <c r="S427" s="228">
        <v>0</v>
      </c>
      <c r="T427" s="229">
        <f>S427*H427</f>
        <v>0</v>
      </c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R427" s="230" t="s">
        <v>134</v>
      </c>
      <c r="AT427" s="230" t="s">
        <v>130</v>
      </c>
      <c r="AU427" s="230" t="s">
        <v>91</v>
      </c>
      <c r="AY427" s="16" t="s">
        <v>128</v>
      </c>
      <c r="BE427" s="231">
        <f>IF(N427="základní",J427,0)</f>
        <v>0</v>
      </c>
      <c r="BF427" s="231">
        <f>IF(N427="snížená",J427,0)</f>
        <v>0</v>
      </c>
      <c r="BG427" s="231">
        <f>IF(N427="zákl. přenesená",J427,0)</f>
        <v>0</v>
      </c>
      <c r="BH427" s="231">
        <f>IF(N427="sníž. přenesená",J427,0)</f>
        <v>0</v>
      </c>
      <c r="BI427" s="231">
        <f>IF(N427="nulová",J427,0)</f>
        <v>0</v>
      </c>
      <c r="BJ427" s="16" t="s">
        <v>89</v>
      </c>
      <c r="BK427" s="231">
        <f>ROUND(I427*H427,2)</f>
        <v>0</v>
      </c>
      <c r="BL427" s="16" t="s">
        <v>134</v>
      </c>
      <c r="BM427" s="230" t="s">
        <v>601</v>
      </c>
    </row>
    <row r="428" s="2" customFormat="1">
      <c r="A428" s="37"/>
      <c r="B428" s="38"/>
      <c r="C428" s="39"/>
      <c r="D428" s="232" t="s">
        <v>136</v>
      </c>
      <c r="E428" s="39"/>
      <c r="F428" s="233" t="s">
        <v>602</v>
      </c>
      <c r="G428" s="39"/>
      <c r="H428" s="39"/>
      <c r="I428" s="234"/>
      <c r="J428" s="39"/>
      <c r="K428" s="39"/>
      <c r="L428" s="43"/>
      <c r="M428" s="235"/>
      <c r="N428" s="236"/>
      <c r="O428" s="90"/>
      <c r="P428" s="90"/>
      <c r="Q428" s="90"/>
      <c r="R428" s="90"/>
      <c r="S428" s="90"/>
      <c r="T428" s="91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T428" s="16" t="s">
        <v>136</v>
      </c>
      <c r="AU428" s="16" t="s">
        <v>91</v>
      </c>
    </row>
    <row r="429" s="2" customFormat="1">
      <c r="A429" s="37"/>
      <c r="B429" s="38"/>
      <c r="C429" s="39"/>
      <c r="D429" s="237" t="s">
        <v>138</v>
      </c>
      <c r="E429" s="39"/>
      <c r="F429" s="238" t="s">
        <v>603</v>
      </c>
      <c r="G429" s="39"/>
      <c r="H429" s="39"/>
      <c r="I429" s="234"/>
      <c r="J429" s="39"/>
      <c r="K429" s="39"/>
      <c r="L429" s="43"/>
      <c r="M429" s="235"/>
      <c r="N429" s="236"/>
      <c r="O429" s="90"/>
      <c r="P429" s="90"/>
      <c r="Q429" s="90"/>
      <c r="R429" s="90"/>
      <c r="S429" s="90"/>
      <c r="T429" s="91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T429" s="16" t="s">
        <v>138</v>
      </c>
      <c r="AU429" s="16" t="s">
        <v>91</v>
      </c>
    </row>
    <row r="430" s="2" customFormat="1">
      <c r="A430" s="37"/>
      <c r="B430" s="38"/>
      <c r="C430" s="39"/>
      <c r="D430" s="232" t="s">
        <v>140</v>
      </c>
      <c r="E430" s="39"/>
      <c r="F430" s="239" t="s">
        <v>604</v>
      </c>
      <c r="G430" s="39"/>
      <c r="H430" s="39"/>
      <c r="I430" s="234"/>
      <c r="J430" s="39"/>
      <c r="K430" s="39"/>
      <c r="L430" s="43"/>
      <c r="M430" s="235"/>
      <c r="N430" s="236"/>
      <c r="O430" s="90"/>
      <c r="P430" s="90"/>
      <c r="Q430" s="90"/>
      <c r="R430" s="90"/>
      <c r="S430" s="90"/>
      <c r="T430" s="91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T430" s="16" t="s">
        <v>140</v>
      </c>
      <c r="AU430" s="16" t="s">
        <v>91</v>
      </c>
    </row>
    <row r="431" s="13" customFormat="1">
      <c r="A431" s="13"/>
      <c r="B431" s="240"/>
      <c r="C431" s="241"/>
      <c r="D431" s="232" t="s">
        <v>142</v>
      </c>
      <c r="E431" s="242" t="s">
        <v>1</v>
      </c>
      <c r="F431" s="243" t="s">
        <v>532</v>
      </c>
      <c r="G431" s="241"/>
      <c r="H431" s="244">
        <v>7.5</v>
      </c>
      <c r="I431" s="245"/>
      <c r="J431" s="241"/>
      <c r="K431" s="241"/>
      <c r="L431" s="246"/>
      <c r="M431" s="247"/>
      <c r="N431" s="248"/>
      <c r="O431" s="248"/>
      <c r="P431" s="248"/>
      <c r="Q431" s="248"/>
      <c r="R431" s="248"/>
      <c r="S431" s="248"/>
      <c r="T431" s="249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50" t="s">
        <v>142</v>
      </c>
      <c r="AU431" s="250" t="s">
        <v>91</v>
      </c>
      <c r="AV431" s="13" t="s">
        <v>91</v>
      </c>
      <c r="AW431" s="13" t="s">
        <v>36</v>
      </c>
      <c r="AX431" s="13" t="s">
        <v>89</v>
      </c>
      <c r="AY431" s="250" t="s">
        <v>128</v>
      </c>
    </row>
    <row r="432" s="12" customFormat="1" ht="22.8" customHeight="1">
      <c r="A432" s="12"/>
      <c r="B432" s="202"/>
      <c r="C432" s="203"/>
      <c r="D432" s="204" t="s">
        <v>80</v>
      </c>
      <c r="E432" s="216" t="s">
        <v>170</v>
      </c>
      <c r="F432" s="216" t="s">
        <v>605</v>
      </c>
      <c r="G432" s="203"/>
      <c r="H432" s="203"/>
      <c r="I432" s="206"/>
      <c r="J432" s="217">
        <f>BK432</f>
        <v>0</v>
      </c>
      <c r="K432" s="203"/>
      <c r="L432" s="208"/>
      <c r="M432" s="209"/>
      <c r="N432" s="210"/>
      <c r="O432" s="210"/>
      <c r="P432" s="211">
        <f>SUM(P433:P436)</f>
        <v>0</v>
      </c>
      <c r="Q432" s="210"/>
      <c r="R432" s="211">
        <f>SUM(R433:R436)</f>
        <v>0.014294999999999999</v>
      </c>
      <c r="S432" s="210"/>
      <c r="T432" s="212">
        <f>SUM(T433:T436)</f>
        <v>0</v>
      </c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R432" s="213" t="s">
        <v>89</v>
      </c>
      <c r="AT432" s="214" t="s">
        <v>80</v>
      </c>
      <c r="AU432" s="214" t="s">
        <v>89</v>
      </c>
      <c r="AY432" s="213" t="s">
        <v>128</v>
      </c>
      <c r="BK432" s="215">
        <f>SUM(BK433:BK436)</f>
        <v>0</v>
      </c>
    </row>
    <row r="433" s="2" customFormat="1" ht="16.5" customHeight="1">
      <c r="A433" s="37"/>
      <c r="B433" s="38"/>
      <c r="C433" s="218" t="s">
        <v>606</v>
      </c>
      <c r="D433" s="218" t="s">
        <v>130</v>
      </c>
      <c r="E433" s="219" t="s">
        <v>607</v>
      </c>
      <c r="F433" s="220" t="s">
        <v>608</v>
      </c>
      <c r="G433" s="221" t="s">
        <v>173</v>
      </c>
      <c r="H433" s="222">
        <v>19.059999999999999</v>
      </c>
      <c r="I433" s="223"/>
      <c r="J433" s="224">
        <f>ROUND(I433*H433,2)</f>
        <v>0</v>
      </c>
      <c r="K433" s="225"/>
      <c r="L433" s="43"/>
      <c r="M433" s="226" t="s">
        <v>1</v>
      </c>
      <c r="N433" s="227" t="s">
        <v>46</v>
      </c>
      <c r="O433" s="90"/>
      <c r="P433" s="228">
        <f>O433*H433</f>
        <v>0</v>
      </c>
      <c r="Q433" s="228">
        <v>0.00075000000000000002</v>
      </c>
      <c r="R433" s="228">
        <f>Q433*H433</f>
        <v>0.014294999999999999</v>
      </c>
      <c r="S433" s="228">
        <v>0</v>
      </c>
      <c r="T433" s="229">
        <f>S433*H433</f>
        <v>0</v>
      </c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R433" s="230" t="s">
        <v>134</v>
      </c>
      <c r="AT433" s="230" t="s">
        <v>130</v>
      </c>
      <c r="AU433" s="230" t="s">
        <v>91</v>
      </c>
      <c r="AY433" s="16" t="s">
        <v>128</v>
      </c>
      <c r="BE433" s="231">
        <f>IF(N433="základní",J433,0)</f>
        <v>0</v>
      </c>
      <c r="BF433" s="231">
        <f>IF(N433="snížená",J433,0)</f>
        <v>0</v>
      </c>
      <c r="BG433" s="231">
        <f>IF(N433="zákl. přenesená",J433,0)</f>
        <v>0</v>
      </c>
      <c r="BH433" s="231">
        <f>IF(N433="sníž. přenesená",J433,0)</f>
        <v>0</v>
      </c>
      <c r="BI433" s="231">
        <f>IF(N433="nulová",J433,0)</f>
        <v>0</v>
      </c>
      <c r="BJ433" s="16" t="s">
        <v>89</v>
      </c>
      <c r="BK433" s="231">
        <f>ROUND(I433*H433,2)</f>
        <v>0</v>
      </c>
      <c r="BL433" s="16" t="s">
        <v>134</v>
      </c>
      <c r="BM433" s="230" t="s">
        <v>609</v>
      </c>
    </row>
    <row r="434" s="2" customFormat="1">
      <c r="A434" s="37"/>
      <c r="B434" s="38"/>
      <c r="C434" s="39"/>
      <c r="D434" s="232" t="s">
        <v>136</v>
      </c>
      <c r="E434" s="39"/>
      <c r="F434" s="233" t="s">
        <v>610</v>
      </c>
      <c r="G434" s="39"/>
      <c r="H434" s="39"/>
      <c r="I434" s="234"/>
      <c r="J434" s="39"/>
      <c r="K434" s="39"/>
      <c r="L434" s="43"/>
      <c r="M434" s="235"/>
      <c r="N434" s="236"/>
      <c r="O434" s="90"/>
      <c r="P434" s="90"/>
      <c r="Q434" s="90"/>
      <c r="R434" s="90"/>
      <c r="S434" s="90"/>
      <c r="T434" s="91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T434" s="16" t="s">
        <v>136</v>
      </c>
      <c r="AU434" s="16" t="s">
        <v>91</v>
      </c>
    </row>
    <row r="435" s="2" customFormat="1">
      <c r="A435" s="37"/>
      <c r="B435" s="38"/>
      <c r="C435" s="39"/>
      <c r="D435" s="237" t="s">
        <v>138</v>
      </c>
      <c r="E435" s="39"/>
      <c r="F435" s="238" t="s">
        <v>611</v>
      </c>
      <c r="G435" s="39"/>
      <c r="H435" s="39"/>
      <c r="I435" s="234"/>
      <c r="J435" s="39"/>
      <c r="K435" s="39"/>
      <c r="L435" s="43"/>
      <c r="M435" s="235"/>
      <c r="N435" s="236"/>
      <c r="O435" s="90"/>
      <c r="P435" s="90"/>
      <c r="Q435" s="90"/>
      <c r="R435" s="90"/>
      <c r="S435" s="90"/>
      <c r="T435" s="91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T435" s="16" t="s">
        <v>138</v>
      </c>
      <c r="AU435" s="16" t="s">
        <v>91</v>
      </c>
    </row>
    <row r="436" s="13" customFormat="1">
      <c r="A436" s="13"/>
      <c r="B436" s="240"/>
      <c r="C436" s="241"/>
      <c r="D436" s="232" t="s">
        <v>142</v>
      </c>
      <c r="E436" s="242" t="s">
        <v>1</v>
      </c>
      <c r="F436" s="243" t="s">
        <v>612</v>
      </c>
      <c r="G436" s="241"/>
      <c r="H436" s="244">
        <v>19.059999999999999</v>
      </c>
      <c r="I436" s="245"/>
      <c r="J436" s="241"/>
      <c r="K436" s="241"/>
      <c r="L436" s="246"/>
      <c r="M436" s="247"/>
      <c r="N436" s="248"/>
      <c r="O436" s="248"/>
      <c r="P436" s="248"/>
      <c r="Q436" s="248"/>
      <c r="R436" s="248"/>
      <c r="S436" s="248"/>
      <c r="T436" s="249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50" t="s">
        <v>142</v>
      </c>
      <c r="AU436" s="250" t="s">
        <v>91</v>
      </c>
      <c r="AV436" s="13" t="s">
        <v>91</v>
      </c>
      <c r="AW436" s="13" t="s">
        <v>36</v>
      </c>
      <c r="AX436" s="13" t="s">
        <v>89</v>
      </c>
      <c r="AY436" s="250" t="s">
        <v>128</v>
      </c>
    </row>
    <row r="437" s="12" customFormat="1" ht="22.8" customHeight="1">
      <c r="A437" s="12"/>
      <c r="B437" s="202"/>
      <c r="C437" s="203"/>
      <c r="D437" s="204" t="s">
        <v>80</v>
      </c>
      <c r="E437" s="216" t="s">
        <v>182</v>
      </c>
      <c r="F437" s="216" t="s">
        <v>613</v>
      </c>
      <c r="G437" s="203"/>
      <c r="H437" s="203"/>
      <c r="I437" s="206"/>
      <c r="J437" s="217">
        <f>BK437</f>
        <v>0</v>
      </c>
      <c r="K437" s="203"/>
      <c r="L437" s="208"/>
      <c r="M437" s="209"/>
      <c r="N437" s="210"/>
      <c r="O437" s="210"/>
      <c r="P437" s="211">
        <f>SUM(P438:P441)</f>
        <v>0</v>
      </c>
      <c r="Q437" s="210"/>
      <c r="R437" s="211">
        <f>SUM(R438:R441)</f>
        <v>0.0050600000000000003</v>
      </c>
      <c r="S437" s="210"/>
      <c r="T437" s="212">
        <f>SUM(T438:T441)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13" t="s">
        <v>89</v>
      </c>
      <c r="AT437" s="214" t="s">
        <v>80</v>
      </c>
      <c r="AU437" s="214" t="s">
        <v>89</v>
      </c>
      <c r="AY437" s="213" t="s">
        <v>128</v>
      </c>
      <c r="BK437" s="215">
        <f>SUM(BK438:BK441)</f>
        <v>0</v>
      </c>
    </row>
    <row r="438" s="2" customFormat="1" ht="16.5" customHeight="1">
      <c r="A438" s="37"/>
      <c r="B438" s="38"/>
      <c r="C438" s="218" t="s">
        <v>614</v>
      </c>
      <c r="D438" s="218" t="s">
        <v>130</v>
      </c>
      <c r="E438" s="219" t="s">
        <v>615</v>
      </c>
      <c r="F438" s="220" t="s">
        <v>616</v>
      </c>
      <c r="G438" s="221" t="s">
        <v>423</v>
      </c>
      <c r="H438" s="222">
        <v>1</v>
      </c>
      <c r="I438" s="223"/>
      <c r="J438" s="224">
        <f>ROUND(I438*H438,2)</f>
        <v>0</v>
      </c>
      <c r="K438" s="225"/>
      <c r="L438" s="43"/>
      <c r="M438" s="226" t="s">
        <v>1</v>
      </c>
      <c r="N438" s="227" t="s">
        <v>46</v>
      </c>
      <c r="O438" s="90"/>
      <c r="P438" s="228">
        <f>O438*H438</f>
        <v>0</v>
      </c>
      <c r="Q438" s="228">
        <v>0.0050600000000000003</v>
      </c>
      <c r="R438" s="228">
        <f>Q438*H438</f>
        <v>0.0050600000000000003</v>
      </c>
      <c r="S438" s="228">
        <v>0</v>
      </c>
      <c r="T438" s="229">
        <f>S438*H438</f>
        <v>0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R438" s="230" t="s">
        <v>134</v>
      </c>
      <c r="AT438" s="230" t="s">
        <v>130</v>
      </c>
      <c r="AU438" s="230" t="s">
        <v>91</v>
      </c>
      <c r="AY438" s="16" t="s">
        <v>128</v>
      </c>
      <c r="BE438" s="231">
        <f>IF(N438="základní",J438,0)</f>
        <v>0</v>
      </c>
      <c r="BF438" s="231">
        <f>IF(N438="snížená",J438,0)</f>
        <v>0</v>
      </c>
      <c r="BG438" s="231">
        <f>IF(N438="zákl. přenesená",J438,0)</f>
        <v>0</v>
      </c>
      <c r="BH438" s="231">
        <f>IF(N438="sníž. přenesená",J438,0)</f>
        <v>0</v>
      </c>
      <c r="BI438" s="231">
        <f>IF(N438="nulová",J438,0)</f>
        <v>0</v>
      </c>
      <c r="BJ438" s="16" t="s">
        <v>89</v>
      </c>
      <c r="BK438" s="231">
        <f>ROUND(I438*H438,2)</f>
        <v>0</v>
      </c>
      <c r="BL438" s="16" t="s">
        <v>134</v>
      </c>
      <c r="BM438" s="230" t="s">
        <v>617</v>
      </c>
    </row>
    <row r="439" s="2" customFormat="1">
      <c r="A439" s="37"/>
      <c r="B439" s="38"/>
      <c r="C439" s="39"/>
      <c r="D439" s="232" t="s">
        <v>136</v>
      </c>
      <c r="E439" s="39"/>
      <c r="F439" s="233" t="s">
        <v>618</v>
      </c>
      <c r="G439" s="39"/>
      <c r="H439" s="39"/>
      <c r="I439" s="234"/>
      <c r="J439" s="39"/>
      <c r="K439" s="39"/>
      <c r="L439" s="43"/>
      <c r="M439" s="235"/>
      <c r="N439" s="236"/>
      <c r="O439" s="90"/>
      <c r="P439" s="90"/>
      <c r="Q439" s="90"/>
      <c r="R439" s="90"/>
      <c r="S439" s="90"/>
      <c r="T439" s="91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T439" s="16" t="s">
        <v>136</v>
      </c>
      <c r="AU439" s="16" t="s">
        <v>91</v>
      </c>
    </row>
    <row r="440" s="2" customFormat="1">
      <c r="A440" s="37"/>
      <c r="B440" s="38"/>
      <c r="C440" s="39"/>
      <c r="D440" s="232" t="s">
        <v>140</v>
      </c>
      <c r="E440" s="39"/>
      <c r="F440" s="239" t="s">
        <v>619</v>
      </c>
      <c r="G440" s="39"/>
      <c r="H440" s="39"/>
      <c r="I440" s="234"/>
      <c r="J440" s="39"/>
      <c r="K440" s="39"/>
      <c r="L440" s="43"/>
      <c r="M440" s="235"/>
      <c r="N440" s="236"/>
      <c r="O440" s="90"/>
      <c r="P440" s="90"/>
      <c r="Q440" s="90"/>
      <c r="R440" s="90"/>
      <c r="S440" s="90"/>
      <c r="T440" s="91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T440" s="16" t="s">
        <v>140</v>
      </c>
      <c r="AU440" s="16" t="s">
        <v>91</v>
      </c>
    </row>
    <row r="441" s="13" customFormat="1">
      <c r="A441" s="13"/>
      <c r="B441" s="240"/>
      <c r="C441" s="241"/>
      <c r="D441" s="232" t="s">
        <v>142</v>
      </c>
      <c r="E441" s="242" t="s">
        <v>1</v>
      </c>
      <c r="F441" s="243" t="s">
        <v>89</v>
      </c>
      <c r="G441" s="241"/>
      <c r="H441" s="244">
        <v>1</v>
      </c>
      <c r="I441" s="245"/>
      <c r="J441" s="241"/>
      <c r="K441" s="241"/>
      <c r="L441" s="246"/>
      <c r="M441" s="247"/>
      <c r="N441" s="248"/>
      <c r="O441" s="248"/>
      <c r="P441" s="248"/>
      <c r="Q441" s="248"/>
      <c r="R441" s="248"/>
      <c r="S441" s="248"/>
      <c r="T441" s="249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50" t="s">
        <v>142</v>
      </c>
      <c r="AU441" s="250" t="s">
        <v>91</v>
      </c>
      <c r="AV441" s="13" t="s">
        <v>91</v>
      </c>
      <c r="AW441" s="13" t="s">
        <v>36</v>
      </c>
      <c r="AX441" s="13" t="s">
        <v>89</v>
      </c>
      <c r="AY441" s="250" t="s">
        <v>128</v>
      </c>
    </row>
    <row r="442" s="12" customFormat="1" ht="22.8" customHeight="1">
      <c r="A442" s="12"/>
      <c r="B442" s="202"/>
      <c r="C442" s="203"/>
      <c r="D442" s="204" t="s">
        <v>80</v>
      </c>
      <c r="E442" s="216" t="s">
        <v>191</v>
      </c>
      <c r="F442" s="216" t="s">
        <v>620</v>
      </c>
      <c r="G442" s="203"/>
      <c r="H442" s="203"/>
      <c r="I442" s="206"/>
      <c r="J442" s="217">
        <f>BK442</f>
        <v>0</v>
      </c>
      <c r="K442" s="203"/>
      <c r="L442" s="208"/>
      <c r="M442" s="209"/>
      <c r="N442" s="210"/>
      <c r="O442" s="210"/>
      <c r="P442" s="211">
        <f>SUM(P443:P497)</f>
        <v>0</v>
      </c>
      <c r="Q442" s="210"/>
      <c r="R442" s="211">
        <f>SUM(R443:R497)</f>
        <v>0.11728169999999999</v>
      </c>
      <c r="S442" s="210"/>
      <c r="T442" s="212">
        <f>SUM(T443:T497)</f>
        <v>28.747199999999999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13" t="s">
        <v>89</v>
      </c>
      <c r="AT442" s="214" t="s">
        <v>80</v>
      </c>
      <c r="AU442" s="214" t="s">
        <v>89</v>
      </c>
      <c r="AY442" s="213" t="s">
        <v>128</v>
      </c>
      <c r="BK442" s="215">
        <f>SUM(BK443:BK497)</f>
        <v>0</v>
      </c>
    </row>
    <row r="443" s="2" customFormat="1" ht="16.5" customHeight="1">
      <c r="A443" s="37"/>
      <c r="B443" s="38"/>
      <c r="C443" s="218" t="s">
        <v>621</v>
      </c>
      <c r="D443" s="218" t="s">
        <v>130</v>
      </c>
      <c r="E443" s="219" t="s">
        <v>622</v>
      </c>
      <c r="F443" s="220" t="s">
        <v>623</v>
      </c>
      <c r="G443" s="221" t="s">
        <v>133</v>
      </c>
      <c r="H443" s="222">
        <v>5.9100000000000001</v>
      </c>
      <c r="I443" s="223"/>
      <c r="J443" s="224">
        <f>ROUND(I443*H443,2)</f>
        <v>0</v>
      </c>
      <c r="K443" s="225"/>
      <c r="L443" s="43"/>
      <c r="M443" s="226" t="s">
        <v>1</v>
      </c>
      <c r="N443" s="227" t="s">
        <v>46</v>
      </c>
      <c r="O443" s="90"/>
      <c r="P443" s="228">
        <f>O443*H443</f>
        <v>0</v>
      </c>
      <c r="Q443" s="228">
        <v>0.00063000000000000003</v>
      </c>
      <c r="R443" s="228">
        <f>Q443*H443</f>
        <v>0.0037233000000000001</v>
      </c>
      <c r="S443" s="228">
        <v>0</v>
      </c>
      <c r="T443" s="229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230" t="s">
        <v>134</v>
      </c>
      <c r="AT443" s="230" t="s">
        <v>130</v>
      </c>
      <c r="AU443" s="230" t="s">
        <v>91</v>
      </c>
      <c r="AY443" s="16" t="s">
        <v>128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16" t="s">
        <v>89</v>
      </c>
      <c r="BK443" s="231">
        <f>ROUND(I443*H443,2)</f>
        <v>0</v>
      </c>
      <c r="BL443" s="16" t="s">
        <v>134</v>
      </c>
      <c r="BM443" s="230" t="s">
        <v>624</v>
      </c>
    </row>
    <row r="444" s="2" customFormat="1">
      <c r="A444" s="37"/>
      <c r="B444" s="38"/>
      <c r="C444" s="39"/>
      <c r="D444" s="232" t="s">
        <v>136</v>
      </c>
      <c r="E444" s="39"/>
      <c r="F444" s="233" t="s">
        <v>625</v>
      </c>
      <c r="G444" s="39"/>
      <c r="H444" s="39"/>
      <c r="I444" s="234"/>
      <c r="J444" s="39"/>
      <c r="K444" s="39"/>
      <c r="L444" s="43"/>
      <c r="M444" s="235"/>
      <c r="N444" s="236"/>
      <c r="O444" s="90"/>
      <c r="P444" s="90"/>
      <c r="Q444" s="90"/>
      <c r="R444" s="90"/>
      <c r="S444" s="90"/>
      <c r="T444" s="91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T444" s="16" t="s">
        <v>136</v>
      </c>
      <c r="AU444" s="16" t="s">
        <v>91</v>
      </c>
    </row>
    <row r="445" s="2" customFormat="1">
      <c r="A445" s="37"/>
      <c r="B445" s="38"/>
      <c r="C445" s="39"/>
      <c r="D445" s="237" t="s">
        <v>138</v>
      </c>
      <c r="E445" s="39"/>
      <c r="F445" s="238" t="s">
        <v>626</v>
      </c>
      <c r="G445" s="39"/>
      <c r="H445" s="39"/>
      <c r="I445" s="234"/>
      <c r="J445" s="39"/>
      <c r="K445" s="39"/>
      <c r="L445" s="43"/>
      <c r="M445" s="235"/>
      <c r="N445" s="236"/>
      <c r="O445" s="90"/>
      <c r="P445" s="90"/>
      <c r="Q445" s="90"/>
      <c r="R445" s="90"/>
      <c r="S445" s="90"/>
      <c r="T445" s="91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T445" s="16" t="s">
        <v>138</v>
      </c>
      <c r="AU445" s="16" t="s">
        <v>91</v>
      </c>
    </row>
    <row r="446" s="13" customFormat="1">
      <c r="A446" s="13"/>
      <c r="B446" s="240"/>
      <c r="C446" s="241"/>
      <c r="D446" s="232" t="s">
        <v>142</v>
      </c>
      <c r="E446" s="242" t="s">
        <v>1</v>
      </c>
      <c r="F446" s="243" t="s">
        <v>627</v>
      </c>
      <c r="G446" s="241"/>
      <c r="H446" s="244">
        <v>5.9100000000000001</v>
      </c>
      <c r="I446" s="245"/>
      <c r="J446" s="241"/>
      <c r="K446" s="241"/>
      <c r="L446" s="246"/>
      <c r="M446" s="247"/>
      <c r="N446" s="248"/>
      <c r="O446" s="248"/>
      <c r="P446" s="248"/>
      <c r="Q446" s="248"/>
      <c r="R446" s="248"/>
      <c r="S446" s="248"/>
      <c r="T446" s="249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50" t="s">
        <v>142</v>
      </c>
      <c r="AU446" s="250" t="s">
        <v>91</v>
      </c>
      <c r="AV446" s="13" t="s">
        <v>91</v>
      </c>
      <c r="AW446" s="13" t="s">
        <v>36</v>
      </c>
      <c r="AX446" s="13" t="s">
        <v>89</v>
      </c>
      <c r="AY446" s="250" t="s">
        <v>128</v>
      </c>
    </row>
    <row r="447" s="2" customFormat="1" ht="16.5" customHeight="1">
      <c r="A447" s="37"/>
      <c r="B447" s="38"/>
      <c r="C447" s="218" t="s">
        <v>628</v>
      </c>
      <c r="D447" s="218" t="s">
        <v>130</v>
      </c>
      <c r="E447" s="219" t="s">
        <v>629</v>
      </c>
      <c r="F447" s="220" t="s">
        <v>630</v>
      </c>
      <c r="G447" s="221" t="s">
        <v>173</v>
      </c>
      <c r="H447" s="222">
        <v>7.2199999999999998</v>
      </c>
      <c r="I447" s="223"/>
      <c r="J447" s="224">
        <f>ROUND(I447*H447,2)</f>
        <v>0</v>
      </c>
      <c r="K447" s="225"/>
      <c r="L447" s="43"/>
      <c r="M447" s="226" t="s">
        <v>1</v>
      </c>
      <c r="N447" s="227" t="s">
        <v>46</v>
      </c>
      <c r="O447" s="90"/>
      <c r="P447" s="228">
        <f>O447*H447</f>
        <v>0</v>
      </c>
      <c r="Q447" s="228">
        <v>0.0056100000000000004</v>
      </c>
      <c r="R447" s="228">
        <f>Q447*H447</f>
        <v>0.040504200000000004</v>
      </c>
      <c r="S447" s="228">
        <v>0</v>
      </c>
      <c r="T447" s="229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230" t="s">
        <v>134</v>
      </c>
      <c r="AT447" s="230" t="s">
        <v>130</v>
      </c>
      <c r="AU447" s="230" t="s">
        <v>91</v>
      </c>
      <c r="AY447" s="16" t="s">
        <v>128</v>
      </c>
      <c r="BE447" s="231">
        <f>IF(N447="základní",J447,0)</f>
        <v>0</v>
      </c>
      <c r="BF447" s="231">
        <f>IF(N447="snížená",J447,0)</f>
        <v>0</v>
      </c>
      <c r="BG447" s="231">
        <f>IF(N447="zákl. přenesená",J447,0)</f>
        <v>0</v>
      </c>
      <c r="BH447" s="231">
        <f>IF(N447="sníž. přenesená",J447,0)</f>
        <v>0</v>
      </c>
      <c r="BI447" s="231">
        <f>IF(N447="nulová",J447,0)</f>
        <v>0</v>
      </c>
      <c r="BJ447" s="16" t="s">
        <v>89</v>
      </c>
      <c r="BK447" s="231">
        <f>ROUND(I447*H447,2)</f>
        <v>0</v>
      </c>
      <c r="BL447" s="16" t="s">
        <v>134</v>
      </c>
      <c r="BM447" s="230" t="s">
        <v>631</v>
      </c>
    </row>
    <row r="448" s="2" customFormat="1">
      <c r="A448" s="37"/>
      <c r="B448" s="38"/>
      <c r="C448" s="39"/>
      <c r="D448" s="232" t="s">
        <v>136</v>
      </c>
      <c r="E448" s="39"/>
      <c r="F448" s="233" t="s">
        <v>632</v>
      </c>
      <c r="G448" s="39"/>
      <c r="H448" s="39"/>
      <c r="I448" s="234"/>
      <c r="J448" s="39"/>
      <c r="K448" s="39"/>
      <c r="L448" s="43"/>
      <c r="M448" s="235"/>
      <c r="N448" s="236"/>
      <c r="O448" s="90"/>
      <c r="P448" s="90"/>
      <c r="Q448" s="90"/>
      <c r="R448" s="90"/>
      <c r="S448" s="90"/>
      <c r="T448" s="91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T448" s="16" t="s">
        <v>136</v>
      </c>
      <c r="AU448" s="16" t="s">
        <v>91</v>
      </c>
    </row>
    <row r="449" s="2" customFormat="1">
      <c r="A449" s="37"/>
      <c r="B449" s="38"/>
      <c r="C449" s="39"/>
      <c r="D449" s="237" t="s">
        <v>138</v>
      </c>
      <c r="E449" s="39"/>
      <c r="F449" s="238" t="s">
        <v>633</v>
      </c>
      <c r="G449" s="39"/>
      <c r="H449" s="39"/>
      <c r="I449" s="234"/>
      <c r="J449" s="39"/>
      <c r="K449" s="39"/>
      <c r="L449" s="43"/>
      <c r="M449" s="235"/>
      <c r="N449" s="236"/>
      <c r="O449" s="90"/>
      <c r="P449" s="90"/>
      <c r="Q449" s="90"/>
      <c r="R449" s="90"/>
      <c r="S449" s="90"/>
      <c r="T449" s="91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T449" s="16" t="s">
        <v>138</v>
      </c>
      <c r="AU449" s="16" t="s">
        <v>91</v>
      </c>
    </row>
    <row r="450" s="13" customFormat="1">
      <c r="A450" s="13"/>
      <c r="B450" s="240"/>
      <c r="C450" s="241"/>
      <c r="D450" s="232" t="s">
        <v>142</v>
      </c>
      <c r="E450" s="242" t="s">
        <v>1</v>
      </c>
      <c r="F450" s="243" t="s">
        <v>634</v>
      </c>
      <c r="G450" s="241"/>
      <c r="H450" s="244">
        <v>7.2199999999999998</v>
      </c>
      <c r="I450" s="245"/>
      <c r="J450" s="241"/>
      <c r="K450" s="241"/>
      <c r="L450" s="246"/>
      <c r="M450" s="247"/>
      <c r="N450" s="248"/>
      <c r="O450" s="248"/>
      <c r="P450" s="248"/>
      <c r="Q450" s="248"/>
      <c r="R450" s="248"/>
      <c r="S450" s="248"/>
      <c r="T450" s="249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50" t="s">
        <v>142</v>
      </c>
      <c r="AU450" s="250" t="s">
        <v>91</v>
      </c>
      <c r="AV450" s="13" t="s">
        <v>91</v>
      </c>
      <c r="AW450" s="13" t="s">
        <v>36</v>
      </c>
      <c r="AX450" s="13" t="s">
        <v>89</v>
      </c>
      <c r="AY450" s="250" t="s">
        <v>128</v>
      </c>
    </row>
    <row r="451" s="2" customFormat="1" ht="16.5" customHeight="1">
      <c r="A451" s="37"/>
      <c r="B451" s="38"/>
      <c r="C451" s="218" t="s">
        <v>635</v>
      </c>
      <c r="D451" s="218" t="s">
        <v>130</v>
      </c>
      <c r="E451" s="219" t="s">
        <v>636</v>
      </c>
      <c r="F451" s="220" t="s">
        <v>637</v>
      </c>
      <c r="G451" s="221" t="s">
        <v>173</v>
      </c>
      <c r="H451" s="222">
        <v>6.2300000000000004</v>
      </c>
      <c r="I451" s="223"/>
      <c r="J451" s="224">
        <f>ROUND(I451*H451,2)</f>
        <v>0</v>
      </c>
      <c r="K451" s="225"/>
      <c r="L451" s="43"/>
      <c r="M451" s="226" t="s">
        <v>1</v>
      </c>
      <c r="N451" s="227" t="s">
        <v>46</v>
      </c>
      <c r="O451" s="90"/>
      <c r="P451" s="228">
        <f>O451*H451</f>
        <v>0</v>
      </c>
      <c r="Q451" s="228">
        <v>0.0020799999999999998</v>
      </c>
      <c r="R451" s="228">
        <f>Q451*H451</f>
        <v>0.0129584</v>
      </c>
      <c r="S451" s="228">
        <v>0</v>
      </c>
      <c r="T451" s="229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230" t="s">
        <v>134</v>
      </c>
      <c r="AT451" s="230" t="s">
        <v>130</v>
      </c>
      <c r="AU451" s="230" t="s">
        <v>91</v>
      </c>
      <c r="AY451" s="16" t="s">
        <v>128</v>
      </c>
      <c r="BE451" s="231">
        <f>IF(N451="základní",J451,0)</f>
        <v>0</v>
      </c>
      <c r="BF451" s="231">
        <f>IF(N451="snížená",J451,0)</f>
        <v>0</v>
      </c>
      <c r="BG451" s="231">
        <f>IF(N451="zákl. přenesená",J451,0)</f>
        <v>0</v>
      </c>
      <c r="BH451" s="231">
        <f>IF(N451="sníž. přenesená",J451,0)</f>
        <v>0</v>
      </c>
      <c r="BI451" s="231">
        <f>IF(N451="nulová",J451,0)</f>
        <v>0</v>
      </c>
      <c r="BJ451" s="16" t="s">
        <v>89</v>
      </c>
      <c r="BK451" s="231">
        <f>ROUND(I451*H451,2)</f>
        <v>0</v>
      </c>
      <c r="BL451" s="16" t="s">
        <v>134</v>
      </c>
      <c r="BM451" s="230" t="s">
        <v>638</v>
      </c>
    </row>
    <row r="452" s="2" customFormat="1">
      <c r="A452" s="37"/>
      <c r="B452" s="38"/>
      <c r="C452" s="39"/>
      <c r="D452" s="232" t="s">
        <v>136</v>
      </c>
      <c r="E452" s="39"/>
      <c r="F452" s="233" t="s">
        <v>639</v>
      </c>
      <c r="G452" s="39"/>
      <c r="H452" s="39"/>
      <c r="I452" s="234"/>
      <c r="J452" s="39"/>
      <c r="K452" s="39"/>
      <c r="L452" s="43"/>
      <c r="M452" s="235"/>
      <c r="N452" s="236"/>
      <c r="O452" s="90"/>
      <c r="P452" s="90"/>
      <c r="Q452" s="90"/>
      <c r="R452" s="90"/>
      <c r="S452" s="90"/>
      <c r="T452" s="91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16" t="s">
        <v>136</v>
      </c>
      <c r="AU452" s="16" t="s">
        <v>91</v>
      </c>
    </row>
    <row r="453" s="2" customFormat="1">
      <c r="A453" s="37"/>
      <c r="B453" s="38"/>
      <c r="C453" s="39"/>
      <c r="D453" s="237" t="s">
        <v>138</v>
      </c>
      <c r="E453" s="39"/>
      <c r="F453" s="238" t="s">
        <v>640</v>
      </c>
      <c r="G453" s="39"/>
      <c r="H453" s="39"/>
      <c r="I453" s="234"/>
      <c r="J453" s="39"/>
      <c r="K453" s="39"/>
      <c r="L453" s="43"/>
      <c r="M453" s="235"/>
      <c r="N453" s="236"/>
      <c r="O453" s="90"/>
      <c r="P453" s="90"/>
      <c r="Q453" s="90"/>
      <c r="R453" s="90"/>
      <c r="S453" s="90"/>
      <c r="T453" s="91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T453" s="16" t="s">
        <v>138</v>
      </c>
      <c r="AU453" s="16" t="s">
        <v>91</v>
      </c>
    </row>
    <row r="454" s="13" customFormat="1">
      <c r="A454" s="13"/>
      <c r="B454" s="240"/>
      <c r="C454" s="241"/>
      <c r="D454" s="232" t="s">
        <v>142</v>
      </c>
      <c r="E454" s="242" t="s">
        <v>1</v>
      </c>
      <c r="F454" s="243" t="s">
        <v>641</v>
      </c>
      <c r="G454" s="241"/>
      <c r="H454" s="244">
        <v>6.2300000000000004</v>
      </c>
      <c r="I454" s="245"/>
      <c r="J454" s="241"/>
      <c r="K454" s="241"/>
      <c r="L454" s="246"/>
      <c r="M454" s="247"/>
      <c r="N454" s="248"/>
      <c r="O454" s="248"/>
      <c r="P454" s="248"/>
      <c r="Q454" s="248"/>
      <c r="R454" s="248"/>
      <c r="S454" s="248"/>
      <c r="T454" s="249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50" t="s">
        <v>142</v>
      </c>
      <c r="AU454" s="250" t="s">
        <v>91</v>
      </c>
      <c r="AV454" s="13" t="s">
        <v>91</v>
      </c>
      <c r="AW454" s="13" t="s">
        <v>36</v>
      </c>
      <c r="AX454" s="13" t="s">
        <v>89</v>
      </c>
      <c r="AY454" s="250" t="s">
        <v>128</v>
      </c>
    </row>
    <row r="455" s="2" customFormat="1" ht="16.5" customHeight="1">
      <c r="A455" s="37"/>
      <c r="B455" s="38"/>
      <c r="C455" s="218" t="s">
        <v>642</v>
      </c>
      <c r="D455" s="218" t="s">
        <v>130</v>
      </c>
      <c r="E455" s="219" t="s">
        <v>643</v>
      </c>
      <c r="F455" s="220" t="s">
        <v>644</v>
      </c>
      <c r="G455" s="221" t="s">
        <v>173</v>
      </c>
      <c r="H455" s="222">
        <v>21.239999999999998</v>
      </c>
      <c r="I455" s="223"/>
      <c r="J455" s="224">
        <f>ROUND(I455*H455,2)</f>
        <v>0</v>
      </c>
      <c r="K455" s="225"/>
      <c r="L455" s="43"/>
      <c r="M455" s="226" t="s">
        <v>1</v>
      </c>
      <c r="N455" s="227" t="s">
        <v>46</v>
      </c>
      <c r="O455" s="90"/>
      <c r="P455" s="228">
        <f>O455*H455</f>
        <v>0</v>
      </c>
      <c r="Q455" s="228">
        <v>0.00017000000000000001</v>
      </c>
      <c r="R455" s="228">
        <f>Q455*H455</f>
        <v>0.0036107999999999999</v>
      </c>
      <c r="S455" s="228">
        <v>0</v>
      </c>
      <c r="T455" s="229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230" t="s">
        <v>134</v>
      </c>
      <c r="AT455" s="230" t="s">
        <v>130</v>
      </c>
      <c r="AU455" s="230" t="s">
        <v>91</v>
      </c>
      <c r="AY455" s="16" t="s">
        <v>128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6" t="s">
        <v>89</v>
      </c>
      <c r="BK455" s="231">
        <f>ROUND(I455*H455,2)</f>
        <v>0</v>
      </c>
      <c r="BL455" s="16" t="s">
        <v>134</v>
      </c>
      <c r="BM455" s="230" t="s">
        <v>645</v>
      </c>
    </row>
    <row r="456" s="2" customFormat="1">
      <c r="A456" s="37"/>
      <c r="B456" s="38"/>
      <c r="C456" s="39"/>
      <c r="D456" s="232" t="s">
        <v>136</v>
      </c>
      <c r="E456" s="39"/>
      <c r="F456" s="233" t="s">
        <v>644</v>
      </c>
      <c r="G456" s="39"/>
      <c r="H456" s="39"/>
      <c r="I456" s="234"/>
      <c r="J456" s="39"/>
      <c r="K456" s="39"/>
      <c r="L456" s="43"/>
      <c r="M456" s="235"/>
      <c r="N456" s="236"/>
      <c r="O456" s="90"/>
      <c r="P456" s="90"/>
      <c r="Q456" s="90"/>
      <c r="R456" s="90"/>
      <c r="S456" s="90"/>
      <c r="T456" s="91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T456" s="16" t="s">
        <v>136</v>
      </c>
      <c r="AU456" s="16" t="s">
        <v>91</v>
      </c>
    </row>
    <row r="457" s="13" customFormat="1">
      <c r="A457" s="13"/>
      <c r="B457" s="240"/>
      <c r="C457" s="241"/>
      <c r="D457" s="232" t="s">
        <v>142</v>
      </c>
      <c r="E457" s="242" t="s">
        <v>1</v>
      </c>
      <c r="F457" s="243" t="s">
        <v>646</v>
      </c>
      <c r="G457" s="241"/>
      <c r="H457" s="244">
        <v>19.059999999999999</v>
      </c>
      <c r="I457" s="245"/>
      <c r="J457" s="241"/>
      <c r="K457" s="241"/>
      <c r="L457" s="246"/>
      <c r="M457" s="247"/>
      <c r="N457" s="248"/>
      <c r="O457" s="248"/>
      <c r="P457" s="248"/>
      <c r="Q457" s="248"/>
      <c r="R457" s="248"/>
      <c r="S457" s="248"/>
      <c r="T457" s="249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50" t="s">
        <v>142</v>
      </c>
      <c r="AU457" s="250" t="s">
        <v>91</v>
      </c>
      <c r="AV457" s="13" t="s">
        <v>91</v>
      </c>
      <c r="AW457" s="13" t="s">
        <v>36</v>
      </c>
      <c r="AX457" s="13" t="s">
        <v>81</v>
      </c>
      <c r="AY457" s="250" t="s">
        <v>128</v>
      </c>
    </row>
    <row r="458" s="13" customFormat="1">
      <c r="A458" s="13"/>
      <c r="B458" s="240"/>
      <c r="C458" s="241"/>
      <c r="D458" s="232" t="s">
        <v>142</v>
      </c>
      <c r="E458" s="242" t="s">
        <v>1</v>
      </c>
      <c r="F458" s="243" t="s">
        <v>647</v>
      </c>
      <c r="G458" s="241"/>
      <c r="H458" s="244">
        <v>2.1800000000000002</v>
      </c>
      <c r="I458" s="245"/>
      <c r="J458" s="241"/>
      <c r="K458" s="241"/>
      <c r="L458" s="246"/>
      <c r="M458" s="247"/>
      <c r="N458" s="248"/>
      <c r="O458" s="248"/>
      <c r="P458" s="248"/>
      <c r="Q458" s="248"/>
      <c r="R458" s="248"/>
      <c r="S458" s="248"/>
      <c r="T458" s="249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50" t="s">
        <v>142</v>
      </c>
      <c r="AU458" s="250" t="s">
        <v>91</v>
      </c>
      <c r="AV458" s="13" t="s">
        <v>91</v>
      </c>
      <c r="AW458" s="13" t="s">
        <v>36</v>
      </c>
      <c r="AX458" s="13" t="s">
        <v>81</v>
      </c>
      <c r="AY458" s="250" t="s">
        <v>128</v>
      </c>
    </row>
    <row r="459" s="14" customFormat="1">
      <c r="A459" s="14"/>
      <c r="B459" s="251"/>
      <c r="C459" s="252"/>
      <c r="D459" s="232" t="s">
        <v>142</v>
      </c>
      <c r="E459" s="253" t="s">
        <v>1</v>
      </c>
      <c r="F459" s="254" t="s">
        <v>159</v>
      </c>
      <c r="G459" s="252"/>
      <c r="H459" s="255">
        <v>21.239999999999998</v>
      </c>
      <c r="I459" s="256"/>
      <c r="J459" s="252"/>
      <c r="K459" s="252"/>
      <c r="L459" s="257"/>
      <c r="M459" s="258"/>
      <c r="N459" s="259"/>
      <c r="O459" s="259"/>
      <c r="P459" s="259"/>
      <c r="Q459" s="259"/>
      <c r="R459" s="259"/>
      <c r="S459" s="259"/>
      <c r="T459" s="260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61" t="s">
        <v>142</v>
      </c>
      <c r="AU459" s="261" t="s">
        <v>91</v>
      </c>
      <c r="AV459" s="14" t="s">
        <v>134</v>
      </c>
      <c r="AW459" s="14" t="s">
        <v>36</v>
      </c>
      <c r="AX459" s="14" t="s">
        <v>89</v>
      </c>
      <c r="AY459" s="261" t="s">
        <v>128</v>
      </c>
    </row>
    <row r="460" s="2" customFormat="1" ht="16.5" customHeight="1">
      <c r="A460" s="37"/>
      <c r="B460" s="38"/>
      <c r="C460" s="218" t="s">
        <v>648</v>
      </c>
      <c r="D460" s="218" t="s">
        <v>130</v>
      </c>
      <c r="E460" s="219" t="s">
        <v>649</v>
      </c>
      <c r="F460" s="220" t="s">
        <v>650</v>
      </c>
      <c r="G460" s="221" t="s">
        <v>651</v>
      </c>
      <c r="H460" s="222">
        <v>5</v>
      </c>
      <c r="I460" s="223"/>
      <c r="J460" s="224">
        <f>ROUND(I460*H460,2)</f>
        <v>0</v>
      </c>
      <c r="K460" s="225"/>
      <c r="L460" s="43"/>
      <c r="M460" s="226" t="s">
        <v>1</v>
      </c>
      <c r="N460" s="227" t="s">
        <v>46</v>
      </c>
      <c r="O460" s="90"/>
      <c r="P460" s="228">
        <f>O460*H460</f>
        <v>0</v>
      </c>
      <c r="Q460" s="228">
        <v>0</v>
      </c>
      <c r="R460" s="228">
        <f>Q460*H460</f>
        <v>0</v>
      </c>
      <c r="S460" s="228">
        <v>0</v>
      </c>
      <c r="T460" s="229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230" t="s">
        <v>134</v>
      </c>
      <c r="AT460" s="230" t="s">
        <v>130</v>
      </c>
      <c r="AU460" s="230" t="s">
        <v>91</v>
      </c>
      <c r="AY460" s="16" t="s">
        <v>128</v>
      </c>
      <c r="BE460" s="231">
        <f>IF(N460="základní",J460,0)</f>
        <v>0</v>
      </c>
      <c r="BF460" s="231">
        <f>IF(N460="snížená",J460,0)</f>
        <v>0</v>
      </c>
      <c r="BG460" s="231">
        <f>IF(N460="zákl. přenesená",J460,0)</f>
        <v>0</v>
      </c>
      <c r="BH460" s="231">
        <f>IF(N460="sníž. přenesená",J460,0)</f>
        <v>0</v>
      </c>
      <c r="BI460" s="231">
        <f>IF(N460="nulová",J460,0)</f>
        <v>0</v>
      </c>
      <c r="BJ460" s="16" t="s">
        <v>89</v>
      </c>
      <c r="BK460" s="231">
        <f>ROUND(I460*H460,2)</f>
        <v>0</v>
      </c>
      <c r="BL460" s="16" t="s">
        <v>134</v>
      </c>
      <c r="BM460" s="230" t="s">
        <v>652</v>
      </c>
    </row>
    <row r="461" s="2" customFormat="1">
      <c r="A461" s="37"/>
      <c r="B461" s="38"/>
      <c r="C461" s="39"/>
      <c r="D461" s="232" t="s">
        <v>136</v>
      </c>
      <c r="E461" s="39"/>
      <c r="F461" s="233" t="s">
        <v>653</v>
      </c>
      <c r="G461" s="39"/>
      <c r="H461" s="39"/>
      <c r="I461" s="234"/>
      <c r="J461" s="39"/>
      <c r="K461" s="39"/>
      <c r="L461" s="43"/>
      <c r="M461" s="235"/>
      <c r="N461" s="236"/>
      <c r="O461" s="90"/>
      <c r="P461" s="90"/>
      <c r="Q461" s="90"/>
      <c r="R461" s="90"/>
      <c r="S461" s="90"/>
      <c r="T461" s="91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T461" s="16" t="s">
        <v>136</v>
      </c>
      <c r="AU461" s="16" t="s">
        <v>91</v>
      </c>
    </row>
    <row r="462" s="2" customFormat="1">
      <c r="A462" s="37"/>
      <c r="B462" s="38"/>
      <c r="C462" s="39"/>
      <c r="D462" s="237" t="s">
        <v>138</v>
      </c>
      <c r="E462" s="39"/>
      <c r="F462" s="238" t="s">
        <v>654</v>
      </c>
      <c r="G462" s="39"/>
      <c r="H462" s="39"/>
      <c r="I462" s="234"/>
      <c r="J462" s="39"/>
      <c r="K462" s="39"/>
      <c r="L462" s="43"/>
      <c r="M462" s="235"/>
      <c r="N462" s="236"/>
      <c r="O462" s="90"/>
      <c r="P462" s="90"/>
      <c r="Q462" s="90"/>
      <c r="R462" s="90"/>
      <c r="S462" s="90"/>
      <c r="T462" s="91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T462" s="16" t="s">
        <v>138</v>
      </c>
      <c r="AU462" s="16" t="s">
        <v>91</v>
      </c>
    </row>
    <row r="463" s="13" customFormat="1">
      <c r="A463" s="13"/>
      <c r="B463" s="240"/>
      <c r="C463" s="241"/>
      <c r="D463" s="232" t="s">
        <v>142</v>
      </c>
      <c r="E463" s="242" t="s">
        <v>1</v>
      </c>
      <c r="F463" s="243" t="s">
        <v>164</v>
      </c>
      <c r="G463" s="241"/>
      <c r="H463" s="244">
        <v>5</v>
      </c>
      <c r="I463" s="245"/>
      <c r="J463" s="241"/>
      <c r="K463" s="241"/>
      <c r="L463" s="246"/>
      <c r="M463" s="247"/>
      <c r="N463" s="248"/>
      <c r="O463" s="248"/>
      <c r="P463" s="248"/>
      <c r="Q463" s="248"/>
      <c r="R463" s="248"/>
      <c r="S463" s="248"/>
      <c r="T463" s="249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50" t="s">
        <v>142</v>
      </c>
      <c r="AU463" s="250" t="s">
        <v>91</v>
      </c>
      <c r="AV463" s="13" t="s">
        <v>91</v>
      </c>
      <c r="AW463" s="13" t="s">
        <v>36</v>
      </c>
      <c r="AX463" s="13" t="s">
        <v>89</v>
      </c>
      <c r="AY463" s="250" t="s">
        <v>128</v>
      </c>
    </row>
    <row r="464" s="2" customFormat="1" ht="24.15" customHeight="1">
      <c r="A464" s="37"/>
      <c r="B464" s="38"/>
      <c r="C464" s="262" t="s">
        <v>655</v>
      </c>
      <c r="D464" s="262" t="s">
        <v>179</v>
      </c>
      <c r="E464" s="263" t="s">
        <v>656</v>
      </c>
      <c r="F464" s="264" t="s">
        <v>657</v>
      </c>
      <c r="G464" s="265" t="s">
        <v>651</v>
      </c>
      <c r="H464" s="266">
        <v>5</v>
      </c>
      <c r="I464" s="267"/>
      <c r="J464" s="268">
        <f>ROUND(I464*H464,2)</f>
        <v>0</v>
      </c>
      <c r="K464" s="269"/>
      <c r="L464" s="270"/>
      <c r="M464" s="271" t="s">
        <v>1</v>
      </c>
      <c r="N464" s="272" t="s">
        <v>46</v>
      </c>
      <c r="O464" s="90"/>
      <c r="P464" s="228">
        <f>O464*H464</f>
        <v>0</v>
      </c>
      <c r="Q464" s="228">
        <v>0.00021000000000000001</v>
      </c>
      <c r="R464" s="228">
        <f>Q464*H464</f>
        <v>0.0010500000000000002</v>
      </c>
      <c r="S464" s="228">
        <v>0</v>
      </c>
      <c r="T464" s="229">
        <f>S464*H464</f>
        <v>0</v>
      </c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R464" s="230" t="s">
        <v>182</v>
      </c>
      <c r="AT464" s="230" t="s">
        <v>179</v>
      </c>
      <c r="AU464" s="230" t="s">
        <v>91</v>
      </c>
      <c r="AY464" s="16" t="s">
        <v>128</v>
      </c>
      <c r="BE464" s="231">
        <f>IF(N464="základní",J464,0)</f>
        <v>0</v>
      </c>
      <c r="BF464" s="231">
        <f>IF(N464="snížená",J464,0)</f>
        <v>0</v>
      </c>
      <c r="BG464" s="231">
        <f>IF(N464="zákl. přenesená",J464,0)</f>
        <v>0</v>
      </c>
      <c r="BH464" s="231">
        <f>IF(N464="sníž. přenesená",J464,0)</f>
        <v>0</v>
      </c>
      <c r="BI464" s="231">
        <f>IF(N464="nulová",J464,0)</f>
        <v>0</v>
      </c>
      <c r="BJ464" s="16" t="s">
        <v>89</v>
      </c>
      <c r="BK464" s="231">
        <f>ROUND(I464*H464,2)</f>
        <v>0</v>
      </c>
      <c r="BL464" s="16" t="s">
        <v>134</v>
      </c>
      <c r="BM464" s="230" t="s">
        <v>658</v>
      </c>
    </row>
    <row r="465" s="2" customFormat="1">
      <c r="A465" s="37"/>
      <c r="B465" s="38"/>
      <c r="C465" s="39"/>
      <c r="D465" s="232" t="s">
        <v>136</v>
      </c>
      <c r="E465" s="39"/>
      <c r="F465" s="233" t="s">
        <v>657</v>
      </c>
      <c r="G465" s="39"/>
      <c r="H465" s="39"/>
      <c r="I465" s="234"/>
      <c r="J465" s="39"/>
      <c r="K465" s="39"/>
      <c r="L465" s="43"/>
      <c r="M465" s="235"/>
      <c r="N465" s="236"/>
      <c r="O465" s="90"/>
      <c r="P465" s="90"/>
      <c r="Q465" s="90"/>
      <c r="R465" s="90"/>
      <c r="S465" s="90"/>
      <c r="T465" s="91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T465" s="16" t="s">
        <v>136</v>
      </c>
      <c r="AU465" s="16" t="s">
        <v>91</v>
      </c>
    </row>
    <row r="466" s="2" customFormat="1" ht="16.5" customHeight="1">
      <c r="A466" s="37"/>
      <c r="B466" s="38"/>
      <c r="C466" s="218" t="s">
        <v>659</v>
      </c>
      <c r="D466" s="218" t="s">
        <v>130</v>
      </c>
      <c r="E466" s="219" t="s">
        <v>660</v>
      </c>
      <c r="F466" s="220" t="s">
        <v>661</v>
      </c>
      <c r="G466" s="221" t="s">
        <v>173</v>
      </c>
      <c r="H466" s="222">
        <v>13.6</v>
      </c>
      <c r="I466" s="223"/>
      <c r="J466" s="224">
        <f>ROUND(I466*H466,2)</f>
        <v>0</v>
      </c>
      <c r="K466" s="225"/>
      <c r="L466" s="43"/>
      <c r="M466" s="226" t="s">
        <v>1</v>
      </c>
      <c r="N466" s="227" t="s">
        <v>46</v>
      </c>
      <c r="O466" s="90"/>
      <c r="P466" s="228">
        <f>O466*H466</f>
        <v>0</v>
      </c>
      <c r="Q466" s="228">
        <v>0.0013699999999999999</v>
      </c>
      <c r="R466" s="228">
        <f>Q466*H466</f>
        <v>0.018631999999999999</v>
      </c>
      <c r="S466" s="228">
        <v>0</v>
      </c>
      <c r="T466" s="229">
        <f>S466*H466</f>
        <v>0</v>
      </c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R466" s="230" t="s">
        <v>134</v>
      </c>
      <c r="AT466" s="230" t="s">
        <v>130</v>
      </c>
      <c r="AU466" s="230" t="s">
        <v>91</v>
      </c>
      <c r="AY466" s="16" t="s">
        <v>128</v>
      </c>
      <c r="BE466" s="231">
        <f>IF(N466="základní",J466,0)</f>
        <v>0</v>
      </c>
      <c r="BF466" s="231">
        <f>IF(N466="snížená",J466,0)</f>
        <v>0</v>
      </c>
      <c r="BG466" s="231">
        <f>IF(N466="zákl. přenesená",J466,0)</f>
        <v>0</v>
      </c>
      <c r="BH466" s="231">
        <f>IF(N466="sníž. přenesená",J466,0)</f>
        <v>0</v>
      </c>
      <c r="BI466" s="231">
        <f>IF(N466="nulová",J466,0)</f>
        <v>0</v>
      </c>
      <c r="BJ466" s="16" t="s">
        <v>89</v>
      </c>
      <c r="BK466" s="231">
        <f>ROUND(I466*H466,2)</f>
        <v>0</v>
      </c>
      <c r="BL466" s="16" t="s">
        <v>134</v>
      </c>
      <c r="BM466" s="230" t="s">
        <v>662</v>
      </c>
    </row>
    <row r="467" s="2" customFormat="1">
      <c r="A467" s="37"/>
      <c r="B467" s="38"/>
      <c r="C467" s="39"/>
      <c r="D467" s="232" t="s">
        <v>136</v>
      </c>
      <c r="E467" s="39"/>
      <c r="F467" s="233" t="s">
        <v>663</v>
      </c>
      <c r="G467" s="39"/>
      <c r="H467" s="39"/>
      <c r="I467" s="234"/>
      <c r="J467" s="39"/>
      <c r="K467" s="39"/>
      <c r="L467" s="43"/>
      <c r="M467" s="235"/>
      <c r="N467" s="236"/>
      <c r="O467" s="90"/>
      <c r="P467" s="90"/>
      <c r="Q467" s="90"/>
      <c r="R467" s="90"/>
      <c r="S467" s="90"/>
      <c r="T467" s="91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T467" s="16" t="s">
        <v>136</v>
      </c>
      <c r="AU467" s="16" t="s">
        <v>91</v>
      </c>
    </row>
    <row r="468" s="2" customFormat="1">
      <c r="A468" s="37"/>
      <c r="B468" s="38"/>
      <c r="C468" s="39"/>
      <c r="D468" s="237" t="s">
        <v>138</v>
      </c>
      <c r="E468" s="39"/>
      <c r="F468" s="238" t="s">
        <v>664</v>
      </c>
      <c r="G468" s="39"/>
      <c r="H468" s="39"/>
      <c r="I468" s="234"/>
      <c r="J468" s="39"/>
      <c r="K468" s="39"/>
      <c r="L468" s="43"/>
      <c r="M468" s="235"/>
      <c r="N468" s="236"/>
      <c r="O468" s="90"/>
      <c r="P468" s="90"/>
      <c r="Q468" s="90"/>
      <c r="R468" s="90"/>
      <c r="S468" s="90"/>
      <c r="T468" s="91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T468" s="16" t="s">
        <v>138</v>
      </c>
      <c r="AU468" s="16" t="s">
        <v>91</v>
      </c>
    </row>
    <row r="469" s="2" customFormat="1">
      <c r="A469" s="37"/>
      <c r="B469" s="38"/>
      <c r="C469" s="39"/>
      <c r="D469" s="232" t="s">
        <v>140</v>
      </c>
      <c r="E469" s="39"/>
      <c r="F469" s="239" t="s">
        <v>665</v>
      </c>
      <c r="G469" s="39"/>
      <c r="H469" s="39"/>
      <c r="I469" s="234"/>
      <c r="J469" s="39"/>
      <c r="K469" s="39"/>
      <c r="L469" s="43"/>
      <c r="M469" s="235"/>
      <c r="N469" s="236"/>
      <c r="O469" s="90"/>
      <c r="P469" s="90"/>
      <c r="Q469" s="90"/>
      <c r="R469" s="90"/>
      <c r="S469" s="90"/>
      <c r="T469" s="91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T469" s="16" t="s">
        <v>140</v>
      </c>
      <c r="AU469" s="16" t="s">
        <v>91</v>
      </c>
    </row>
    <row r="470" s="13" customFormat="1">
      <c r="A470" s="13"/>
      <c r="B470" s="240"/>
      <c r="C470" s="241"/>
      <c r="D470" s="232" t="s">
        <v>142</v>
      </c>
      <c r="E470" s="242" t="s">
        <v>1</v>
      </c>
      <c r="F470" s="243" t="s">
        <v>666</v>
      </c>
      <c r="G470" s="241"/>
      <c r="H470" s="244">
        <v>13.6</v>
      </c>
      <c r="I470" s="245"/>
      <c r="J470" s="241"/>
      <c r="K470" s="241"/>
      <c r="L470" s="246"/>
      <c r="M470" s="247"/>
      <c r="N470" s="248"/>
      <c r="O470" s="248"/>
      <c r="P470" s="248"/>
      <c r="Q470" s="248"/>
      <c r="R470" s="248"/>
      <c r="S470" s="248"/>
      <c r="T470" s="249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50" t="s">
        <v>142</v>
      </c>
      <c r="AU470" s="250" t="s">
        <v>91</v>
      </c>
      <c r="AV470" s="13" t="s">
        <v>91</v>
      </c>
      <c r="AW470" s="13" t="s">
        <v>36</v>
      </c>
      <c r="AX470" s="13" t="s">
        <v>89</v>
      </c>
      <c r="AY470" s="250" t="s">
        <v>128</v>
      </c>
    </row>
    <row r="471" s="2" customFormat="1" ht="16.5" customHeight="1">
      <c r="A471" s="37"/>
      <c r="B471" s="38"/>
      <c r="C471" s="218" t="s">
        <v>667</v>
      </c>
      <c r="D471" s="218" t="s">
        <v>130</v>
      </c>
      <c r="E471" s="219" t="s">
        <v>668</v>
      </c>
      <c r="F471" s="220" t="s">
        <v>669</v>
      </c>
      <c r="G471" s="221" t="s">
        <v>651</v>
      </c>
      <c r="H471" s="222">
        <v>27</v>
      </c>
      <c r="I471" s="223"/>
      <c r="J471" s="224">
        <f>ROUND(I471*H471,2)</f>
        <v>0</v>
      </c>
      <c r="K471" s="225"/>
      <c r="L471" s="43"/>
      <c r="M471" s="226" t="s">
        <v>1</v>
      </c>
      <c r="N471" s="227" t="s">
        <v>46</v>
      </c>
      <c r="O471" s="90"/>
      <c r="P471" s="228">
        <f>O471*H471</f>
        <v>0</v>
      </c>
      <c r="Q471" s="228">
        <v>1.0000000000000001E-05</v>
      </c>
      <c r="R471" s="228">
        <f>Q471*H471</f>
        <v>0.00027</v>
      </c>
      <c r="S471" s="228">
        <v>0</v>
      </c>
      <c r="T471" s="229">
        <f>S471*H471</f>
        <v>0</v>
      </c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R471" s="230" t="s">
        <v>134</v>
      </c>
      <c r="AT471" s="230" t="s">
        <v>130</v>
      </c>
      <c r="AU471" s="230" t="s">
        <v>91</v>
      </c>
      <c r="AY471" s="16" t="s">
        <v>128</v>
      </c>
      <c r="BE471" s="231">
        <f>IF(N471="základní",J471,0)</f>
        <v>0</v>
      </c>
      <c r="BF471" s="231">
        <f>IF(N471="snížená",J471,0)</f>
        <v>0</v>
      </c>
      <c r="BG471" s="231">
        <f>IF(N471="zákl. přenesená",J471,0)</f>
        <v>0</v>
      </c>
      <c r="BH471" s="231">
        <f>IF(N471="sníž. přenesená",J471,0)</f>
        <v>0</v>
      </c>
      <c r="BI471" s="231">
        <f>IF(N471="nulová",J471,0)</f>
        <v>0</v>
      </c>
      <c r="BJ471" s="16" t="s">
        <v>89</v>
      </c>
      <c r="BK471" s="231">
        <f>ROUND(I471*H471,2)</f>
        <v>0</v>
      </c>
      <c r="BL471" s="16" t="s">
        <v>134</v>
      </c>
      <c r="BM471" s="230" t="s">
        <v>670</v>
      </c>
    </row>
    <row r="472" s="2" customFormat="1">
      <c r="A472" s="37"/>
      <c r="B472" s="38"/>
      <c r="C472" s="39"/>
      <c r="D472" s="232" t="s">
        <v>136</v>
      </c>
      <c r="E472" s="39"/>
      <c r="F472" s="233" t="s">
        <v>671</v>
      </c>
      <c r="G472" s="39"/>
      <c r="H472" s="39"/>
      <c r="I472" s="234"/>
      <c r="J472" s="39"/>
      <c r="K472" s="39"/>
      <c r="L472" s="43"/>
      <c r="M472" s="235"/>
      <c r="N472" s="236"/>
      <c r="O472" s="90"/>
      <c r="P472" s="90"/>
      <c r="Q472" s="90"/>
      <c r="R472" s="90"/>
      <c r="S472" s="90"/>
      <c r="T472" s="91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T472" s="16" t="s">
        <v>136</v>
      </c>
      <c r="AU472" s="16" t="s">
        <v>91</v>
      </c>
    </row>
    <row r="473" s="2" customFormat="1">
      <c r="A473" s="37"/>
      <c r="B473" s="38"/>
      <c r="C473" s="39"/>
      <c r="D473" s="232" t="s">
        <v>140</v>
      </c>
      <c r="E473" s="39"/>
      <c r="F473" s="239" t="s">
        <v>672</v>
      </c>
      <c r="G473" s="39"/>
      <c r="H473" s="39"/>
      <c r="I473" s="234"/>
      <c r="J473" s="39"/>
      <c r="K473" s="39"/>
      <c r="L473" s="43"/>
      <c r="M473" s="235"/>
      <c r="N473" s="236"/>
      <c r="O473" s="90"/>
      <c r="P473" s="90"/>
      <c r="Q473" s="90"/>
      <c r="R473" s="90"/>
      <c r="S473" s="90"/>
      <c r="T473" s="91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T473" s="16" t="s">
        <v>140</v>
      </c>
      <c r="AU473" s="16" t="s">
        <v>91</v>
      </c>
    </row>
    <row r="474" s="13" customFormat="1">
      <c r="A474" s="13"/>
      <c r="B474" s="240"/>
      <c r="C474" s="241"/>
      <c r="D474" s="232" t="s">
        <v>142</v>
      </c>
      <c r="E474" s="242" t="s">
        <v>1</v>
      </c>
      <c r="F474" s="243" t="s">
        <v>313</v>
      </c>
      <c r="G474" s="241"/>
      <c r="H474" s="244">
        <v>27</v>
      </c>
      <c r="I474" s="245"/>
      <c r="J474" s="241"/>
      <c r="K474" s="241"/>
      <c r="L474" s="246"/>
      <c r="M474" s="247"/>
      <c r="N474" s="248"/>
      <c r="O474" s="248"/>
      <c r="P474" s="248"/>
      <c r="Q474" s="248"/>
      <c r="R474" s="248"/>
      <c r="S474" s="248"/>
      <c r="T474" s="249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50" t="s">
        <v>142</v>
      </c>
      <c r="AU474" s="250" t="s">
        <v>91</v>
      </c>
      <c r="AV474" s="13" t="s">
        <v>91</v>
      </c>
      <c r="AW474" s="13" t="s">
        <v>36</v>
      </c>
      <c r="AX474" s="13" t="s">
        <v>89</v>
      </c>
      <c r="AY474" s="250" t="s">
        <v>128</v>
      </c>
    </row>
    <row r="475" s="2" customFormat="1" ht="16.5" customHeight="1">
      <c r="A475" s="37"/>
      <c r="B475" s="38"/>
      <c r="C475" s="218" t="s">
        <v>673</v>
      </c>
      <c r="D475" s="218" t="s">
        <v>130</v>
      </c>
      <c r="E475" s="219" t="s">
        <v>674</v>
      </c>
      <c r="F475" s="220" t="s">
        <v>675</v>
      </c>
      <c r="G475" s="221" t="s">
        <v>651</v>
      </c>
      <c r="H475" s="222">
        <v>108</v>
      </c>
      <c r="I475" s="223"/>
      <c r="J475" s="224">
        <f>ROUND(I475*H475,2)</f>
        <v>0</v>
      </c>
      <c r="K475" s="225"/>
      <c r="L475" s="43"/>
      <c r="M475" s="226" t="s">
        <v>1</v>
      </c>
      <c r="N475" s="227" t="s">
        <v>46</v>
      </c>
      <c r="O475" s="90"/>
      <c r="P475" s="228">
        <f>O475*H475</f>
        <v>0</v>
      </c>
      <c r="Q475" s="228">
        <v>1.0000000000000001E-05</v>
      </c>
      <c r="R475" s="228">
        <f>Q475*H475</f>
        <v>0.00108</v>
      </c>
      <c r="S475" s="228">
        <v>0</v>
      </c>
      <c r="T475" s="229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230" t="s">
        <v>134</v>
      </c>
      <c r="AT475" s="230" t="s">
        <v>130</v>
      </c>
      <c r="AU475" s="230" t="s">
        <v>91</v>
      </c>
      <c r="AY475" s="16" t="s">
        <v>128</v>
      </c>
      <c r="BE475" s="231">
        <f>IF(N475="základní",J475,0)</f>
        <v>0</v>
      </c>
      <c r="BF475" s="231">
        <f>IF(N475="snížená",J475,0)</f>
        <v>0</v>
      </c>
      <c r="BG475" s="231">
        <f>IF(N475="zákl. přenesená",J475,0)</f>
        <v>0</v>
      </c>
      <c r="BH475" s="231">
        <f>IF(N475="sníž. přenesená",J475,0)</f>
        <v>0</v>
      </c>
      <c r="BI475" s="231">
        <f>IF(N475="nulová",J475,0)</f>
        <v>0</v>
      </c>
      <c r="BJ475" s="16" t="s">
        <v>89</v>
      </c>
      <c r="BK475" s="231">
        <f>ROUND(I475*H475,2)</f>
        <v>0</v>
      </c>
      <c r="BL475" s="16" t="s">
        <v>134</v>
      </c>
      <c r="BM475" s="230" t="s">
        <v>676</v>
      </c>
    </row>
    <row r="476" s="2" customFormat="1">
      <c r="A476" s="37"/>
      <c r="B476" s="38"/>
      <c r="C476" s="39"/>
      <c r="D476" s="232" t="s">
        <v>136</v>
      </c>
      <c r="E476" s="39"/>
      <c r="F476" s="233" t="s">
        <v>677</v>
      </c>
      <c r="G476" s="39"/>
      <c r="H476" s="39"/>
      <c r="I476" s="234"/>
      <c r="J476" s="39"/>
      <c r="K476" s="39"/>
      <c r="L476" s="43"/>
      <c r="M476" s="235"/>
      <c r="N476" s="236"/>
      <c r="O476" s="90"/>
      <c r="P476" s="90"/>
      <c r="Q476" s="90"/>
      <c r="R476" s="90"/>
      <c r="S476" s="90"/>
      <c r="T476" s="91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T476" s="16" t="s">
        <v>136</v>
      </c>
      <c r="AU476" s="16" t="s">
        <v>91</v>
      </c>
    </row>
    <row r="477" s="2" customFormat="1">
      <c r="A477" s="37"/>
      <c r="B477" s="38"/>
      <c r="C477" s="39"/>
      <c r="D477" s="232" t="s">
        <v>140</v>
      </c>
      <c r="E477" s="39"/>
      <c r="F477" s="239" t="s">
        <v>672</v>
      </c>
      <c r="G477" s="39"/>
      <c r="H477" s="39"/>
      <c r="I477" s="234"/>
      <c r="J477" s="39"/>
      <c r="K477" s="39"/>
      <c r="L477" s="43"/>
      <c r="M477" s="235"/>
      <c r="N477" s="236"/>
      <c r="O477" s="90"/>
      <c r="P477" s="90"/>
      <c r="Q477" s="90"/>
      <c r="R477" s="90"/>
      <c r="S477" s="90"/>
      <c r="T477" s="91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T477" s="16" t="s">
        <v>140</v>
      </c>
      <c r="AU477" s="16" t="s">
        <v>91</v>
      </c>
    </row>
    <row r="478" s="13" customFormat="1">
      <c r="A478" s="13"/>
      <c r="B478" s="240"/>
      <c r="C478" s="241"/>
      <c r="D478" s="232" t="s">
        <v>142</v>
      </c>
      <c r="E478" s="242" t="s">
        <v>1</v>
      </c>
      <c r="F478" s="243" t="s">
        <v>678</v>
      </c>
      <c r="G478" s="241"/>
      <c r="H478" s="244">
        <v>108</v>
      </c>
      <c r="I478" s="245"/>
      <c r="J478" s="241"/>
      <c r="K478" s="241"/>
      <c r="L478" s="246"/>
      <c r="M478" s="247"/>
      <c r="N478" s="248"/>
      <c r="O478" s="248"/>
      <c r="P478" s="248"/>
      <c r="Q478" s="248"/>
      <c r="R478" s="248"/>
      <c r="S478" s="248"/>
      <c r="T478" s="249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50" t="s">
        <v>142</v>
      </c>
      <c r="AU478" s="250" t="s">
        <v>91</v>
      </c>
      <c r="AV478" s="13" t="s">
        <v>91</v>
      </c>
      <c r="AW478" s="13" t="s">
        <v>36</v>
      </c>
      <c r="AX478" s="13" t="s">
        <v>89</v>
      </c>
      <c r="AY478" s="250" t="s">
        <v>128</v>
      </c>
    </row>
    <row r="479" s="2" customFormat="1" ht="16.5" customHeight="1">
      <c r="A479" s="37"/>
      <c r="B479" s="38"/>
      <c r="C479" s="218" t="s">
        <v>679</v>
      </c>
      <c r="D479" s="218" t="s">
        <v>130</v>
      </c>
      <c r="E479" s="219" t="s">
        <v>680</v>
      </c>
      <c r="F479" s="220" t="s">
        <v>681</v>
      </c>
      <c r="G479" s="221" t="s">
        <v>146</v>
      </c>
      <c r="H479" s="222">
        <v>10.848000000000001</v>
      </c>
      <c r="I479" s="223"/>
      <c r="J479" s="224">
        <f>ROUND(I479*H479,2)</f>
        <v>0</v>
      </c>
      <c r="K479" s="225"/>
      <c r="L479" s="43"/>
      <c r="M479" s="226" t="s">
        <v>1</v>
      </c>
      <c r="N479" s="227" t="s">
        <v>46</v>
      </c>
      <c r="O479" s="90"/>
      <c r="P479" s="228">
        <f>O479*H479</f>
        <v>0</v>
      </c>
      <c r="Q479" s="228">
        <v>0</v>
      </c>
      <c r="R479" s="228">
        <f>Q479*H479</f>
        <v>0</v>
      </c>
      <c r="S479" s="228">
        <v>2.6499999999999999</v>
      </c>
      <c r="T479" s="229">
        <f>S479*H479</f>
        <v>28.747199999999999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230" t="s">
        <v>134</v>
      </c>
      <c r="AT479" s="230" t="s">
        <v>130</v>
      </c>
      <c r="AU479" s="230" t="s">
        <v>91</v>
      </c>
      <c r="AY479" s="16" t="s">
        <v>128</v>
      </c>
      <c r="BE479" s="231">
        <f>IF(N479="základní",J479,0)</f>
        <v>0</v>
      </c>
      <c r="BF479" s="231">
        <f>IF(N479="snížená",J479,0)</f>
        <v>0</v>
      </c>
      <c r="BG479" s="231">
        <f>IF(N479="zákl. přenesená",J479,0)</f>
        <v>0</v>
      </c>
      <c r="BH479" s="231">
        <f>IF(N479="sníž. přenesená",J479,0)</f>
        <v>0</v>
      </c>
      <c r="BI479" s="231">
        <f>IF(N479="nulová",J479,0)</f>
        <v>0</v>
      </c>
      <c r="BJ479" s="16" t="s">
        <v>89</v>
      </c>
      <c r="BK479" s="231">
        <f>ROUND(I479*H479,2)</f>
        <v>0</v>
      </c>
      <c r="BL479" s="16" t="s">
        <v>134</v>
      </c>
      <c r="BM479" s="230" t="s">
        <v>682</v>
      </c>
    </row>
    <row r="480" s="2" customFormat="1">
      <c r="A480" s="37"/>
      <c r="B480" s="38"/>
      <c r="C480" s="39"/>
      <c r="D480" s="232" t="s">
        <v>136</v>
      </c>
      <c r="E480" s="39"/>
      <c r="F480" s="233" t="s">
        <v>683</v>
      </c>
      <c r="G480" s="39"/>
      <c r="H480" s="39"/>
      <c r="I480" s="234"/>
      <c r="J480" s="39"/>
      <c r="K480" s="39"/>
      <c r="L480" s="43"/>
      <c r="M480" s="235"/>
      <c r="N480" s="236"/>
      <c r="O480" s="90"/>
      <c r="P480" s="90"/>
      <c r="Q480" s="90"/>
      <c r="R480" s="90"/>
      <c r="S480" s="90"/>
      <c r="T480" s="91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T480" s="16" t="s">
        <v>136</v>
      </c>
      <c r="AU480" s="16" t="s">
        <v>91</v>
      </c>
    </row>
    <row r="481" s="2" customFormat="1">
      <c r="A481" s="37"/>
      <c r="B481" s="38"/>
      <c r="C481" s="39"/>
      <c r="D481" s="237" t="s">
        <v>138</v>
      </c>
      <c r="E481" s="39"/>
      <c r="F481" s="238" t="s">
        <v>684</v>
      </c>
      <c r="G481" s="39"/>
      <c r="H481" s="39"/>
      <c r="I481" s="234"/>
      <c r="J481" s="39"/>
      <c r="K481" s="39"/>
      <c r="L481" s="43"/>
      <c r="M481" s="235"/>
      <c r="N481" s="236"/>
      <c r="O481" s="90"/>
      <c r="P481" s="90"/>
      <c r="Q481" s="90"/>
      <c r="R481" s="90"/>
      <c r="S481" s="90"/>
      <c r="T481" s="91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T481" s="16" t="s">
        <v>138</v>
      </c>
      <c r="AU481" s="16" t="s">
        <v>91</v>
      </c>
    </row>
    <row r="482" s="2" customFormat="1">
      <c r="A482" s="37"/>
      <c r="B482" s="38"/>
      <c r="C482" s="39"/>
      <c r="D482" s="232" t="s">
        <v>140</v>
      </c>
      <c r="E482" s="39"/>
      <c r="F482" s="239" t="s">
        <v>685</v>
      </c>
      <c r="G482" s="39"/>
      <c r="H482" s="39"/>
      <c r="I482" s="234"/>
      <c r="J482" s="39"/>
      <c r="K482" s="39"/>
      <c r="L482" s="43"/>
      <c r="M482" s="235"/>
      <c r="N482" s="236"/>
      <c r="O482" s="90"/>
      <c r="P482" s="90"/>
      <c r="Q482" s="90"/>
      <c r="R482" s="90"/>
      <c r="S482" s="90"/>
      <c r="T482" s="91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T482" s="16" t="s">
        <v>140</v>
      </c>
      <c r="AU482" s="16" t="s">
        <v>91</v>
      </c>
    </row>
    <row r="483" s="13" customFormat="1">
      <c r="A483" s="13"/>
      <c r="B483" s="240"/>
      <c r="C483" s="241"/>
      <c r="D483" s="232" t="s">
        <v>142</v>
      </c>
      <c r="E483" s="242" t="s">
        <v>1</v>
      </c>
      <c r="F483" s="243" t="s">
        <v>686</v>
      </c>
      <c r="G483" s="241"/>
      <c r="H483" s="244">
        <v>10.199999999999999</v>
      </c>
      <c r="I483" s="245"/>
      <c r="J483" s="241"/>
      <c r="K483" s="241"/>
      <c r="L483" s="246"/>
      <c r="M483" s="247"/>
      <c r="N483" s="248"/>
      <c r="O483" s="248"/>
      <c r="P483" s="248"/>
      <c r="Q483" s="248"/>
      <c r="R483" s="248"/>
      <c r="S483" s="248"/>
      <c r="T483" s="249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50" t="s">
        <v>142</v>
      </c>
      <c r="AU483" s="250" t="s">
        <v>91</v>
      </c>
      <c r="AV483" s="13" t="s">
        <v>91</v>
      </c>
      <c r="AW483" s="13" t="s">
        <v>36</v>
      </c>
      <c r="AX483" s="13" t="s">
        <v>81</v>
      </c>
      <c r="AY483" s="250" t="s">
        <v>128</v>
      </c>
    </row>
    <row r="484" s="13" customFormat="1">
      <c r="A484" s="13"/>
      <c r="B484" s="240"/>
      <c r="C484" s="241"/>
      <c r="D484" s="232" t="s">
        <v>142</v>
      </c>
      <c r="E484" s="242" t="s">
        <v>1</v>
      </c>
      <c r="F484" s="243" t="s">
        <v>687</v>
      </c>
      <c r="G484" s="241"/>
      <c r="H484" s="244">
        <v>0.64800000000000002</v>
      </c>
      <c r="I484" s="245"/>
      <c r="J484" s="241"/>
      <c r="K484" s="241"/>
      <c r="L484" s="246"/>
      <c r="M484" s="247"/>
      <c r="N484" s="248"/>
      <c r="O484" s="248"/>
      <c r="P484" s="248"/>
      <c r="Q484" s="248"/>
      <c r="R484" s="248"/>
      <c r="S484" s="248"/>
      <c r="T484" s="249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50" t="s">
        <v>142</v>
      </c>
      <c r="AU484" s="250" t="s">
        <v>91</v>
      </c>
      <c r="AV484" s="13" t="s">
        <v>91</v>
      </c>
      <c r="AW484" s="13" t="s">
        <v>36</v>
      </c>
      <c r="AX484" s="13" t="s">
        <v>81</v>
      </c>
      <c r="AY484" s="250" t="s">
        <v>128</v>
      </c>
    </row>
    <row r="485" s="14" customFormat="1">
      <c r="A485" s="14"/>
      <c r="B485" s="251"/>
      <c r="C485" s="252"/>
      <c r="D485" s="232" t="s">
        <v>142</v>
      </c>
      <c r="E485" s="253" t="s">
        <v>1</v>
      </c>
      <c r="F485" s="254" t="s">
        <v>159</v>
      </c>
      <c r="G485" s="252"/>
      <c r="H485" s="255">
        <v>10.847999999999999</v>
      </c>
      <c r="I485" s="256"/>
      <c r="J485" s="252"/>
      <c r="K485" s="252"/>
      <c r="L485" s="257"/>
      <c r="M485" s="258"/>
      <c r="N485" s="259"/>
      <c r="O485" s="259"/>
      <c r="P485" s="259"/>
      <c r="Q485" s="259"/>
      <c r="R485" s="259"/>
      <c r="S485" s="259"/>
      <c r="T485" s="260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61" t="s">
        <v>142</v>
      </c>
      <c r="AU485" s="261" t="s">
        <v>91</v>
      </c>
      <c r="AV485" s="14" t="s">
        <v>134</v>
      </c>
      <c r="AW485" s="14" t="s">
        <v>36</v>
      </c>
      <c r="AX485" s="14" t="s">
        <v>89</v>
      </c>
      <c r="AY485" s="261" t="s">
        <v>128</v>
      </c>
    </row>
    <row r="486" s="2" customFormat="1" ht="16.5" customHeight="1">
      <c r="A486" s="37"/>
      <c r="B486" s="38"/>
      <c r="C486" s="218" t="s">
        <v>688</v>
      </c>
      <c r="D486" s="218" t="s">
        <v>130</v>
      </c>
      <c r="E486" s="219" t="s">
        <v>689</v>
      </c>
      <c r="F486" s="220" t="s">
        <v>690</v>
      </c>
      <c r="G486" s="221" t="s">
        <v>173</v>
      </c>
      <c r="H486" s="222">
        <v>3.5</v>
      </c>
      <c r="I486" s="223"/>
      <c r="J486" s="224">
        <f>ROUND(I486*H486,2)</f>
        <v>0</v>
      </c>
      <c r="K486" s="225"/>
      <c r="L486" s="43"/>
      <c r="M486" s="226" t="s">
        <v>1</v>
      </c>
      <c r="N486" s="227" t="s">
        <v>46</v>
      </c>
      <c r="O486" s="90"/>
      <c r="P486" s="228">
        <f>O486*H486</f>
        <v>0</v>
      </c>
      <c r="Q486" s="228">
        <v>0.00033</v>
      </c>
      <c r="R486" s="228">
        <f>Q486*H486</f>
        <v>0.001155</v>
      </c>
      <c r="S486" s="228">
        <v>0</v>
      </c>
      <c r="T486" s="229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230" t="s">
        <v>134</v>
      </c>
      <c r="AT486" s="230" t="s">
        <v>130</v>
      </c>
      <c r="AU486" s="230" t="s">
        <v>91</v>
      </c>
      <c r="AY486" s="16" t="s">
        <v>128</v>
      </c>
      <c r="BE486" s="231">
        <f>IF(N486="základní",J486,0)</f>
        <v>0</v>
      </c>
      <c r="BF486" s="231">
        <f>IF(N486="snížená",J486,0)</f>
        <v>0</v>
      </c>
      <c r="BG486" s="231">
        <f>IF(N486="zákl. přenesená",J486,0)</f>
        <v>0</v>
      </c>
      <c r="BH486" s="231">
        <f>IF(N486="sníž. přenesená",J486,0)</f>
        <v>0</v>
      </c>
      <c r="BI486" s="231">
        <f>IF(N486="nulová",J486,0)</f>
        <v>0</v>
      </c>
      <c r="BJ486" s="16" t="s">
        <v>89</v>
      </c>
      <c r="BK486" s="231">
        <f>ROUND(I486*H486,2)</f>
        <v>0</v>
      </c>
      <c r="BL486" s="16" t="s">
        <v>134</v>
      </c>
      <c r="BM486" s="230" t="s">
        <v>691</v>
      </c>
    </row>
    <row r="487" s="2" customFormat="1">
      <c r="A487" s="37"/>
      <c r="B487" s="38"/>
      <c r="C487" s="39"/>
      <c r="D487" s="232" t="s">
        <v>136</v>
      </c>
      <c r="E487" s="39"/>
      <c r="F487" s="233" t="s">
        <v>692</v>
      </c>
      <c r="G487" s="39"/>
      <c r="H487" s="39"/>
      <c r="I487" s="234"/>
      <c r="J487" s="39"/>
      <c r="K487" s="39"/>
      <c r="L487" s="43"/>
      <c r="M487" s="235"/>
      <c r="N487" s="236"/>
      <c r="O487" s="90"/>
      <c r="P487" s="90"/>
      <c r="Q487" s="90"/>
      <c r="R487" s="90"/>
      <c r="S487" s="90"/>
      <c r="T487" s="91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T487" s="16" t="s">
        <v>136</v>
      </c>
      <c r="AU487" s="16" t="s">
        <v>91</v>
      </c>
    </row>
    <row r="488" s="2" customFormat="1">
      <c r="A488" s="37"/>
      <c r="B488" s="38"/>
      <c r="C488" s="39"/>
      <c r="D488" s="237" t="s">
        <v>138</v>
      </c>
      <c r="E488" s="39"/>
      <c r="F488" s="238" t="s">
        <v>693</v>
      </c>
      <c r="G488" s="39"/>
      <c r="H488" s="39"/>
      <c r="I488" s="234"/>
      <c r="J488" s="39"/>
      <c r="K488" s="39"/>
      <c r="L488" s="43"/>
      <c r="M488" s="235"/>
      <c r="N488" s="236"/>
      <c r="O488" s="90"/>
      <c r="P488" s="90"/>
      <c r="Q488" s="90"/>
      <c r="R488" s="90"/>
      <c r="S488" s="90"/>
      <c r="T488" s="91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T488" s="16" t="s">
        <v>138</v>
      </c>
      <c r="AU488" s="16" t="s">
        <v>91</v>
      </c>
    </row>
    <row r="489" s="2" customFormat="1">
      <c r="A489" s="37"/>
      <c r="B489" s="38"/>
      <c r="C489" s="39"/>
      <c r="D489" s="232" t="s">
        <v>140</v>
      </c>
      <c r="E489" s="39"/>
      <c r="F489" s="239" t="s">
        <v>694</v>
      </c>
      <c r="G489" s="39"/>
      <c r="H489" s="39"/>
      <c r="I489" s="234"/>
      <c r="J489" s="39"/>
      <c r="K489" s="39"/>
      <c r="L489" s="43"/>
      <c r="M489" s="235"/>
      <c r="N489" s="236"/>
      <c r="O489" s="90"/>
      <c r="P489" s="90"/>
      <c r="Q489" s="90"/>
      <c r="R489" s="90"/>
      <c r="S489" s="90"/>
      <c r="T489" s="91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T489" s="16" t="s">
        <v>140</v>
      </c>
      <c r="AU489" s="16" t="s">
        <v>91</v>
      </c>
    </row>
    <row r="490" s="13" customFormat="1">
      <c r="A490" s="13"/>
      <c r="B490" s="240"/>
      <c r="C490" s="241"/>
      <c r="D490" s="232" t="s">
        <v>142</v>
      </c>
      <c r="E490" s="242" t="s">
        <v>1</v>
      </c>
      <c r="F490" s="243" t="s">
        <v>695</v>
      </c>
      <c r="G490" s="241"/>
      <c r="H490" s="244">
        <v>3.5</v>
      </c>
      <c r="I490" s="245"/>
      <c r="J490" s="241"/>
      <c r="K490" s="241"/>
      <c r="L490" s="246"/>
      <c r="M490" s="247"/>
      <c r="N490" s="248"/>
      <c r="O490" s="248"/>
      <c r="P490" s="248"/>
      <c r="Q490" s="248"/>
      <c r="R490" s="248"/>
      <c r="S490" s="248"/>
      <c r="T490" s="249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50" t="s">
        <v>142</v>
      </c>
      <c r="AU490" s="250" t="s">
        <v>91</v>
      </c>
      <c r="AV490" s="13" t="s">
        <v>91</v>
      </c>
      <c r="AW490" s="13" t="s">
        <v>36</v>
      </c>
      <c r="AX490" s="13" t="s">
        <v>89</v>
      </c>
      <c r="AY490" s="250" t="s">
        <v>128</v>
      </c>
    </row>
    <row r="491" s="2" customFormat="1" ht="21.75" customHeight="1">
      <c r="A491" s="37"/>
      <c r="B491" s="38"/>
      <c r="C491" s="218" t="s">
        <v>696</v>
      </c>
      <c r="D491" s="218" t="s">
        <v>130</v>
      </c>
      <c r="E491" s="219" t="s">
        <v>697</v>
      </c>
      <c r="F491" s="220" t="s">
        <v>698</v>
      </c>
      <c r="G491" s="221" t="s">
        <v>173</v>
      </c>
      <c r="H491" s="222">
        <v>23.649999999999999</v>
      </c>
      <c r="I491" s="223"/>
      <c r="J491" s="224">
        <f>ROUND(I491*H491,2)</f>
        <v>0</v>
      </c>
      <c r="K491" s="225"/>
      <c r="L491" s="43"/>
      <c r="M491" s="226" t="s">
        <v>1</v>
      </c>
      <c r="N491" s="227" t="s">
        <v>46</v>
      </c>
      <c r="O491" s="90"/>
      <c r="P491" s="228">
        <f>O491*H491</f>
        <v>0</v>
      </c>
      <c r="Q491" s="228">
        <v>0.00051999999999999995</v>
      </c>
      <c r="R491" s="228">
        <f>Q491*H491</f>
        <v>0.012297999999999998</v>
      </c>
      <c r="S491" s="228">
        <v>0</v>
      </c>
      <c r="T491" s="229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230" t="s">
        <v>134</v>
      </c>
      <c r="AT491" s="230" t="s">
        <v>130</v>
      </c>
      <c r="AU491" s="230" t="s">
        <v>91</v>
      </c>
      <c r="AY491" s="16" t="s">
        <v>128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16" t="s">
        <v>89</v>
      </c>
      <c r="BK491" s="231">
        <f>ROUND(I491*H491,2)</f>
        <v>0</v>
      </c>
      <c r="BL491" s="16" t="s">
        <v>134</v>
      </c>
      <c r="BM491" s="230" t="s">
        <v>699</v>
      </c>
    </row>
    <row r="492" s="2" customFormat="1">
      <c r="A492" s="37"/>
      <c r="B492" s="38"/>
      <c r="C492" s="39"/>
      <c r="D492" s="232" t="s">
        <v>136</v>
      </c>
      <c r="E492" s="39"/>
      <c r="F492" s="233" t="s">
        <v>700</v>
      </c>
      <c r="G492" s="39"/>
      <c r="H492" s="39"/>
      <c r="I492" s="234"/>
      <c r="J492" s="39"/>
      <c r="K492" s="39"/>
      <c r="L492" s="43"/>
      <c r="M492" s="235"/>
      <c r="N492" s="236"/>
      <c r="O492" s="90"/>
      <c r="P492" s="90"/>
      <c r="Q492" s="90"/>
      <c r="R492" s="90"/>
      <c r="S492" s="90"/>
      <c r="T492" s="91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T492" s="16" t="s">
        <v>136</v>
      </c>
      <c r="AU492" s="16" t="s">
        <v>91</v>
      </c>
    </row>
    <row r="493" s="2" customFormat="1">
      <c r="A493" s="37"/>
      <c r="B493" s="38"/>
      <c r="C493" s="39"/>
      <c r="D493" s="237" t="s">
        <v>138</v>
      </c>
      <c r="E493" s="39"/>
      <c r="F493" s="238" t="s">
        <v>701</v>
      </c>
      <c r="G493" s="39"/>
      <c r="H493" s="39"/>
      <c r="I493" s="234"/>
      <c r="J493" s="39"/>
      <c r="K493" s="39"/>
      <c r="L493" s="43"/>
      <c r="M493" s="235"/>
      <c r="N493" s="236"/>
      <c r="O493" s="90"/>
      <c r="P493" s="90"/>
      <c r="Q493" s="90"/>
      <c r="R493" s="90"/>
      <c r="S493" s="90"/>
      <c r="T493" s="91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T493" s="16" t="s">
        <v>138</v>
      </c>
      <c r="AU493" s="16" t="s">
        <v>91</v>
      </c>
    </row>
    <row r="494" s="13" customFormat="1">
      <c r="A494" s="13"/>
      <c r="B494" s="240"/>
      <c r="C494" s="241"/>
      <c r="D494" s="232" t="s">
        <v>142</v>
      </c>
      <c r="E494" s="242" t="s">
        <v>1</v>
      </c>
      <c r="F494" s="243" t="s">
        <v>702</v>
      </c>
      <c r="G494" s="241"/>
      <c r="H494" s="244">
        <v>23.649999999999999</v>
      </c>
      <c r="I494" s="245"/>
      <c r="J494" s="241"/>
      <c r="K494" s="241"/>
      <c r="L494" s="246"/>
      <c r="M494" s="247"/>
      <c r="N494" s="248"/>
      <c r="O494" s="248"/>
      <c r="P494" s="248"/>
      <c r="Q494" s="248"/>
      <c r="R494" s="248"/>
      <c r="S494" s="248"/>
      <c r="T494" s="249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50" t="s">
        <v>142</v>
      </c>
      <c r="AU494" s="250" t="s">
        <v>91</v>
      </c>
      <c r="AV494" s="13" t="s">
        <v>91</v>
      </c>
      <c r="AW494" s="13" t="s">
        <v>36</v>
      </c>
      <c r="AX494" s="13" t="s">
        <v>89</v>
      </c>
      <c r="AY494" s="250" t="s">
        <v>128</v>
      </c>
    </row>
    <row r="495" s="2" customFormat="1" ht="16.5" customHeight="1">
      <c r="A495" s="37"/>
      <c r="B495" s="38"/>
      <c r="C495" s="262" t="s">
        <v>703</v>
      </c>
      <c r="D495" s="262" t="s">
        <v>179</v>
      </c>
      <c r="E495" s="263" t="s">
        <v>704</v>
      </c>
      <c r="F495" s="264" t="s">
        <v>705</v>
      </c>
      <c r="G495" s="265" t="s">
        <v>278</v>
      </c>
      <c r="H495" s="266">
        <v>0.021999999999999999</v>
      </c>
      <c r="I495" s="267"/>
      <c r="J495" s="268">
        <f>ROUND(I495*H495,2)</f>
        <v>0</v>
      </c>
      <c r="K495" s="269"/>
      <c r="L495" s="270"/>
      <c r="M495" s="271" t="s">
        <v>1</v>
      </c>
      <c r="N495" s="272" t="s">
        <v>46</v>
      </c>
      <c r="O495" s="90"/>
      <c r="P495" s="228">
        <f>O495*H495</f>
        <v>0</v>
      </c>
      <c r="Q495" s="228">
        <v>1</v>
      </c>
      <c r="R495" s="228">
        <f>Q495*H495</f>
        <v>0.021999999999999999</v>
      </c>
      <c r="S495" s="228">
        <v>0</v>
      </c>
      <c r="T495" s="229">
        <f>S495*H495</f>
        <v>0</v>
      </c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R495" s="230" t="s">
        <v>182</v>
      </c>
      <c r="AT495" s="230" t="s">
        <v>179</v>
      </c>
      <c r="AU495" s="230" t="s">
        <v>91</v>
      </c>
      <c r="AY495" s="16" t="s">
        <v>128</v>
      </c>
      <c r="BE495" s="231">
        <f>IF(N495="základní",J495,0)</f>
        <v>0</v>
      </c>
      <c r="BF495" s="231">
        <f>IF(N495="snížená",J495,0)</f>
        <v>0</v>
      </c>
      <c r="BG495" s="231">
        <f>IF(N495="zákl. přenesená",J495,0)</f>
        <v>0</v>
      </c>
      <c r="BH495" s="231">
        <f>IF(N495="sníž. přenesená",J495,0)</f>
        <v>0</v>
      </c>
      <c r="BI495" s="231">
        <f>IF(N495="nulová",J495,0)</f>
        <v>0</v>
      </c>
      <c r="BJ495" s="16" t="s">
        <v>89</v>
      </c>
      <c r="BK495" s="231">
        <f>ROUND(I495*H495,2)</f>
        <v>0</v>
      </c>
      <c r="BL495" s="16" t="s">
        <v>134</v>
      </c>
      <c r="BM495" s="230" t="s">
        <v>706</v>
      </c>
    </row>
    <row r="496" s="2" customFormat="1">
      <c r="A496" s="37"/>
      <c r="B496" s="38"/>
      <c r="C496" s="39"/>
      <c r="D496" s="232" t="s">
        <v>136</v>
      </c>
      <c r="E496" s="39"/>
      <c r="F496" s="233" t="s">
        <v>705</v>
      </c>
      <c r="G496" s="39"/>
      <c r="H496" s="39"/>
      <c r="I496" s="234"/>
      <c r="J496" s="39"/>
      <c r="K496" s="39"/>
      <c r="L496" s="43"/>
      <c r="M496" s="235"/>
      <c r="N496" s="236"/>
      <c r="O496" s="90"/>
      <c r="P496" s="90"/>
      <c r="Q496" s="90"/>
      <c r="R496" s="90"/>
      <c r="S496" s="90"/>
      <c r="T496" s="91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T496" s="16" t="s">
        <v>136</v>
      </c>
      <c r="AU496" s="16" t="s">
        <v>91</v>
      </c>
    </row>
    <row r="497" s="13" customFormat="1">
      <c r="A497" s="13"/>
      <c r="B497" s="240"/>
      <c r="C497" s="241"/>
      <c r="D497" s="232" t="s">
        <v>142</v>
      </c>
      <c r="E497" s="241"/>
      <c r="F497" s="243" t="s">
        <v>707</v>
      </c>
      <c r="G497" s="241"/>
      <c r="H497" s="244">
        <v>0.021999999999999999</v>
      </c>
      <c r="I497" s="245"/>
      <c r="J497" s="241"/>
      <c r="K497" s="241"/>
      <c r="L497" s="246"/>
      <c r="M497" s="247"/>
      <c r="N497" s="248"/>
      <c r="O497" s="248"/>
      <c r="P497" s="248"/>
      <c r="Q497" s="248"/>
      <c r="R497" s="248"/>
      <c r="S497" s="248"/>
      <c r="T497" s="249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50" t="s">
        <v>142</v>
      </c>
      <c r="AU497" s="250" t="s">
        <v>91</v>
      </c>
      <c r="AV497" s="13" t="s">
        <v>91</v>
      </c>
      <c r="AW497" s="13" t="s">
        <v>4</v>
      </c>
      <c r="AX497" s="13" t="s">
        <v>89</v>
      </c>
      <c r="AY497" s="250" t="s">
        <v>128</v>
      </c>
    </row>
    <row r="498" s="12" customFormat="1" ht="22.8" customHeight="1">
      <c r="A498" s="12"/>
      <c r="B498" s="202"/>
      <c r="C498" s="203"/>
      <c r="D498" s="204" t="s">
        <v>80</v>
      </c>
      <c r="E498" s="216" t="s">
        <v>708</v>
      </c>
      <c r="F498" s="216" t="s">
        <v>709</v>
      </c>
      <c r="G498" s="203"/>
      <c r="H498" s="203"/>
      <c r="I498" s="206"/>
      <c r="J498" s="217">
        <f>BK498</f>
        <v>0</v>
      </c>
      <c r="K498" s="203"/>
      <c r="L498" s="208"/>
      <c r="M498" s="209"/>
      <c r="N498" s="210"/>
      <c r="O498" s="210"/>
      <c r="P498" s="211">
        <f>SUM(P499:P506)</f>
        <v>0</v>
      </c>
      <c r="Q498" s="210"/>
      <c r="R498" s="211">
        <f>SUM(R499:R506)</f>
        <v>0</v>
      </c>
      <c r="S498" s="210"/>
      <c r="T498" s="212">
        <f>SUM(T499:T506)</f>
        <v>0</v>
      </c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R498" s="213" t="s">
        <v>89</v>
      </c>
      <c r="AT498" s="214" t="s">
        <v>80</v>
      </c>
      <c r="AU498" s="214" t="s">
        <v>89</v>
      </c>
      <c r="AY498" s="213" t="s">
        <v>128</v>
      </c>
      <c r="BK498" s="215">
        <f>SUM(BK499:BK506)</f>
        <v>0</v>
      </c>
    </row>
    <row r="499" s="2" customFormat="1" ht="24.15" customHeight="1">
      <c r="A499" s="37"/>
      <c r="B499" s="38"/>
      <c r="C499" s="218" t="s">
        <v>710</v>
      </c>
      <c r="D499" s="218" t="s">
        <v>130</v>
      </c>
      <c r="E499" s="219" t="s">
        <v>711</v>
      </c>
      <c r="F499" s="220" t="s">
        <v>712</v>
      </c>
      <c r="G499" s="221" t="s">
        <v>278</v>
      </c>
      <c r="H499" s="222">
        <v>19.079999999999998</v>
      </c>
      <c r="I499" s="223"/>
      <c r="J499" s="224">
        <f>ROUND(I499*H499,2)</f>
        <v>0</v>
      </c>
      <c r="K499" s="225"/>
      <c r="L499" s="43"/>
      <c r="M499" s="226" t="s">
        <v>1</v>
      </c>
      <c r="N499" s="227" t="s">
        <v>46</v>
      </c>
      <c r="O499" s="90"/>
      <c r="P499" s="228">
        <f>O499*H499</f>
        <v>0</v>
      </c>
      <c r="Q499" s="228">
        <v>0</v>
      </c>
      <c r="R499" s="228">
        <f>Q499*H499</f>
        <v>0</v>
      </c>
      <c r="S499" s="228">
        <v>0</v>
      </c>
      <c r="T499" s="229">
        <f>S499*H499</f>
        <v>0</v>
      </c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R499" s="230" t="s">
        <v>134</v>
      </c>
      <c r="AT499" s="230" t="s">
        <v>130</v>
      </c>
      <c r="AU499" s="230" t="s">
        <v>91</v>
      </c>
      <c r="AY499" s="16" t="s">
        <v>128</v>
      </c>
      <c r="BE499" s="231">
        <f>IF(N499="základní",J499,0)</f>
        <v>0</v>
      </c>
      <c r="BF499" s="231">
        <f>IF(N499="snížená",J499,0)</f>
        <v>0</v>
      </c>
      <c r="BG499" s="231">
        <f>IF(N499="zákl. přenesená",J499,0)</f>
        <v>0</v>
      </c>
      <c r="BH499" s="231">
        <f>IF(N499="sníž. přenesená",J499,0)</f>
        <v>0</v>
      </c>
      <c r="BI499" s="231">
        <f>IF(N499="nulová",J499,0)</f>
        <v>0</v>
      </c>
      <c r="BJ499" s="16" t="s">
        <v>89</v>
      </c>
      <c r="BK499" s="231">
        <f>ROUND(I499*H499,2)</f>
        <v>0</v>
      </c>
      <c r="BL499" s="16" t="s">
        <v>134</v>
      </c>
      <c r="BM499" s="230" t="s">
        <v>713</v>
      </c>
    </row>
    <row r="500" s="2" customFormat="1">
      <c r="A500" s="37"/>
      <c r="B500" s="38"/>
      <c r="C500" s="39"/>
      <c r="D500" s="232" t="s">
        <v>136</v>
      </c>
      <c r="E500" s="39"/>
      <c r="F500" s="233" t="s">
        <v>712</v>
      </c>
      <c r="G500" s="39"/>
      <c r="H500" s="39"/>
      <c r="I500" s="234"/>
      <c r="J500" s="39"/>
      <c r="K500" s="39"/>
      <c r="L500" s="43"/>
      <c r="M500" s="235"/>
      <c r="N500" s="236"/>
      <c r="O500" s="90"/>
      <c r="P500" s="90"/>
      <c r="Q500" s="90"/>
      <c r="R500" s="90"/>
      <c r="S500" s="90"/>
      <c r="T500" s="91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T500" s="16" t="s">
        <v>136</v>
      </c>
      <c r="AU500" s="16" t="s">
        <v>91</v>
      </c>
    </row>
    <row r="501" s="2" customFormat="1">
      <c r="A501" s="37"/>
      <c r="B501" s="38"/>
      <c r="C501" s="39"/>
      <c r="D501" s="232" t="s">
        <v>140</v>
      </c>
      <c r="E501" s="39"/>
      <c r="F501" s="239" t="s">
        <v>714</v>
      </c>
      <c r="G501" s="39"/>
      <c r="H501" s="39"/>
      <c r="I501" s="234"/>
      <c r="J501" s="39"/>
      <c r="K501" s="39"/>
      <c r="L501" s="43"/>
      <c r="M501" s="235"/>
      <c r="N501" s="236"/>
      <c r="O501" s="90"/>
      <c r="P501" s="90"/>
      <c r="Q501" s="90"/>
      <c r="R501" s="90"/>
      <c r="S501" s="90"/>
      <c r="T501" s="91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T501" s="16" t="s">
        <v>140</v>
      </c>
      <c r="AU501" s="16" t="s">
        <v>91</v>
      </c>
    </row>
    <row r="502" s="13" customFormat="1">
      <c r="A502" s="13"/>
      <c r="B502" s="240"/>
      <c r="C502" s="241"/>
      <c r="D502" s="232" t="s">
        <v>142</v>
      </c>
      <c r="E502" s="242" t="s">
        <v>1</v>
      </c>
      <c r="F502" s="243" t="s">
        <v>715</v>
      </c>
      <c r="G502" s="241"/>
      <c r="H502" s="244">
        <v>6.5800000000000001</v>
      </c>
      <c r="I502" s="245"/>
      <c r="J502" s="241"/>
      <c r="K502" s="241"/>
      <c r="L502" s="246"/>
      <c r="M502" s="247"/>
      <c r="N502" s="248"/>
      <c r="O502" s="248"/>
      <c r="P502" s="248"/>
      <c r="Q502" s="248"/>
      <c r="R502" s="248"/>
      <c r="S502" s="248"/>
      <c r="T502" s="249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50" t="s">
        <v>142</v>
      </c>
      <c r="AU502" s="250" t="s">
        <v>91</v>
      </c>
      <c r="AV502" s="13" t="s">
        <v>91</v>
      </c>
      <c r="AW502" s="13" t="s">
        <v>36</v>
      </c>
      <c r="AX502" s="13" t="s">
        <v>81</v>
      </c>
      <c r="AY502" s="250" t="s">
        <v>128</v>
      </c>
    </row>
    <row r="503" s="13" customFormat="1">
      <c r="A503" s="13"/>
      <c r="B503" s="240"/>
      <c r="C503" s="241"/>
      <c r="D503" s="232" t="s">
        <v>142</v>
      </c>
      <c r="E503" s="242" t="s">
        <v>1</v>
      </c>
      <c r="F503" s="243" t="s">
        <v>716</v>
      </c>
      <c r="G503" s="241"/>
      <c r="H503" s="244">
        <v>9.6999999999999993</v>
      </c>
      <c r="I503" s="245"/>
      <c r="J503" s="241"/>
      <c r="K503" s="241"/>
      <c r="L503" s="246"/>
      <c r="M503" s="247"/>
      <c r="N503" s="248"/>
      <c r="O503" s="248"/>
      <c r="P503" s="248"/>
      <c r="Q503" s="248"/>
      <c r="R503" s="248"/>
      <c r="S503" s="248"/>
      <c r="T503" s="249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50" t="s">
        <v>142</v>
      </c>
      <c r="AU503" s="250" t="s">
        <v>91</v>
      </c>
      <c r="AV503" s="13" t="s">
        <v>91</v>
      </c>
      <c r="AW503" s="13" t="s">
        <v>36</v>
      </c>
      <c r="AX503" s="13" t="s">
        <v>81</v>
      </c>
      <c r="AY503" s="250" t="s">
        <v>128</v>
      </c>
    </row>
    <row r="504" s="13" customFormat="1">
      <c r="A504" s="13"/>
      <c r="B504" s="240"/>
      <c r="C504" s="241"/>
      <c r="D504" s="232" t="s">
        <v>142</v>
      </c>
      <c r="E504" s="242" t="s">
        <v>1</v>
      </c>
      <c r="F504" s="243" t="s">
        <v>717</v>
      </c>
      <c r="G504" s="241"/>
      <c r="H504" s="244">
        <v>1.5</v>
      </c>
      <c r="I504" s="245"/>
      <c r="J504" s="241"/>
      <c r="K504" s="241"/>
      <c r="L504" s="246"/>
      <c r="M504" s="247"/>
      <c r="N504" s="248"/>
      <c r="O504" s="248"/>
      <c r="P504" s="248"/>
      <c r="Q504" s="248"/>
      <c r="R504" s="248"/>
      <c r="S504" s="248"/>
      <c r="T504" s="249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50" t="s">
        <v>142</v>
      </c>
      <c r="AU504" s="250" t="s">
        <v>91</v>
      </c>
      <c r="AV504" s="13" t="s">
        <v>91</v>
      </c>
      <c r="AW504" s="13" t="s">
        <v>36</v>
      </c>
      <c r="AX504" s="13" t="s">
        <v>81</v>
      </c>
      <c r="AY504" s="250" t="s">
        <v>128</v>
      </c>
    </row>
    <row r="505" s="13" customFormat="1">
      <c r="A505" s="13"/>
      <c r="B505" s="240"/>
      <c r="C505" s="241"/>
      <c r="D505" s="232" t="s">
        <v>142</v>
      </c>
      <c r="E505" s="242" t="s">
        <v>1</v>
      </c>
      <c r="F505" s="243" t="s">
        <v>718</v>
      </c>
      <c r="G505" s="241"/>
      <c r="H505" s="244">
        <v>1.3</v>
      </c>
      <c r="I505" s="245"/>
      <c r="J505" s="241"/>
      <c r="K505" s="241"/>
      <c r="L505" s="246"/>
      <c r="M505" s="247"/>
      <c r="N505" s="248"/>
      <c r="O505" s="248"/>
      <c r="P505" s="248"/>
      <c r="Q505" s="248"/>
      <c r="R505" s="248"/>
      <c r="S505" s="248"/>
      <c r="T505" s="249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50" t="s">
        <v>142</v>
      </c>
      <c r="AU505" s="250" t="s">
        <v>91</v>
      </c>
      <c r="AV505" s="13" t="s">
        <v>91</v>
      </c>
      <c r="AW505" s="13" t="s">
        <v>36</v>
      </c>
      <c r="AX505" s="13" t="s">
        <v>81</v>
      </c>
      <c r="AY505" s="250" t="s">
        <v>128</v>
      </c>
    </row>
    <row r="506" s="14" customFormat="1">
      <c r="A506" s="14"/>
      <c r="B506" s="251"/>
      <c r="C506" s="252"/>
      <c r="D506" s="232" t="s">
        <v>142</v>
      </c>
      <c r="E506" s="253" t="s">
        <v>1</v>
      </c>
      <c r="F506" s="254" t="s">
        <v>159</v>
      </c>
      <c r="G506" s="252"/>
      <c r="H506" s="255">
        <v>19.080000000000002</v>
      </c>
      <c r="I506" s="256"/>
      <c r="J506" s="252"/>
      <c r="K506" s="252"/>
      <c r="L506" s="257"/>
      <c r="M506" s="258"/>
      <c r="N506" s="259"/>
      <c r="O506" s="259"/>
      <c r="P506" s="259"/>
      <c r="Q506" s="259"/>
      <c r="R506" s="259"/>
      <c r="S506" s="259"/>
      <c r="T506" s="260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61" t="s">
        <v>142</v>
      </c>
      <c r="AU506" s="261" t="s">
        <v>91</v>
      </c>
      <c r="AV506" s="14" t="s">
        <v>134</v>
      </c>
      <c r="AW506" s="14" t="s">
        <v>36</v>
      </c>
      <c r="AX506" s="14" t="s">
        <v>89</v>
      </c>
      <c r="AY506" s="261" t="s">
        <v>128</v>
      </c>
    </row>
    <row r="507" s="12" customFormat="1" ht="22.8" customHeight="1">
      <c r="A507" s="12"/>
      <c r="B507" s="202"/>
      <c r="C507" s="203"/>
      <c r="D507" s="204" t="s">
        <v>80</v>
      </c>
      <c r="E507" s="216" t="s">
        <v>719</v>
      </c>
      <c r="F507" s="216" t="s">
        <v>720</v>
      </c>
      <c r="G507" s="203"/>
      <c r="H507" s="203"/>
      <c r="I507" s="206"/>
      <c r="J507" s="217">
        <f>BK507</f>
        <v>0</v>
      </c>
      <c r="K507" s="203"/>
      <c r="L507" s="208"/>
      <c r="M507" s="209"/>
      <c r="N507" s="210"/>
      <c r="O507" s="210"/>
      <c r="P507" s="211">
        <f>SUM(P508:P515)</f>
        <v>0</v>
      </c>
      <c r="Q507" s="210"/>
      <c r="R507" s="211">
        <f>SUM(R508:R515)</f>
        <v>0</v>
      </c>
      <c r="S507" s="210"/>
      <c r="T507" s="212">
        <f>SUM(T508:T515)</f>
        <v>0</v>
      </c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R507" s="213" t="s">
        <v>89</v>
      </c>
      <c r="AT507" s="214" t="s">
        <v>80</v>
      </c>
      <c r="AU507" s="214" t="s">
        <v>89</v>
      </c>
      <c r="AY507" s="213" t="s">
        <v>128</v>
      </c>
      <c r="BK507" s="215">
        <f>SUM(BK508:BK515)</f>
        <v>0</v>
      </c>
    </row>
    <row r="508" s="2" customFormat="1" ht="16.5" customHeight="1">
      <c r="A508" s="37"/>
      <c r="B508" s="38"/>
      <c r="C508" s="218" t="s">
        <v>721</v>
      </c>
      <c r="D508" s="218" t="s">
        <v>130</v>
      </c>
      <c r="E508" s="219" t="s">
        <v>722</v>
      </c>
      <c r="F508" s="220" t="s">
        <v>723</v>
      </c>
      <c r="G508" s="221" t="s">
        <v>278</v>
      </c>
      <c r="H508" s="222">
        <v>0.20000000000000001</v>
      </c>
      <c r="I508" s="223"/>
      <c r="J508" s="224">
        <f>ROUND(I508*H508,2)</f>
        <v>0</v>
      </c>
      <c r="K508" s="225"/>
      <c r="L508" s="43"/>
      <c r="M508" s="226" t="s">
        <v>1</v>
      </c>
      <c r="N508" s="227" t="s">
        <v>46</v>
      </c>
      <c r="O508" s="90"/>
      <c r="P508" s="228">
        <f>O508*H508</f>
        <v>0</v>
      </c>
      <c r="Q508" s="228">
        <v>0</v>
      </c>
      <c r="R508" s="228">
        <f>Q508*H508</f>
        <v>0</v>
      </c>
      <c r="S508" s="228">
        <v>0</v>
      </c>
      <c r="T508" s="229">
        <f>S508*H508</f>
        <v>0</v>
      </c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R508" s="230" t="s">
        <v>134</v>
      </c>
      <c r="AT508" s="230" t="s">
        <v>130</v>
      </c>
      <c r="AU508" s="230" t="s">
        <v>91</v>
      </c>
      <c r="AY508" s="16" t="s">
        <v>128</v>
      </c>
      <c r="BE508" s="231">
        <f>IF(N508="základní",J508,0)</f>
        <v>0</v>
      </c>
      <c r="BF508" s="231">
        <f>IF(N508="snížená",J508,0)</f>
        <v>0</v>
      </c>
      <c r="BG508" s="231">
        <f>IF(N508="zákl. přenesená",J508,0)</f>
        <v>0</v>
      </c>
      <c r="BH508" s="231">
        <f>IF(N508="sníž. přenesená",J508,0)</f>
        <v>0</v>
      </c>
      <c r="BI508" s="231">
        <f>IF(N508="nulová",J508,0)</f>
        <v>0</v>
      </c>
      <c r="BJ508" s="16" t="s">
        <v>89</v>
      </c>
      <c r="BK508" s="231">
        <f>ROUND(I508*H508,2)</f>
        <v>0</v>
      </c>
      <c r="BL508" s="16" t="s">
        <v>134</v>
      </c>
      <c r="BM508" s="230" t="s">
        <v>724</v>
      </c>
    </row>
    <row r="509" s="2" customFormat="1">
      <c r="A509" s="37"/>
      <c r="B509" s="38"/>
      <c r="C509" s="39"/>
      <c r="D509" s="232" t="s">
        <v>136</v>
      </c>
      <c r="E509" s="39"/>
      <c r="F509" s="233" t="s">
        <v>725</v>
      </c>
      <c r="G509" s="39"/>
      <c r="H509" s="39"/>
      <c r="I509" s="234"/>
      <c r="J509" s="39"/>
      <c r="K509" s="39"/>
      <c r="L509" s="43"/>
      <c r="M509" s="235"/>
      <c r="N509" s="236"/>
      <c r="O509" s="90"/>
      <c r="P509" s="90"/>
      <c r="Q509" s="90"/>
      <c r="R509" s="90"/>
      <c r="S509" s="90"/>
      <c r="T509" s="91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T509" s="16" t="s">
        <v>136</v>
      </c>
      <c r="AU509" s="16" t="s">
        <v>91</v>
      </c>
    </row>
    <row r="510" s="2" customFormat="1">
      <c r="A510" s="37"/>
      <c r="B510" s="38"/>
      <c r="C510" s="39"/>
      <c r="D510" s="237" t="s">
        <v>138</v>
      </c>
      <c r="E510" s="39"/>
      <c r="F510" s="238" t="s">
        <v>726</v>
      </c>
      <c r="G510" s="39"/>
      <c r="H510" s="39"/>
      <c r="I510" s="234"/>
      <c r="J510" s="39"/>
      <c r="K510" s="39"/>
      <c r="L510" s="43"/>
      <c r="M510" s="235"/>
      <c r="N510" s="236"/>
      <c r="O510" s="90"/>
      <c r="P510" s="90"/>
      <c r="Q510" s="90"/>
      <c r="R510" s="90"/>
      <c r="S510" s="90"/>
      <c r="T510" s="91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T510" s="16" t="s">
        <v>138</v>
      </c>
      <c r="AU510" s="16" t="s">
        <v>91</v>
      </c>
    </row>
    <row r="511" s="13" customFormat="1">
      <c r="A511" s="13"/>
      <c r="B511" s="240"/>
      <c r="C511" s="241"/>
      <c r="D511" s="232" t="s">
        <v>142</v>
      </c>
      <c r="E511" s="242" t="s">
        <v>1</v>
      </c>
      <c r="F511" s="243" t="s">
        <v>727</v>
      </c>
      <c r="G511" s="241"/>
      <c r="H511" s="244">
        <v>0.20000000000000001</v>
      </c>
      <c r="I511" s="245"/>
      <c r="J511" s="241"/>
      <c r="K511" s="241"/>
      <c r="L511" s="246"/>
      <c r="M511" s="247"/>
      <c r="N511" s="248"/>
      <c r="O511" s="248"/>
      <c r="P511" s="248"/>
      <c r="Q511" s="248"/>
      <c r="R511" s="248"/>
      <c r="S511" s="248"/>
      <c r="T511" s="249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50" t="s">
        <v>142</v>
      </c>
      <c r="AU511" s="250" t="s">
        <v>91</v>
      </c>
      <c r="AV511" s="13" t="s">
        <v>91</v>
      </c>
      <c r="AW511" s="13" t="s">
        <v>36</v>
      </c>
      <c r="AX511" s="13" t="s">
        <v>89</v>
      </c>
      <c r="AY511" s="250" t="s">
        <v>128</v>
      </c>
    </row>
    <row r="512" s="2" customFormat="1" ht="16.5" customHeight="1">
      <c r="A512" s="37"/>
      <c r="B512" s="38"/>
      <c r="C512" s="218" t="s">
        <v>728</v>
      </c>
      <c r="D512" s="218" t="s">
        <v>130</v>
      </c>
      <c r="E512" s="219" t="s">
        <v>729</v>
      </c>
      <c r="F512" s="220" t="s">
        <v>730</v>
      </c>
      <c r="G512" s="221" t="s">
        <v>278</v>
      </c>
      <c r="H512" s="222">
        <v>124.59999999999999</v>
      </c>
      <c r="I512" s="223"/>
      <c r="J512" s="224">
        <f>ROUND(I512*H512,2)</f>
        <v>0</v>
      </c>
      <c r="K512" s="225"/>
      <c r="L512" s="43"/>
      <c r="M512" s="226" t="s">
        <v>1</v>
      </c>
      <c r="N512" s="227" t="s">
        <v>46</v>
      </c>
      <c r="O512" s="90"/>
      <c r="P512" s="228">
        <f>O512*H512</f>
        <v>0</v>
      </c>
      <c r="Q512" s="228">
        <v>0</v>
      </c>
      <c r="R512" s="228">
        <f>Q512*H512</f>
        <v>0</v>
      </c>
      <c r="S512" s="228">
        <v>0</v>
      </c>
      <c r="T512" s="229">
        <f>S512*H512</f>
        <v>0</v>
      </c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R512" s="230" t="s">
        <v>134</v>
      </c>
      <c r="AT512" s="230" t="s">
        <v>130</v>
      </c>
      <c r="AU512" s="230" t="s">
        <v>91</v>
      </c>
      <c r="AY512" s="16" t="s">
        <v>128</v>
      </c>
      <c r="BE512" s="231">
        <f>IF(N512="základní",J512,0)</f>
        <v>0</v>
      </c>
      <c r="BF512" s="231">
        <f>IF(N512="snížená",J512,0)</f>
        <v>0</v>
      </c>
      <c r="BG512" s="231">
        <f>IF(N512="zákl. přenesená",J512,0)</f>
        <v>0</v>
      </c>
      <c r="BH512" s="231">
        <f>IF(N512="sníž. přenesená",J512,0)</f>
        <v>0</v>
      </c>
      <c r="BI512" s="231">
        <f>IF(N512="nulová",J512,0)</f>
        <v>0</v>
      </c>
      <c r="BJ512" s="16" t="s">
        <v>89</v>
      </c>
      <c r="BK512" s="231">
        <f>ROUND(I512*H512,2)</f>
        <v>0</v>
      </c>
      <c r="BL512" s="16" t="s">
        <v>134</v>
      </c>
      <c r="BM512" s="230" t="s">
        <v>731</v>
      </c>
    </row>
    <row r="513" s="2" customFormat="1">
      <c r="A513" s="37"/>
      <c r="B513" s="38"/>
      <c r="C513" s="39"/>
      <c r="D513" s="232" t="s">
        <v>136</v>
      </c>
      <c r="E513" s="39"/>
      <c r="F513" s="233" t="s">
        <v>732</v>
      </c>
      <c r="G513" s="39"/>
      <c r="H513" s="39"/>
      <c r="I513" s="234"/>
      <c r="J513" s="39"/>
      <c r="K513" s="39"/>
      <c r="L513" s="43"/>
      <c r="M513" s="235"/>
      <c r="N513" s="236"/>
      <c r="O513" s="90"/>
      <c r="P513" s="90"/>
      <c r="Q513" s="90"/>
      <c r="R513" s="90"/>
      <c r="S513" s="90"/>
      <c r="T513" s="91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T513" s="16" t="s">
        <v>136</v>
      </c>
      <c r="AU513" s="16" t="s">
        <v>91</v>
      </c>
    </row>
    <row r="514" s="2" customFormat="1">
      <c r="A514" s="37"/>
      <c r="B514" s="38"/>
      <c r="C514" s="39"/>
      <c r="D514" s="237" t="s">
        <v>138</v>
      </c>
      <c r="E514" s="39"/>
      <c r="F514" s="238" t="s">
        <v>733</v>
      </c>
      <c r="G514" s="39"/>
      <c r="H514" s="39"/>
      <c r="I514" s="234"/>
      <c r="J514" s="39"/>
      <c r="K514" s="39"/>
      <c r="L514" s="43"/>
      <c r="M514" s="235"/>
      <c r="N514" s="236"/>
      <c r="O514" s="90"/>
      <c r="P514" s="90"/>
      <c r="Q514" s="90"/>
      <c r="R514" s="90"/>
      <c r="S514" s="90"/>
      <c r="T514" s="91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T514" s="16" t="s">
        <v>138</v>
      </c>
      <c r="AU514" s="16" t="s">
        <v>91</v>
      </c>
    </row>
    <row r="515" s="13" customFormat="1">
      <c r="A515" s="13"/>
      <c r="B515" s="240"/>
      <c r="C515" s="241"/>
      <c r="D515" s="232" t="s">
        <v>142</v>
      </c>
      <c r="E515" s="242" t="s">
        <v>1</v>
      </c>
      <c r="F515" s="243" t="s">
        <v>734</v>
      </c>
      <c r="G515" s="241"/>
      <c r="H515" s="244">
        <v>124.59999999999999</v>
      </c>
      <c r="I515" s="245"/>
      <c r="J515" s="241"/>
      <c r="K515" s="241"/>
      <c r="L515" s="246"/>
      <c r="M515" s="273"/>
      <c r="N515" s="274"/>
      <c r="O515" s="274"/>
      <c r="P515" s="274"/>
      <c r="Q515" s="274"/>
      <c r="R515" s="274"/>
      <c r="S515" s="274"/>
      <c r="T515" s="275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50" t="s">
        <v>142</v>
      </c>
      <c r="AU515" s="250" t="s">
        <v>91</v>
      </c>
      <c r="AV515" s="13" t="s">
        <v>91</v>
      </c>
      <c r="AW515" s="13" t="s">
        <v>36</v>
      </c>
      <c r="AX515" s="13" t="s">
        <v>89</v>
      </c>
      <c r="AY515" s="250" t="s">
        <v>128</v>
      </c>
    </row>
    <row r="516" s="2" customFormat="1" ht="6.96" customHeight="1">
      <c r="A516" s="37"/>
      <c r="B516" s="65"/>
      <c r="C516" s="66"/>
      <c r="D516" s="66"/>
      <c r="E516" s="66"/>
      <c r="F516" s="66"/>
      <c r="G516" s="66"/>
      <c r="H516" s="66"/>
      <c r="I516" s="66"/>
      <c r="J516" s="66"/>
      <c r="K516" s="66"/>
      <c r="L516" s="43"/>
      <c r="M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</row>
  </sheetData>
  <sheetProtection sheet="1" autoFilter="0" formatColumns="0" formatRows="0" objects="1" scenarios="1" spinCount="100000" saltValue="W5HF66T/jxpS2ftmAk/eY01QTi36MWEWPApYZOSqNKJmbC/S+0zIBD06S0rqbTgU7xv1+NAju1vOjQ2dc8N4hw==" hashValue="hLbNbQ92e46XJT7iOuajaQdqtJlxhMDr4bvW/PwZHNoWQ9xYH19JB59Oqwyb/1bZ+hgBGVFtqHYzIxbmUTei5A==" algorithmName="SHA-512" password="CC35"/>
  <autoFilter ref="C125:K515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hyperlinks>
    <hyperlink ref="F131" r:id="rId1" display="https://podminky.urs.cz/item/CS_URS_2024_02/111151102"/>
    <hyperlink ref="F136" r:id="rId2" display="https://podminky.urs.cz/item/CS_URS_2024_02/114203103"/>
    <hyperlink ref="F140" r:id="rId3" display="https://podminky.urs.cz/item/CS_URS_2024_02/114203202"/>
    <hyperlink ref="F149" r:id="rId4" display="https://podminky.urs.cz/item/CS_URS_2024_02/114253301"/>
    <hyperlink ref="F153" r:id="rId5" display="https://podminky.urs.cz/item/CS_URS_2024_02/115001105"/>
    <hyperlink ref="F161" r:id="rId6" display="https://podminky.urs.cz/item/CS_URS_2024_02/115001106"/>
    <hyperlink ref="F168" r:id="rId7" display="https://podminky.urs.cz/item/CS_URS_2024_02/115101201"/>
    <hyperlink ref="F173" r:id="rId8" display="https://podminky.urs.cz/item/CS_URS_2024_02/115101301"/>
    <hyperlink ref="F181" r:id="rId9" display="https://podminky.urs.cz/item/CS_URS_2024_02/121151103"/>
    <hyperlink ref="F185" r:id="rId10" display="https://podminky.urs.cz/item/CS_URS_2024_02/124153101"/>
    <hyperlink ref="F191" r:id="rId11" display="https://podminky.urs.cz/item/CS_URS_2024_02/127751101"/>
    <hyperlink ref="F196" r:id="rId12" display="https://podminky.urs.cz/item/CS_URS_2024_02/131153203"/>
    <hyperlink ref="F200" r:id="rId13" display="https://podminky.urs.cz/item/CS_URS_2024_02/131253202"/>
    <hyperlink ref="F204" r:id="rId14" display="https://podminky.urs.cz/item/CS_URS_2024_02/153112111"/>
    <hyperlink ref="F208" r:id="rId15" display="https://podminky.urs.cz/item/CS_URS_2024_02/153112115"/>
    <hyperlink ref="F212" r:id="rId16" display="https://podminky.urs.cz/item/CS_URS_2024_02/153112122"/>
    <hyperlink ref="F220" r:id="rId17" display="https://podminky.urs.cz/item/CS_URS_2024_02/153112132"/>
    <hyperlink ref="F228" r:id="rId18" display="https://podminky.urs.cz/item/CS_URS_2024_02/153113112"/>
    <hyperlink ref="F232" r:id="rId19" display="https://podminky.urs.cz/item/CS_URS_2024_02/155135111"/>
    <hyperlink ref="F237" r:id="rId20" display="https://podminky.urs.cz/item/CS_URS_2024_02/155135112"/>
    <hyperlink ref="F241" r:id="rId21" display="https://podminky.urs.cz/item/CS_URS_2024_02/162251102"/>
    <hyperlink ref="F246" r:id="rId22" display="https://podminky.urs.cz/item/CS_URS_2024_02/16715111"/>
    <hyperlink ref="F251" r:id="rId23" display="https://podminky.urs.cz/item/CS_URS_2024_02/167151121"/>
    <hyperlink ref="F255" r:id="rId24" display="https://podminky.urs.cz/item/CS_URS_2024_02/171151111"/>
    <hyperlink ref="F260" r:id="rId25" display="https://podminky.urs.cz/item/CS_URS_2024_02/171251101"/>
    <hyperlink ref="F266" r:id="rId26" display="https://podminky.urs.cz/item/CS_URS_2024_02/174151101"/>
    <hyperlink ref="F270" r:id="rId27" display="https://podminky.urs.cz/item/CS_URS_2024_02/181351003"/>
    <hyperlink ref="F274" r:id="rId28" display="https://podminky.urs.cz/item/CS_URS_2024_02/182303111"/>
    <hyperlink ref="F281" r:id="rId29" display="https://podminky.urs.cz/item/CS_URS_2024_02/181411121"/>
    <hyperlink ref="F297" r:id="rId30" display="https://podminky.urs.cz/item/CS_URS_2024_02/211531111"/>
    <hyperlink ref="F302" r:id="rId31" display="https://podminky.urs.cz/item/CS_URS_2024_02/211971121"/>
    <hyperlink ref="F315" r:id="rId32" display="https://podminky.urs.cz/item/CS_URS_2024_02/212755215"/>
    <hyperlink ref="F330" r:id="rId33" display="https://podminky.urs.cz/item/CS_URS_2024_01/311101211"/>
    <hyperlink ref="F338" r:id="rId34" display="https://podminky.urs.cz/item/CS_URS_2024_02/321222111"/>
    <hyperlink ref="F346" r:id="rId35" display="https://podminky.urs.cz/item/CS_URS_2024_02/321321115"/>
    <hyperlink ref="F350" r:id="rId36" display="https://podminky.urs.cz/item/CS_URS_2024_02/321321116"/>
    <hyperlink ref="F356" r:id="rId37" display="https://podminky.urs.cz/item/CS_URS_2024_02/321351010"/>
    <hyperlink ref="F363" r:id="rId38" display="https://podminky.urs.cz/item/CS_URS_2024_02/321352010"/>
    <hyperlink ref="F368" r:id="rId39" display="https://podminky.urs.cz/item/CS_URS_2024_02/321366111"/>
    <hyperlink ref="F374" r:id="rId40" display="https://podminky.urs.cz/item/CS_URS_2024_02/321366112"/>
    <hyperlink ref="F378" r:id="rId41" display="https://podminky.urs.cz/item/CS_URS_2024_02/321368211"/>
    <hyperlink ref="F385" r:id="rId42" display="https://podminky.urs.cz/item/CS_URS_2024_02/451317113"/>
    <hyperlink ref="F389" r:id="rId43" display="https://podminky.urs.cz/item/CS_URS_2024_02/452321172"/>
    <hyperlink ref="F394" r:id="rId44" display="https://podminky.urs.cz/item/CS_URS_2024_02/452351111"/>
    <hyperlink ref="F398" r:id="rId45" display="https://podminky.urs.cz/item/CS_URS_2024_02/452351112"/>
    <hyperlink ref="F402" r:id="rId46" display="https://podminky.urs.cz/item/CS_URS_2024_02/457531112"/>
    <hyperlink ref="F406" r:id="rId47" display="https://podminky.urs.cz/item/CS_URS_2024_02/457971111"/>
    <hyperlink ref="F414" r:id="rId48" display="https://podminky.urs.cz/item/CS_URS_2024_02/461211721"/>
    <hyperlink ref="F419" r:id="rId49" display="https://podminky.urs.cz/item/CS_URS_2024_02/462512270"/>
    <hyperlink ref="F424" r:id="rId50" display="https://podminky.urs.cz/item/CS_URS_2024_02/462519002"/>
    <hyperlink ref="F429" r:id="rId51" display="https://podminky.urs.cz/item/CS_URS_2024_02/465518317"/>
    <hyperlink ref="F435" r:id="rId52" display="https://podminky.urs.cz/item/CS_URS_2024_02/624631412"/>
    <hyperlink ref="F445" r:id="rId53" display="https://podminky.urs.cz/item/CS_URS_2024_02/931992121"/>
    <hyperlink ref="F449" r:id="rId54" display="https://podminky.urs.cz/item/CS_URS_2024_02/931994102"/>
    <hyperlink ref="F453" r:id="rId55" display="https://podminky.urs.cz/item/CS_URS_2024_02/931994106"/>
    <hyperlink ref="F462" r:id="rId56" display="https://podminky.urs.cz/item/CS_URS_2024_02/953241211"/>
    <hyperlink ref="F468" r:id="rId57" display="https://podminky.urs.cz/item/CS_URS_2024_02/953334121"/>
    <hyperlink ref="F481" r:id="rId58" display="https://podminky.urs.cz/item/CS_URS_2024_02/960211251"/>
    <hyperlink ref="F488" r:id="rId59" display="https://podminky.urs.cz/item/CS_URS_2024_02/977211133"/>
    <hyperlink ref="F493" r:id="rId60" display="https://podminky.urs.cz/item/CS_URS_2024_02/985331113"/>
    <hyperlink ref="F510" r:id="rId61" display="https://podminky.urs.cz/item/CS_URS_2024_02/998231311"/>
    <hyperlink ref="F514" r:id="rId62" display="https://podminky.urs.cz/item/CS_URS_2024_02/9983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91</v>
      </c>
    </row>
    <row r="4" s="1" customFormat="1" ht="24.96" customHeight="1">
      <c r="B4" s="19"/>
      <c r="D4" s="137" t="s">
        <v>95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Jez Hrochův Týnec, rekonstrukce zdi v podjezí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96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735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1. 8. 2024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27</v>
      </c>
      <c r="F15" s="37"/>
      <c r="G15" s="37"/>
      <c r="H15" s="37"/>
      <c r="I15" s="139" t="s">
        <v>28</v>
      </c>
      <c r="J15" s="142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30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32</v>
      </c>
      <c r="E20" s="37"/>
      <c r="F20" s="37"/>
      <c r="G20" s="37"/>
      <c r="H20" s="37"/>
      <c r="I20" s="139" t="s">
        <v>25</v>
      </c>
      <c r="J20" s="142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34</v>
      </c>
      <c r="F21" s="37"/>
      <c r="G21" s="37"/>
      <c r="H21" s="37"/>
      <c r="I21" s="139" t="s">
        <v>28</v>
      </c>
      <c r="J21" s="142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37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28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39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41</v>
      </c>
      <c r="E30" s="37"/>
      <c r="F30" s="37"/>
      <c r="G30" s="37"/>
      <c r="H30" s="37"/>
      <c r="I30" s="37"/>
      <c r="J30" s="150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43</v>
      </c>
      <c r="G32" s="37"/>
      <c r="H32" s="37"/>
      <c r="I32" s="151" t="s">
        <v>42</v>
      </c>
      <c r="J32" s="151" t="s">
        <v>44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45</v>
      </c>
      <c r="E33" s="139" t="s">
        <v>46</v>
      </c>
      <c r="F33" s="153">
        <f>ROUND((SUM(BE117:BE203)),  2)</f>
        <v>0</v>
      </c>
      <c r="G33" s="37"/>
      <c r="H33" s="37"/>
      <c r="I33" s="154">
        <v>0.20999999999999999</v>
      </c>
      <c r="J33" s="153">
        <f>ROUND(((SUM(BE117:BE203))*I33),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47</v>
      </c>
      <c r="F34" s="153">
        <f>ROUND((SUM(BF117:BF203)),  2)</f>
        <v>0</v>
      </c>
      <c r="G34" s="37"/>
      <c r="H34" s="37"/>
      <c r="I34" s="154">
        <v>0.12</v>
      </c>
      <c r="J34" s="153">
        <f>ROUND(((SUM(BF117:BF203))*I34),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48</v>
      </c>
      <c r="F35" s="153">
        <f>ROUND((SUM(BG117:BG203)),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49</v>
      </c>
      <c r="F36" s="153">
        <f>ROUND((SUM(BH117:BH203)),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50</v>
      </c>
      <c r="F37" s="153">
        <f>ROUND((SUM(BI117:BI203)),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51</v>
      </c>
      <c r="E39" s="157"/>
      <c r="F39" s="157"/>
      <c r="G39" s="158" t="s">
        <v>52</v>
      </c>
      <c r="H39" s="159" t="s">
        <v>53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54</v>
      </c>
      <c r="E50" s="163"/>
      <c r="F50" s="163"/>
      <c r="G50" s="162" t="s">
        <v>55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56</v>
      </c>
      <c r="E61" s="165"/>
      <c r="F61" s="166" t="s">
        <v>57</v>
      </c>
      <c r="G61" s="164" t="s">
        <v>56</v>
      </c>
      <c r="H61" s="165"/>
      <c r="I61" s="165"/>
      <c r="J61" s="167" t="s">
        <v>57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58</v>
      </c>
      <c r="E65" s="168"/>
      <c r="F65" s="168"/>
      <c r="G65" s="162" t="s">
        <v>59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56</v>
      </c>
      <c r="E76" s="165"/>
      <c r="F76" s="166" t="s">
        <v>57</v>
      </c>
      <c r="G76" s="164" t="s">
        <v>56</v>
      </c>
      <c r="H76" s="165"/>
      <c r="I76" s="165"/>
      <c r="J76" s="167" t="s">
        <v>57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Jez Hrochův Týnec, rekonstrukce zdi v podjezí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96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VRN - Vedlejší a ostatní rozpočtové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ř. km 8,426 v. t. Novohradka (IDVT 1010079)</v>
      </c>
      <c r="G89" s="39"/>
      <c r="H89" s="39"/>
      <c r="I89" s="31" t="s">
        <v>22</v>
      </c>
      <c r="J89" s="78" t="str">
        <f>IF(J12="","",J12)</f>
        <v>1. 8. 2024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Povodí Labe, státní podnik</v>
      </c>
      <c r="G91" s="39"/>
      <c r="H91" s="39"/>
      <c r="I91" s="31" t="s">
        <v>32</v>
      </c>
      <c r="J91" s="35" t="str">
        <f>E21</f>
        <v>Vodní zdroje Ekomonitor spol. s r. 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99</v>
      </c>
      <c r="D94" s="175"/>
      <c r="E94" s="175"/>
      <c r="F94" s="175"/>
      <c r="G94" s="175"/>
      <c r="H94" s="175"/>
      <c r="I94" s="175"/>
      <c r="J94" s="176" t="s">
        <v>100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101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102</v>
      </c>
    </row>
    <row r="97" s="9" customFormat="1" ht="24.96" customHeight="1">
      <c r="A97" s="9"/>
      <c r="B97" s="178"/>
      <c r="C97" s="179"/>
      <c r="D97" s="180" t="s">
        <v>736</v>
      </c>
      <c r="E97" s="181"/>
      <c r="F97" s="181"/>
      <c r="G97" s="181"/>
      <c r="H97" s="181"/>
      <c r="I97" s="181"/>
      <c r="J97" s="182">
        <f>J118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113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73" t="str">
        <f>E7</f>
        <v>Jez Hrochův Týnec, rekonstrukce zdi v podjezí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>VRN - Vedlejší a ostatní rozpočtové náklady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>ř. km 8,426 v. t. Novohradka (IDVT 1010079)</v>
      </c>
      <c r="G111" s="39"/>
      <c r="H111" s="39"/>
      <c r="I111" s="31" t="s">
        <v>22</v>
      </c>
      <c r="J111" s="78" t="str">
        <f>IF(J12="","",J12)</f>
        <v>1. 8. 2024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40.05" customHeight="1">
      <c r="A113" s="37"/>
      <c r="B113" s="38"/>
      <c r="C113" s="31" t="s">
        <v>24</v>
      </c>
      <c r="D113" s="39"/>
      <c r="E113" s="39"/>
      <c r="F113" s="26" t="str">
        <f>E15</f>
        <v>Povodí Labe, státní podnik</v>
      </c>
      <c r="G113" s="39"/>
      <c r="H113" s="39"/>
      <c r="I113" s="31" t="s">
        <v>32</v>
      </c>
      <c r="J113" s="35" t="str">
        <f>E21</f>
        <v>Vodní zdroje Ekomonitor spol. s r. o.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30</v>
      </c>
      <c r="D114" s="39"/>
      <c r="E114" s="39"/>
      <c r="F114" s="26" t="str">
        <f>IF(E18="","",E18)</f>
        <v>Vyplň údaj</v>
      </c>
      <c r="G114" s="39"/>
      <c r="H114" s="39"/>
      <c r="I114" s="31" t="s">
        <v>37</v>
      </c>
      <c r="J114" s="35" t="str">
        <f>E24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90"/>
      <c r="B116" s="191"/>
      <c r="C116" s="192" t="s">
        <v>114</v>
      </c>
      <c r="D116" s="193" t="s">
        <v>66</v>
      </c>
      <c r="E116" s="193" t="s">
        <v>62</v>
      </c>
      <c r="F116" s="193" t="s">
        <v>63</v>
      </c>
      <c r="G116" s="193" t="s">
        <v>115</v>
      </c>
      <c r="H116" s="193" t="s">
        <v>116</v>
      </c>
      <c r="I116" s="193" t="s">
        <v>117</v>
      </c>
      <c r="J116" s="194" t="s">
        <v>100</v>
      </c>
      <c r="K116" s="195" t="s">
        <v>118</v>
      </c>
      <c r="L116" s="196"/>
      <c r="M116" s="99" t="s">
        <v>1</v>
      </c>
      <c r="N116" s="100" t="s">
        <v>45</v>
      </c>
      <c r="O116" s="100" t="s">
        <v>119</v>
      </c>
      <c r="P116" s="100" t="s">
        <v>120</v>
      </c>
      <c r="Q116" s="100" t="s">
        <v>121</v>
      </c>
      <c r="R116" s="100" t="s">
        <v>122</v>
      </c>
      <c r="S116" s="100" t="s">
        <v>123</v>
      </c>
      <c r="T116" s="101" t="s">
        <v>124</v>
      </c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</row>
    <row r="117" s="2" customFormat="1" ht="22.8" customHeight="1">
      <c r="A117" s="37"/>
      <c r="B117" s="38"/>
      <c r="C117" s="106" t="s">
        <v>125</v>
      </c>
      <c r="D117" s="39"/>
      <c r="E117" s="39"/>
      <c r="F117" s="39"/>
      <c r="G117" s="39"/>
      <c r="H117" s="39"/>
      <c r="I117" s="39"/>
      <c r="J117" s="197">
        <f>BK117</f>
        <v>0</v>
      </c>
      <c r="K117" s="39"/>
      <c r="L117" s="43"/>
      <c r="M117" s="102"/>
      <c r="N117" s="198"/>
      <c r="O117" s="103"/>
      <c r="P117" s="199">
        <f>P118</f>
        <v>0</v>
      </c>
      <c r="Q117" s="103"/>
      <c r="R117" s="199">
        <f>R118</f>
        <v>0</v>
      </c>
      <c r="S117" s="103"/>
      <c r="T117" s="200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80</v>
      </c>
      <c r="AU117" s="16" t="s">
        <v>102</v>
      </c>
      <c r="BK117" s="201">
        <f>BK118</f>
        <v>0</v>
      </c>
    </row>
    <row r="118" s="12" customFormat="1" ht="25.92" customHeight="1">
      <c r="A118" s="12"/>
      <c r="B118" s="202"/>
      <c r="C118" s="203"/>
      <c r="D118" s="204" t="s">
        <v>80</v>
      </c>
      <c r="E118" s="205" t="s">
        <v>92</v>
      </c>
      <c r="F118" s="205" t="s">
        <v>737</v>
      </c>
      <c r="G118" s="203"/>
      <c r="H118" s="203"/>
      <c r="I118" s="206"/>
      <c r="J118" s="207">
        <f>BK118</f>
        <v>0</v>
      </c>
      <c r="K118" s="203"/>
      <c r="L118" s="208"/>
      <c r="M118" s="209"/>
      <c r="N118" s="210"/>
      <c r="O118" s="210"/>
      <c r="P118" s="211">
        <f>SUM(P119:P203)</f>
        <v>0</v>
      </c>
      <c r="Q118" s="210"/>
      <c r="R118" s="211">
        <f>SUM(R119:R203)</f>
        <v>0</v>
      </c>
      <c r="S118" s="210"/>
      <c r="T118" s="212">
        <f>SUM(T119:T203)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3" t="s">
        <v>164</v>
      </c>
      <c r="AT118" s="214" t="s">
        <v>80</v>
      </c>
      <c r="AU118" s="214" t="s">
        <v>81</v>
      </c>
      <c r="AY118" s="213" t="s">
        <v>128</v>
      </c>
      <c r="BK118" s="215">
        <f>SUM(BK119:BK203)</f>
        <v>0</v>
      </c>
    </row>
    <row r="119" s="2" customFormat="1" ht="37.8" customHeight="1">
      <c r="A119" s="37"/>
      <c r="B119" s="38"/>
      <c r="C119" s="218" t="s">
        <v>89</v>
      </c>
      <c r="D119" s="218" t="s">
        <v>130</v>
      </c>
      <c r="E119" s="219" t="s">
        <v>738</v>
      </c>
      <c r="F119" s="220" t="s">
        <v>739</v>
      </c>
      <c r="G119" s="221" t="s">
        <v>423</v>
      </c>
      <c r="H119" s="222">
        <v>1</v>
      </c>
      <c r="I119" s="223"/>
      <c r="J119" s="224">
        <f>ROUND(I119*H119,2)</f>
        <v>0</v>
      </c>
      <c r="K119" s="225"/>
      <c r="L119" s="43"/>
      <c r="M119" s="226" t="s">
        <v>1</v>
      </c>
      <c r="N119" s="227" t="s">
        <v>46</v>
      </c>
      <c r="O119" s="90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134</v>
      </c>
      <c r="AT119" s="230" t="s">
        <v>130</v>
      </c>
      <c r="AU119" s="230" t="s">
        <v>89</v>
      </c>
      <c r="AY119" s="16" t="s">
        <v>128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89</v>
      </c>
      <c r="BK119" s="231">
        <f>ROUND(I119*H119,2)</f>
        <v>0</v>
      </c>
      <c r="BL119" s="16" t="s">
        <v>134</v>
      </c>
      <c r="BM119" s="230" t="s">
        <v>740</v>
      </c>
    </row>
    <row r="120" s="2" customFormat="1">
      <c r="A120" s="37"/>
      <c r="B120" s="38"/>
      <c r="C120" s="39"/>
      <c r="D120" s="232" t="s">
        <v>136</v>
      </c>
      <c r="E120" s="39"/>
      <c r="F120" s="233" t="s">
        <v>741</v>
      </c>
      <c r="G120" s="39"/>
      <c r="H120" s="39"/>
      <c r="I120" s="234"/>
      <c r="J120" s="39"/>
      <c r="K120" s="39"/>
      <c r="L120" s="43"/>
      <c r="M120" s="235"/>
      <c r="N120" s="236"/>
      <c r="O120" s="90"/>
      <c r="P120" s="90"/>
      <c r="Q120" s="90"/>
      <c r="R120" s="90"/>
      <c r="S120" s="90"/>
      <c r="T120" s="91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136</v>
      </c>
      <c r="AU120" s="16" t="s">
        <v>89</v>
      </c>
    </row>
    <row r="121" s="2" customFormat="1">
      <c r="A121" s="37"/>
      <c r="B121" s="38"/>
      <c r="C121" s="39"/>
      <c r="D121" s="232" t="s">
        <v>140</v>
      </c>
      <c r="E121" s="39"/>
      <c r="F121" s="239" t="s">
        <v>742</v>
      </c>
      <c r="G121" s="39"/>
      <c r="H121" s="39"/>
      <c r="I121" s="234"/>
      <c r="J121" s="39"/>
      <c r="K121" s="39"/>
      <c r="L121" s="43"/>
      <c r="M121" s="235"/>
      <c r="N121" s="236"/>
      <c r="O121" s="90"/>
      <c r="P121" s="90"/>
      <c r="Q121" s="90"/>
      <c r="R121" s="90"/>
      <c r="S121" s="90"/>
      <c r="T121" s="91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140</v>
      </c>
      <c r="AU121" s="16" t="s">
        <v>89</v>
      </c>
    </row>
    <row r="122" s="13" customFormat="1">
      <c r="A122" s="13"/>
      <c r="B122" s="240"/>
      <c r="C122" s="241"/>
      <c r="D122" s="232" t="s">
        <v>142</v>
      </c>
      <c r="E122" s="242" t="s">
        <v>1</v>
      </c>
      <c r="F122" s="243" t="s">
        <v>89</v>
      </c>
      <c r="G122" s="241"/>
      <c r="H122" s="244">
        <v>1</v>
      </c>
      <c r="I122" s="245"/>
      <c r="J122" s="241"/>
      <c r="K122" s="241"/>
      <c r="L122" s="246"/>
      <c r="M122" s="247"/>
      <c r="N122" s="248"/>
      <c r="O122" s="248"/>
      <c r="P122" s="248"/>
      <c r="Q122" s="248"/>
      <c r="R122" s="248"/>
      <c r="S122" s="248"/>
      <c r="T122" s="24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0" t="s">
        <v>142</v>
      </c>
      <c r="AU122" s="250" t="s">
        <v>89</v>
      </c>
      <c r="AV122" s="13" t="s">
        <v>91</v>
      </c>
      <c r="AW122" s="13" t="s">
        <v>36</v>
      </c>
      <c r="AX122" s="13" t="s">
        <v>81</v>
      </c>
      <c r="AY122" s="250" t="s">
        <v>128</v>
      </c>
    </row>
    <row r="123" s="14" customFormat="1">
      <c r="A123" s="14"/>
      <c r="B123" s="251"/>
      <c r="C123" s="252"/>
      <c r="D123" s="232" t="s">
        <v>142</v>
      </c>
      <c r="E123" s="253" t="s">
        <v>1</v>
      </c>
      <c r="F123" s="254" t="s">
        <v>159</v>
      </c>
      <c r="G123" s="252"/>
      <c r="H123" s="255">
        <v>1</v>
      </c>
      <c r="I123" s="256"/>
      <c r="J123" s="252"/>
      <c r="K123" s="252"/>
      <c r="L123" s="257"/>
      <c r="M123" s="258"/>
      <c r="N123" s="259"/>
      <c r="O123" s="259"/>
      <c r="P123" s="259"/>
      <c r="Q123" s="259"/>
      <c r="R123" s="259"/>
      <c r="S123" s="259"/>
      <c r="T123" s="26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61" t="s">
        <v>142</v>
      </c>
      <c r="AU123" s="261" t="s">
        <v>89</v>
      </c>
      <c r="AV123" s="14" t="s">
        <v>134</v>
      </c>
      <c r="AW123" s="14" t="s">
        <v>36</v>
      </c>
      <c r="AX123" s="14" t="s">
        <v>89</v>
      </c>
      <c r="AY123" s="261" t="s">
        <v>128</v>
      </c>
    </row>
    <row r="124" s="2" customFormat="1" ht="24.15" customHeight="1">
      <c r="A124" s="37"/>
      <c r="B124" s="38"/>
      <c r="C124" s="218" t="s">
        <v>91</v>
      </c>
      <c r="D124" s="218" t="s">
        <v>130</v>
      </c>
      <c r="E124" s="219" t="s">
        <v>743</v>
      </c>
      <c r="F124" s="220" t="s">
        <v>744</v>
      </c>
      <c r="G124" s="221" t="s">
        <v>423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46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134</v>
      </c>
      <c r="AT124" s="230" t="s">
        <v>130</v>
      </c>
      <c r="AU124" s="230" t="s">
        <v>89</v>
      </c>
      <c r="AY124" s="16" t="s">
        <v>128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89</v>
      </c>
      <c r="BK124" s="231">
        <f>ROUND(I124*H124,2)</f>
        <v>0</v>
      </c>
      <c r="BL124" s="16" t="s">
        <v>134</v>
      </c>
      <c r="BM124" s="230" t="s">
        <v>745</v>
      </c>
    </row>
    <row r="125" s="2" customFormat="1">
      <c r="A125" s="37"/>
      <c r="B125" s="38"/>
      <c r="C125" s="39"/>
      <c r="D125" s="232" t="s">
        <v>136</v>
      </c>
      <c r="E125" s="39"/>
      <c r="F125" s="233" t="s">
        <v>744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136</v>
      </c>
      <c r="AU125" s="16" t="s">
        <v>89</v>
      </c>
    </row>
    <row r="126" s="13" customFormat="1">
      <c r="A126" s="13"/>
      <c r="B126" s="240"/>
      <c r="C126" s="241"/>
      <c r="D126" s="232" t="s">
        <v>142</v>
      </c>
      <c r="E126" s="242" t="s">
        <v>1</v>
      </c>
      <c r="F126" s="243" t="s">
        <v>89</v>
      </c>
      <c r="G126" s="241"/>
      <c r="H126" s="244">
        <v>1</v>
      </c>
      <c r="I126" s="245"/>
      <c r="J126" s="241"/>
      <c r="K126" s="241"/>
      <c r="L126" s="246"/>
      <c r="M126" s="247"/>
      <c r="N126" s="248"/>
      <c r="O126" s="248"/>
      <c r="P126" s="248"/>
      <c r="Q126" s="248"/>
      <c r="R126" s="248"/>
      <c r="S126" s="248"/>
      <c r="T126" s="24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0" t="s">
        <v>142</v>
      </c>
      <c r="AU126" s="250" t="s">
        <v>89</v>
      </c>
      <c r="AV126" s="13" t="s">
        <v>91</v>
      </c>
      <c r="AW126" s="13" t="s">
        <v>36</v>
      </c>
      <c r="AX126" s="13" t="s">
        <v>81</v>
      </c>
      <c r="AY126" s="250" t="s">
        <v>128</v>
      </c>
    </row>
    <row r="127" s="14" customFormat="1">
      <c r="A127" s="14"/>
      <c r="B127" s="251"/>
      <c r="C127" s="252"/>
      <c r="D127" s="232" t="s">
        <v>142</v>
      </c>
      <c r="E127" s="253" t="s">
        <v>1</v>
      </c>
      <c r="F127" s="254" t="s">
        <v>159</v>
      </c>
      <c r="G127" s="252"/>
      <c r="H127" s="255">
        <v>1</v>
      </c>
      <c r="I127" s="256"/>
      <c r="J127" s="252"/>
      <c r="K127" s="252"/>
      <c r="L127" s="257"/>
      <c r="M127" s="258"/>
      <c r="N127" s="259"/>
      <c r="O127" s="259"/>
      <c r="P127" s="259"/>
      <c r="Q127" s="259"/>
      <c r="R127" s="259"/>
      <c r="S127" s="259"/>
      <c r="T127" s="26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1" t="s">
        <v>142</v>
      </c>
      <c r="AU127" s="261" t="s">
        <v>89</v>
      </c>
      <c r="AV127" s="14" t="s">
        <v>134</v>
      </c>
      <c r="AW127" s="14" t="s">
        <v>36</v>
      </c>
      <c r="AX127" s="14" t="s">
        <v>89</v>
      </c>
      <c r="AY127" s="261" t="s">
        <v>128</v>
      </c>
    </row>
    <row r="128" s="2" customFormat="1" ht="24.15" customHeight="1">
      <c r="A128" s="37"/>
      <c r="B128" s="38"/>
      <c r="C128" s="218" t="s">
        <v>151</v>
      </c>
      <c r="D128" s="218" t="s">
        <v>130</v>
      </c>
      <c r="E128" s="219" t="s">
        <v>746</v>
      </c>
      <c r="F128" s="220" t="s">
        <v>747</v>
      </c>
      <c r="G128" s="221" t="s">
        <v>423</v>
      </c>
      <c r="H128" s="222">
        <v>1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46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134</v>
      </c>
      <c r="AT128" s="230" t="s">
        <v>130</v>
      </c>
      <c r="AU128" s="230" t="s">
        <v>89</v>
      </c>
      <c r="AY128" s="16" t="s">
        <v>128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89</v>
      </c>
      <c r="BK128" s="231">
        <f>ROUND(I128*H128,2)</f>
        <v>0</v>
      </c>
      <c r="BL128" s="16" t="s">
        <v>134</v>
      </c>
      <c r="BM128" s="230" t="s">
        <v>748</v>
      </c>
    </row>
    <row r="129" s="2" customFormat="1">
      <c r="A129" s="37"/>
      <c r="B129" s="38"/>
      <c r="C129" s="39"/>
      <c r="D129" s="232" t="s">
        <v>136</v>
      </c>
      <c r="E129" s="39"/>
      <c r="F129" s="233" t="s">
        <v>747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136</v>
      </c>
      <c r="AU129" s="16" t="s">
        <v>89</v>
      </c>
    </row>
    <row r="130" s="13" customFormat="1">
      <c r="A130" s="13"/>
      <c r="B130" s="240"/>
      <c r="C130" s="241"/>
      <c r="D130" s="232" t="s">
        <v>142</v>
      </c>
      <c r="E130" s="242" t="s">
        <v>1</v>
      </c>
      <c r="F130" s="243" t="s">
        <v>89</v>
      </c>
      <c r="G130" s="241"/>
      <c r="H130" s="244">
        <v>1</v>
      </c>
      <c r="I130" s="245"/>
      <c r="J130" s="241"/>
      <c r="K130" s="241"/>
      <c r="L130" s="246"/>
      <c r="M130" s="247"/>
      <c r="N130" s="248"/>
      <c r="O130" s="248"/>
      <c r="P130" s="248"/>
      <c r="Q130" s="248"/>
      <c r="R130" s="248"/>
      <c r="S130" s="248"/>
      <c r="T130" s="24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0" t="s">
        <v>142</v>
      </c>
      <c r="AU130" s="250" t="s">
        <v>89</v>
      </c>
      <c r="AV130" s="13" t="s">
        <v>91</v>
      </c>
      <c r="AW130" s="13" t="s">
        <v>36</v>
      </c>
      <c r="AX130" s="13" t="s">
        <v>81</v>
      </c>
      <c r="AY130" s="250" t="s">
        <v>128</v>
      </c>
    </row>
    <row r="131" s="14" customFormat="1">
      <c r="A131" s="14"/>
      <c r="B131" s="251"/>
      <c r="C131" s="252"/>
      <c r="D131" s="232" t="s">
        <v>142</v>
      </c>
      <c r="E131" s="253" t="s">
        <v>1</v>
      </c>
      <c r="F131" s="254" t="s">
        <v>159</v>
      </c>
      <c r="G131" s="252"/>
      <c r="H131" s="255">
        <v>1</v>
      </c>
      <c r="I131" s="256"/>
      <c r="J131" s="252"/>
      <c r="K131" s="252"/>
      <c r="L131" s="257"/>
      <c r="M131" s="258"/>
      <c r="N131" s="259"/>
      <c r="O131" s="259"/>
      <c r="P131" s="259"/>
      <c r="Q131" s="259"/>
      <c r="R131" s="259"/>
      <c r="S131" s="259"/>
      <c r="T131" s="26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1" t="s">
        <v>142</v>
      </c>
      <c r="AU131" s="261" t="s">
        <v>89</v>
      </c>
      <c r="AV131" s="14" t="s">
        <v>134</v>
      </c>
      <c r="AW131" s="14" t="s">
        <v>36</v>
      </c>
      <c r="AX131" s="14" t="s">
        <v>89</v>
      </c>
      <c r="AY131" s="261" t="s">
        <v>128</v>
      </c>
    </row>
    <row r="132" s="2" customFormat="1" ht="16.5" customHeight="1">
      <c r="A132" s="37"/>
      <c r="B132" s="38"/>
      <c r="C132" s="218" t="s">
        <v>134</v>
      </c>
      <c r="D132" s="218" t="s">
        <v>130</v>
      </c>
      <c r="E132" s="219" t="s">
        <v>749</v>
      </c>
      <c r="F132" s="220" t="s">
        <v>750</v>
      </c>
      <c r="G132" s="221" t="s">
        <v>423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46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134</v>
      </c>
      <c r="AT132" s="230" t="s">
        <v>130</v>
      </c>
      <c r="AU132" s="230" t="s">
        <v>89</v>
      </c>
      <c r="AY132" s="16" t="s">
        <v>128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89</v>
      </c>
      <c r="BK132" s="231">
        <f>ROUND(I132*H132,2)</f>
        <v>0</v>
      </c>
      <c r="BL132" s="16" t="s">
        <v>134</v>
      </c>
      <c r="BM132" s="230" t="s">
        <v>751</v>
      </c>
    </row>
    <row r="133" s="2" customFormat="1">
      <c r="A133" s="37"/>
      <c r="B133" s="38"/>
      <c r="C133" s="39"/>
      <c r="D133" s="232" t="s">
        <v>136</v>
      </c>
      <c r="E133" s="39"/>
      <c r="F133" s="233" t="s">
        <v>750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136</v>
      </c>
      <c r="AU133" s="16" t="s">
        <v>89</v>
      </c>
    </row>
    <row r="134" s="2" customFormat="1">
      <c r="A134" s="37"/>
      <c r="B134" s="38"/>
      <c r="C134" s="39"/>
      <c r="D134" s="232" t="s">
        <v>140</v>
      </c>
      <c r="E134" s="39"/>
      <c r="F134" s="239" t="s">
        <v>752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140</v>
      </c>
      <c r="AU134" s="16" t="s">
        <v>89</v>
      </c>
    </row>
    <row r="135" s="13" customFormat="1">
      <c r="A135" s="13"/>
      <c r="B135" s="240"/>
      <c r="C135" s="241"/>
      <c r="D135" s="232" t="s">
        <v>142</v>
      </c>
      <c r="E135" s="242" t="s">
        <v>1</v>
      </c>
      <c r="F135" s="243" t="s">
        <v>89</v>
      </c>
      <c r="G135" s="241"/>
      <c r="H135" s="244">
        <v>1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0" t="s">
        <v>142</v>
      </c>
      <c r="AU135" s="250" t="s">
        <v>89</v>
      </c>
      <c r="AV135" s="13" t="s">
        <v>91</v>
      </c>
      <c r="AW135" s="13" t="s">
        <v>36</v>
      </c>
      <c r="AX135" s="13" t="s">
        <v>81</v>
      </c>
      <c r="AY135" s="250" t="s">
        <v>128</v>
      </c>
    </row>
    <row r="136" s="14" customFormat="1">
      <c r="A136" s="14"/>
      <c r="B136" s="251"/>
      <c r="C136" s="252"/>
      <c r="D136" s="232" t="s">
        <v>142</v>
      </c>
      <c r="E136" s="253" t="s">
        <v>1</v>
      </c>
      <c r="F136" s="254" t="s">
        <v>159</v>
      </c>
      <c r="G136" s="252"/>
      <c r="H136" s="255">
        <v>1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142</v>
      </c>
      <c r="AU136" s="261" t="s">
        <v>89</v>
      </c>
      <c r="AV136" s="14" t="s">
        <v>134</v>
      </c>
      <c r="AW136" s="14" t="s">
        <v>36</v>
      </c>
      <c r="AX136" s="14" t="s">
        <v>89</v>
      </c>
      <c r="AY136" s="261" t="s">
        <v>128</v>
      </c>
    </row>
    <row r="137" s="2" customFormat="1" ht="16.5" customHeight="1">
      <c r="A137" s="37"/>
      <c r="B137" s="38"/>
      <c r="C137" s="218" t="s">
        <v>164</v>
      </c>
      <c r="D137" s="218" t="s">
        <v>130</v>
      </c>
      <c r="E137" s="219" t="s">
        <v>753</v>
      </c>
      <c r="F137" s="220" t="s">
        <v>754</v>
      </c>
      <c r="G137" s="221" t="s">
        <v>423</v>
      </c>
      <c r="H137" s="222">
        <v>1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46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134</v>
      </c>
      <c r="AT137" s="230" t="s">
        <v>130</v>
      </c>
      <c r="AU137" s="230" t="s">
        <v>89</v>
      </c>
      <c r="AY137" s="16" t="s">
        <v>128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89</v>
      </c>
      <c r="BK137" s="231">
        <f>ROUND(I137*H137,2)</f>
        <v>0</v>
      </c>
      <c r="BL137" s="16" t="s">
        <v>134</v>
      </c>
      <c r="BM137" s="230" t="s">
        <v>755</v>
      </c>
    </row>
    <row r="138" s="2" customFormat="1">
      <c r="A138" s="37"/>
      <c r="B138" s="38"/>
      <c r="C138" s="39"/>
      <c r="D138" s="232" t="s">
        <v>136</v>
      </c>
      <c r="E138" s="39"/>
      <c r="F138" s="233" t="s">
        <v>756</v>
      </c>
      <c r="G138" s="39"/>
      <c r="H138" s="39"/>
      <c r="I138" s="234"/>
      <c r="J138" s="39"/>
      <c r="K138" s="39"/>
      <c r="L138" s="43"/>
      <c r="M138" s="235"/>
      <c r="N138" s="236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136</v>
      </c>
      <c r="AU138" s="16" t="s">
        <v>89</v>
      </c>
    </row>
    <row r="139" s="2" customFormat="1">
      <c r="A139" s="37"/>
      <c r="B139" s="38"/>
      <c r="C139" s="39"/>
      <c r="D139" s="232" t="s">
        <v>140</v>
      </c>
      <c r="E139" s="39"/>
      <c r="F139" s="239" t="s">
        <v>757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140</v>
      </c>
      <c r="AU139" s="16" t="s">
        <v>89</v>
      </c>
    </row>
    <row r="140" s="13" customFormat="1">
      <c r="A140" s="13"/>
      <c r="B140" s="240"/>
      <c r="C140" s="241"/>
      <c r="D140" s="232" t="s">
        <v>142</v>
      </c>
      <c r="E140" s="242" t="s">
        <v>1</v>
      </c>
      <c r="F140" s="243" t="s">
        <v>89</v>
      </c>
      <c r="G140" s="241"/>
      <c r="H140" s="244">
        <v>1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142</v>
      </c>
      <c r="AU140" s="250" t="s">
        <v>89</v>
      </c>
      <c r="AV140" s="13" t="s">
        <v>91</v>
      </c>
      <c r="AW140" s="13" t="s">
        <v>36</v>
      </c>
      <c r="AX140" s="13" t="s">
        <v>81</v>
      </c>
      <c r="AY140" s="250" t="s">
        <v>128</v>
      </c>
    </row>
    <row r="141" s="14" customFormat="1">
      <c r="A141" s="14"/>
      <c r="B141" s="251"/>
      <c r="C141" s="252"/>
      <c r="D141" s="232" t="s">
        <v>142</v>
      </c>
      <c r="E141" s="253" t="s">
        <v>1</v>
      </c>
      <c r="F141" s="254" t="s">
        <v>159</v>
      </c>
      <c r="G141" s="252"/>
      <c r="H141" s="255">
        <v>1</v>
      </c>
      <c r="I141" s="256"/>
      <c r="J141" s="252"/>
      <c r="K141" s="252"/>
      <c r="L141" s="257"/>
      <c r="M141" s="258"/>
      <c r="N141" s="259"/>
      <c r="O141" s="259"/>
      <c r="P141" s="259"/>
      <c r="Q141" s="259"/>
      <c r="R141" s="259"/>
      <c r="S141" s="259"/>
      <c r="T141" s="26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1" t="s">
        <v>142</v>
      </c>
      <c r="AU141" s="261" t="s">
        <v>89</v>
      </c>
      <c r="AV141" s="14" t="s">
        <v>134</v>
      </c>
      <c r="AW141" s="14" t="s">
        <v>36</v>
      </c>
      <c r="AX141" s="14" t="s">
        <v>89</v>
      </c>
      <c r="AY141" s="261" t="s">
        <v>128</v>
      </c>
    </row>
    <row r="142" s="2" customFormat="1" ht="21.75" customHeight="1">
      <c r="A142" s="37"/>
      <c r="B142" s="38"/>
      <c r="C142" s="218" t="s">
        <v>170</v>
      </c>
      <c r="D142" s="218" t="s">
        <v>130</v>
      </c>
      <c r="E142" s="219" t="s">
        <v>758</v>
      </c>
      <c r="F142" s="220" t="s">
        <v>759</v>
      </c>
      <c r="G142" s="221" t="s">
        <v>423</v>
      </c>
      <c r="H142" s="222">
        <v>1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46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134</v>
      </c>
      <c r="AT142" s="230" t="s">
        <v>130</v>
      </c>
      <c r="AU142" s="230" t="s">
        <v>89</v>
      </c>
      <c r="AY142" s="16" t="s">
        <v>128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89</v>
      </c>
      <c r="BK142" s="231">
        <f>ROUND(I142*H142,2)</f>
        <v>0</v>
      </c>
      <c r="BL142" s="16" t="s">
        <v>134</v>
      </c>
      <c r="BM142" s="230" t="s">
        <v>760</v>
      </c>
    </row>
    <row r="143" s="2" customFormat="1">
      <c r="A143" s="37"/>
      <c r="B143" s="38"/>
      <c r="C143" s="39"/>
      <c r="D143" s="232" t="s">
        <v>136</v>
      </c>
      <c r="E143" s="39"/>
      <c r="F143" s="233" t="s">
        <v>759</v>
      </c>
      <c r="G143" s="39"/>
      <c r="H143" s="39"/>
      <c r="I143" s="234"/>
      <c r="J143" s="39"/>
      <c r="K143" s="39"/>
      <c r="L143" s="43"/>
      <c r="M143" s="235"/>
      <c r="N143" s="236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136</v>
      </c>
      <c r="AU143" s="16" t="s">
        <v>89</v>
      </c>
    </row>
    <row r="144" s="2" customFormat="1">
      <c r="A144" s="37"/>
      <c r="B144" s="38"/>
      <c r="C144" s="39"/>
      <c r="D144" s="232" t="s">
        <v>140</v>
      </c>
      <c r="E144" s="39"/>
      <c r="F144" s="239" t="s">
        <v>761</v>
      </c>
      <c r="G144" s="39"/>
      <c r="H144" s="39"/>
      <c r="I144" s="234"/>
      <c r="J144" s="39"/>
      <c r="K144" s="39"/>
      <c r="L144" s="43"/>
      <c r="M144" s="235"/>
      <c r="N144" s="236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140</v>
      </c>
      <c r="AU144" s="16" t="s">
        <v>89</v>
      </c>
    </row>
    <row r="145" s="13" customFormat="1">
      <c r="A145" s="13"/>
      <c r="B145" s="240"/>
      <c r="C145" s="241"/>
      <c r="D145" s="232" t="s">
        <v>142</v>
      </c>
      <c r="E145" s="242" t="s">
        <v>1</v>
      </c>
      <c r="F145" s="243" t="s">
        <v>89</v>
      </c>
      <c r="G145" s="241"/>
      <c r="H145" s="244">
        <v>1</v>
      </c>
      <c r="I145" s="245"/>
      <c r="J145" s="241"/>
      <c r="K145" s="241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142</v>
      </c>
      <c r="AU145" s="250" t="s">
        <v>89</v>
      </c>
      <c r="AV145" s="13" t="s">
        <v>91</v>
      </c>
      <c r="AW145" s="13" t="s">
        <v>36</v>
      </c>
      <c r="AX145" s="13" t="s">
        <v>81</v>
      </c>
      <c r="AY145" s="250" t="s">
        <v>128</v>
      </c>
    </row>
    <row r="146" s="14" customFormat="1">
      <c r="A146" s="14"/>
      <c r="B146" s="251"/>
      <c r="C146" s="252"/>
      <c r="D146" s="232" t="s">
        <v>142</v>
      </c>
      <c r="E146" s="253" t="s">
        <v>1</v>
      </c>
      <c r="F146" s="254" t="s">
        <v>159</v>
      </c>
      <c r="G146" s="252"/>
      <c r="H146" s="255">
        <v>1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1" t="s">
        <v>142</v>
      </c>
      <c r="AU146" s="261" t="s">
        <v>89</v>
      </c>
      <c r="AV146" s="14" t="s">
        <v>134</v>
      </c>
      <c r="AW146" s="14" t="s">
        <v>36</v>
      </c>
      <c r="AX146" s="14" t="s">
        <v>89</v>
      </c>
      <c r="AY146" s="261" t="s">
        <v>128</v>
      </c>
    </row>
    <row r="147" s="2" customFormat="1" ht="21.75" customHeight="1">
      <c r="A147" s="37"/>
      <c r="B147" s="38"/>
      <c r="C147" s="218" t="s">
        <v>178</v>
      </c>
      <c r="D147" s="218" t="s">
        <v>130</v>
      </c>
      <c r="E147" s="219" t="s">
        <v>762</v>
      </c>
      <c r="F147" s="220" t="s">
        <v>763</v>
      </c>
      <c r="G147" s="221" t="s">
        <v>423</v>
      </c>
      <c r="H147" s="222">
        <v>1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46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134</v>
      </c>
      <c r="AT147" s="230" t="s">
        <v>130</v>
      </c>
      <c r="AU147" s="230" t="s">
        <v>89</v>
      </c>
      <c r="AY147" s="16" t="s">
        <v>128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89</v>
      </c>
      <c r="BK147" s="231">
        <f>ROUND(I147*H147,2)</f>
        <v>0</v>
      </c>
      <c r="BL147" s="16" t="s">
        <v>134</v>
      </c>
      <c r="BM147" s="230" t="s">
        <v>764</v>
      </c>
    </row>
    <row r="148" s="2" customFormat="1">
      <c r="A148" s="37"/>
      <c r="B148" s="38"/>
      <c r="C148" s="39"/>
      <c r="D148" s="232" t="s">
        <v>136</v>
      </c>
      <c r="E148" s="39"/>
      <c r="F148" s="233" t="s">
        <v>763</v>
      </c>
      <c r="G148" s="39"/>
      <c r="H148" s="39"/>
      <c r="I148" s="234"/>
      <c r="J148" s="39"/>
      <c r="K148" s="39"/>
      <c r="L148" s="43"/>
      <c r="M148" s="235"/>
      <c r="N148" s="236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136</v>
      </c>
      <c r="AU148" s="16" t="s">
        <v>89</v>
      </c>
    </row>
    <row r="149" s="2" customFormat="1">
      <c r="A149" s="37"/>
      <c r="B149" s="38"/>
      <c r="C149" s="39"/>
      <c r="D149" s="232" t="s">
        <v>140</v>
      </c>
      <c r="E149" s="39"/>
      <c r="F149" s="239" t="s">
        <v>761</v>
      </c>
      <c r="G149" s="39"/>
      <c r="H149" s="39"/>
      <c r="I149" s="234"/>
      <c r="J149" s="39"/>
      <c r="K149" s="39"/>
      <c r="L149" s="43"/>
      <c r="M149" s="235"/>
      <c r="N149" s="236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140</v>
      </c>
      <c r="AU149" s="16" t="s">
        <v>89</v>
      </c>
    </row>
    <row r="150" s="13" customFormat="1">
      <c r="A150" s="13"/>
      <c r="B150" s="240"/>
      <c r="C150" s="241"/>
      <c r="D150" s="232" t="s">
        <v>142</v>
      </c>
      <c r="E150" s="242" t="s">
        <v>1</v>
      </c>
      <c r="F150" s="243" t="s">
        <v>89</v>
      </c>
      <c r="G150" s="241"/>
      <c r="H150" s="244">
        <v>1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0" t="s">
        <v>142</v>
      </c>
      <c r="AU150" s="250" t="s">
        <v>89</v>
      </c>
      <c r="AV150" s="13" t="s">
        <v>91</v>
      </c>
      <c r="AW150" s="13" t="s">
        <v>36</v>
      </c>
      <c r="AX150" s="13" t="s">
        <v>81</v>
      </c>
      <c r="AY150" s="250" t="s">
        <v>128</v>
      </c>
    </row>
    <row r="151" s="14" customFormat="1">
      <c r="A151" s="14"/>
      <c r="B151" s="251"/>
      <c r="C151" s="252"/>
      <c r="D151" s="232" t="s">
        <v>142</v>
      </c>
      <c r="E151" s="253" t="s">
        <v>1</v>
      </c>
      <c r="F151" s="254" t="s">
        <v>159</v>
      </c>
      <c r="G151" s="252"/>
      <c r="H151" s="255">
        <v>1</v>
      </c>
      <c r="I151" s="256"/>
      <c r="J151" s="252"/>
      <c r="K151" s="252"/>
      <c r="L151" s="257"/>
      <c r="M151" s="258"/>
      <c r="N151" s="259"/>
      <c r="O151" s="259"/>
      <c r="P151" s="259"/>
      <c r="Q151" s="259"/>
      <c r="R151" s="259"/>
      <c r="S151" s="259"/>
      <c r="T151" s="26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1" t="s">
        <v>142</v>
      </c>
      <c r="AU151" s="261" t="s">
        <v>89</v>
      </c>
      <c r="AV151" s="14" t="s">
        <v>134</v>
      </c>
      <c r="AW151" s="14" t="s">
        <v>36</v>
      </c>
      <c r="AX151" s="14" t="s">
        <v>89</v>
      </c>
      <c r="AY151" s="261" t="s">
        <v>128</v>
      </c>
    </row>
    <row r="152" s="2" customFormat="1" ht="16.5" customHeight="1">
      <c r="A152" s="37"/>
      <c r="B152" s="38"/>
      <c r="C152" s="218" t="s">
        <v>182</v>
      </c>
      <c r="D152" s="218" t="s">
        <v>130</v>
      </c>
      <c r="E152" s="219" t="s">
        <v>765</v>
      </c>
      <c r="F152" s="220" t="s">
        <v>766</v>
      </c>
      <c r="G152" s="221" t="s">
        <v>423</v>
      </c>
      <c r="H152" s="222">
        <v>1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46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134</v>
      </c>
      <c r="AT152" s="230" t="s">
        <v>130</v>
      </c>
      <c r="AU152" s="230" t="s">
        <v>89</v>
      </c>
      <c r="AY152" s="16" t="s">
        <v>128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89</v>
      </c>
      <c r="BK152" s="231">
        <f>ROUND(I152*H152,2)</f>
        <v>0</v>
      </c>
      <c r="BL152" s="16" t="s">
        <v>134</v>
      </c>
      <c r="BM152" s="230" t="s">
        <v>767</v>
      </c>
    </row>
    <row r="153" s="2" customFormat="1">
      <c r="A153" s="37"/>
      <c r="B153" s="38"/>
      <c r="C153" s="39"/>
      <c r="D153" s="232" t="s">
        <v>136</v>
      </c>
      <c r="E153" s="39"/>
      <c r="F153" s="233" t="s">
        <v>766</v>
      </c>
      <c r="G153" s="39"/>
      <c r="H153" s="39"/>
      <c r="I153" s="234"/>
      <c r="J153" s="39"/>
      <c r="K153" s="39"/>
      <c r="L153" s="43"/>
      <c r="M153" s="235"/>
      <c r="N153" s="236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136</v>
      </c>
      <c r="AU153" s="16" t="s">
        <v>89</v>
      </c>
    </row>
    <row r="154" s="2" customFormat="1">
      <c r="A154" s="37"/>
      <c r="B154" s="38"/>
      <c r="C154" s="39"/>
      <c r="D154" s="232" t="s">
        <v>140</v>
      </c>
      <c r="E154" s="39"/>
      <c r="F154" s="239" t="s">
        <v>761</v>
      </c>
      <c r="G154" s="39"/>
      <c r="H154" s="39"/>
      <c r="I154" s="234"/>
      <c r="J154" s="39"/>
      <c r="K154" s="39"/>
      <c r="L154" s="43"/>
      <c r="M154" s="235"/>
      <c r="N154" s="236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140</v>
      </c>
      <c r="AU154" s="16" t="s">
        <v>89</v>
      </c>
    </row>
    <row r="155" s="13" customFormat="1">
      <c r="A155" s="13"/>
      <c r="B155" s="240"/>
      <c r="C155" s="241"/>
      <c r="D155" s="232" t="s">
        <v>142</v>
      </c>
      <c r="E155" s="242" t="s">
        <v>1</v>
      </c>
      <c r="F155" s="243" t="s">
        <v>89</v>
      </c>
      <c r="G155" s="241"/>
      <c r="H155" s="244">
        <v>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142</v>
      </c>
      <c r="AU155" s="250" t="s">
        <v>89</v>
      </c>
      <c r="AV155" s="13" t="s">
        <v>91</v>
      </c>
      <c r="AW155" s="13" t="s">
        <v>36</v>
      </c>
      <c r="AX155" s="13" t="s">
        <v>81</v>
      </c>
      <c r="AY155" s="250" t="s">
        <v>128</v>
      </c>
    </row>
    <row r="156" s="14" customFormat="1">
      <c r="A156" s="14"/>
      <c r="B156" s="251"/>
      <c r="C156" s="252"/>
      <c r="D156" s="232" t="s">
        <v>142</v>
      </c>
      <c r="E156" s="253" t="s">
        <v>1</v>
      </c>
      <c r="F156" s="254" t="s">
        <v>159</v>
      </c>
      <c r="G156" s="252"/>
      <c r="H156" s="255">
        <v>1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142</v>
      </c>
      <c r="AU156" s="261" t="s">
        <v>89</v>
      </c>
      <c r="AV156" s="14" t="s">
        <v>134</v>
      </c>
      <c r="AW156" s="14" t="s">
        <v>36</v>
      </c>
      <c r="AX156" s="14" t="s">
        <v>89</v>
      </c>
      <c r="AY156" s="261" t="s">
        <v>128</v>
      </c>
    </row>
    <row r="157" s="2" customFormat="1" ht="24.15" customHeight="1">
      <c r="A157" s="37"/>
      <c r="B157" s="38"/>
      <c r="C157" s="218" t="s">
        <v>191</v>
      </c>
      <c r="D157" s="218" t="s">
        <v>130</v>
      </c>
      <c r="E157" s="219" t="s">
        <v>768</v>
      </c>
      <c r="F157" s="220" t="s">
        <v>769</v>
      </c>
      <c r="G157" s="221" t="s">
        <v>423</v>
      </c>
      <c r="H157" s="222">
        <v>1</v>
      </c>
      <c r="I157" s="223"/>
      <c r="J157" s="224">
        <f>ROUND(I157*H157,2)</f>
        <v>0</v>
      </c>
      <c r="K157" s="225"/>
      <c r="L157" s="43"/>
      <c r="M157" s="226" t="s">
        <v>1</v>
      </c>
      <c r="N157" s="227" t="s">
        <v>46</v>
      </c>
      <c r="O157" s="90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134</v>
      </c>
      <c r="AT157" s="230" t="s">
        <v>130</v>
      </c>
      <c r="AU157" s="230" t="s">
        <v>89</v>
      </c>
      <c r="AY157" s="16" t="s">
        <v>128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89</v>
      </c>
      <c r="BK157" s="231">
        <f>ROUND(I157*H157,2)</f>
        <v>0</v>
      </c>
      <c r="BL157" s="16" t="s">
        <v>134</v>
      </c>
      <c r="BM157" s="230" t="s">
        <v>770</v>
      </c>
    </row>
    <row r="158" s="2" customFormat="1">
      <c r="A158" s="37"/>
      <c r="B158" s="38"/>
      <c r="C158" s="39"/>
      <c r="D158" s="232" t="s">
        <v>136</v>
      </c>
      <c r="E158" s="39"/>
      <c r="F158" s="233" t="s">
        <v>769</v>
      </c>
      <c r="G158" s="39"/>
      <c r="H158" s="39"/>
      <c r="I158" s="234"/>
      <c r="J158" s="39"/>
      <c r="K158" s="39"/>
      <c r="L158" s="43"/>
      <c r="M158" s="235"/>
      <c r="N158" s="236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136</v>
      </c>
      <c r="AU158" s="16" t="s">
        <v>89</v>
      </c>
    </row>
    <row r="159" s="2" customFormat="1">
      <c r="A159" s="37"/>
      <c r="B159" s="38"/>
      <c r="C159" s="39"/>
      <c r="D159" s="232" t="s">
        <v>140</v>
      </c>
      <c r="E159" s="39"/>
      <c r="F159" s="239" t="s">
        <v>771</v>
      </c>
      <c r="G159" s="39"/>
      <c r="H159" s="39"/>
      <c r="I159" s="234"/>
      <c r="J159" s="39"/>
      <c r="K159" s="39"/>
      <c r="L159" s="43"/>
      <c r="M159" s="235"/>
      <c r="N159" s="236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140</v>
      </c>
      <c r="AU159" s="16" t="s">
        <v>89</v>
      </c>
    </row>
    <row r="160" s="13" customFormat="1">
      <c r="A160" s="13"/>
      <c r="B160" s="240"/>
      <c r="C160" s="241"/>
      <c r="D160" s="232" t="s">
        <v>142</v>
      </c>
      <c r="E160" s="242" t="s">
        <v>1</v>
      </c>
      <c r="F160" s="243" t="s">
        <v>89</v>
      </c>
      <c r="G160" s="241"/>
      <c r="H160" s="244">
        <v>1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142</v>
      </c>
      <c r="AU160" s="250" t="s">
        <v>89</v>
      </c>
      <c r="AV160" s="13" t="s">
        <v>91</v>
      </c>
      <c r="AW160" s="13" t="s">
        <v>36</v>
      </c>
      <c r="AX160" s="13" t="s">
        <v>81</v>
      </c>
      <c r="AY160" s="250" t="s">
        <v>128</v>
      </c>
    </row>
    <row r="161" s="14" customFormat="1">
      <c r="A161" s="14"/>
      <c r="B161" s="251"/>
      <c r="C161" s="252"/>
      <c r="D161" s="232" t="s">
        <v>142</v>
      </c>
      <c r="E161" s="253" t="s">
        <v>1</v>
      </c>
      <c r="F161" s="254" t="s">
        <v>159</v>
      </c>
      <c r="G161" s="252"/>
      <c r="H161" s="255">
        <v>1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142</v>
      </c>
      <c r="AU161" s="261" t="s">
        <v>89</v>
      </c>
      <c r="AV161" s="14" t="s">
        <v>134</v>
      </c>
      <c r="AW161" s="14" t="s">
        <v>36</v>
      </c>
      <c r="AX161" s="14" t="s">
        <v>89</v>
      </c>
      <c r="AY161" s="261" t="s">
        <v>128</v>
      </c>
    </row>
    <row r="162" s="2" customFormat="1" ht="16.5" customHeight="1">
      <c r="A162" s="37"/>
      <c r="B162" s="38"/>
      <c r="C162" s="218" t="s">
        <v>197</v>
      </c>
      <c r="D162" s="218" t="s">
        <v>130</v>
      </c>
      <c r="E162" s="219" t="s">
        <v>772</v>
      </c>
      <c r="F162" s="220" t="s">
        <v>773</v>
      </c>
      <c r="G162" s="221" t="s">
        <v>423</v>
      </c>
      <c r="H162" s="222">
        <v>1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46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134</v>
      </c>
      <c r="AT162" s="230" t="s">
        <v>130</v>
      </c>
      <c r="AU162" s="230" t="s">
        <v>89</v>
      </c>
      <c r="AY162" s="16" t="s">
        <v>128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89</v>
      </c>
      <c r="BK162" s="231">
        <f>ROUND(I162*H162,2)</f>
        <v>0</v>
      </c>
      <c r="BL162" s="16" t="s">
        <v>134</v>
      </c>
      <c r="BM162" s="230" t="s">
        <v>774</v>
      </c>
    </row>
    <row r="163" s="2" customFormat="1">
      <c r="A163" s="37"/>
      <c r="B163" s="38"/>
      <c r="C163" s="39"/>
      <c r="D163" s="232" t="s">
        <v>136</v>
      </c>
      <c r="E163" s="39"/>
      <c r="F163" s="233" t="s">
        <v>773</v>
      </c>
      <c r="G163" s="39"/>
      <c r="H163" s="39"/>
      <c r="I163" s="234"/>
      <c r="J163" s="39"/>
      <c r="K163" s="39"/>
      <c r="L163" s="43"/>
      <c r="M163" s="235"/>
      <c r="N163" s="236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136</v>
      </c>
      <c r="AU163" s="16" t="s">
        <v>89</v>
      </c>
    </row>
    <row r="164" s="2" customFormat="1">
      <c r="A164" s="37"/>
      <c r="B164" s="38"/>
      <c r="C164" s="39"/>
      <c r="D164" s="232" t="s">
        <v>140</v>
      </c>
      <c r="E164" s="39"/>
      <c r="F164" s="239" t="s">
        <v>775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140</v>
      </c>
      <c r="AU164" s="16" t="s">
        <v>89</v>
      </c>
    </row>
    <row r="165" s="13" customFormat="1">
      <c r="A165" s="13"/>
      <c r="B165" s="240"/>
      <c r="C165" s="241"/>
      <c r="D165" s="232" t="s">
        <v>142</v>
      </c>
      <c r="E165" s="242" t="s">
        <v>1</v>
      </c>
      <c r="F165" s="243" t="s">
        <v>89</v>
      </c>
      <c r="G165" s="241"/>
      <c r="H165" s="244">
        <v>1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142</v>
      </c>
      <c r="AU165" s="250" t="s">
        <v>89</v>
      </c>
      <c r="AV165" s="13" t="s">
        <v>91</v>
      </c>
      <c r="AW165" s="13" t="s">
        <v>36</v>
      </c>
      <c r="AX165" s="13" t="s">
        <v>81</v>
      </c>
      <c r="AY165" s="250" t="s">
        <v>128</v>
      </c>
    </row>
    <row r="166" s="14" customFormat="1">
      <c r="A166" s="14"/>
      <c r="B166" s="251"/>
      <c r="C166" s="252"/>
      <c r="D166" s="232" t="s">
        <v>142</v>
      </c>
      <c r="E166" s="253" t="s">
        <v>1</v>
      </c>
      <c r="F166" s="254" t="s">
        <v>159</v>
      </c>
      <c r="G166" s="252"/>
      <c r="H166" s="255">
        <v>1</v>
      </c>
      <c r="I166" s="256"/>
      <c r="J166" s="252"/>
      <c r="K166" s="252"/>
      <c r="L166" s="257"/>
      <c r="M166" s="258"/>
      <c r="N166" s="259"/>
      <c r="O166" s="259"/>
      <c r="P166" s="259"/>
      <c r="Q166" s="259"/>
      <c r="R166" s="259"/>
      <c r="S166" s="259"/>
      <c r="T166" s="26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1" t="s">
        <v>142</v>
      </c>
      <c r="AU166" s="261" t="s">
        <v>89</v>
      </c>
      <c r="AV166" s="14" t="s">
        <v>134</v>
      </c>
      <c r="AW166" s="14" t="s">
        <v>36</v>
      </c>
      <c r="AX166" s="14" t="s">
        <v>89</v>
      </c>
      <c r="AY166" s="261" t="s">
        <v>128</v>
      </c>
    </row>
    <row r="167" s="2" customFormat="1" ht="24.15" customHeight="1">
      <c r="A167" s="37"/>
      <c r="B167" s="38"/>
      <c r="C167" s="218" t="s">
        <v>206</v>
      </c>
      <c r="D167" s="218" t="s">
        <v>130</v>
      </c>
      <c r="E167" s="219" t="s">
        <v>776</v>
      </c>
      <c r="F167" s="220" t="s">
        <v>777</v>
      </c>
      <c r="G167" s="221" t="s">
        <v>423</v>
      </c>
      <c r="H167" s="222">
        <v>1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46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134</v>
      </c>
      <c r="AT167" s="230" t="s">
        <v>130</v>
      </c>
      <c r="AU167" s="230" t="s">
        <v>89</v>
      </c>
      <c r="AY167" s="16" t="s">
        <v>128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89</v>
      </c>
      <c r="BK167" s="231">
        <f>ROUND(I167*H167,2)</f>
        <v>0</v>
      </c>
      <c r="BL167" s="16" t="s">
        <v>134</v>
      </c>
      <c r="BM167" s="230" t="s">
        <v>778</v>
      </c>
    </row>
    <row r="168" s="2" customFormat="1">
      <c r="A168" s="37"/>
      <c r="B168" s="38"/>
      <c r="C168" s="39"/>
      <c r="D168" s="232" t="s">
        <v>136</v>
      </c>
      <c r="E168" s="39"/>
      <c r="F168" s="233" t="s">
        <v>777</v>
      </c>
      <c r="G168" s="39"/>
      <c r="H168" s="39"/>
      <c r="I168" s="234"/>
      <c r="J168" s="39"/>
      <c r="K168" s="39"/>
      <c r="L168" s="43"/>
      <c r="M168" s="235"/>
      <c r="N168" s="236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136</v>
      </c>
      <c r="AU168" s="16" t="s">
        <v>89</v>
      </c>
    </row>
    <row r="169" s="13" customFormat="1">
      <c r="A169" s="13"/>
      <c r="B169" s="240"/>
      <c r="C169" s="241"/>
      <c r="D169" s="232" t="s">
        <v>142</v>
      </c>
      <c r="E169" s="242" t="s">
        <v>1</v>
      </c>
      <c r="F169" s="243" t="s">
        <v>89</v>
      </c>
      <c r="G169" s="241"/>
      <c r="H169" s="244">
        <v>1</v>
      </c>
      <c r="I169" s="245"/>
      <c r="J169" s="241"/>
      <c r="K169" s="241"/>
      <c r="L169" s="246"/>
      <c r="M169" s="247"/>
      <c r="N169" s="248"/>
      <c r="O169" s="248"/>
      <c r="P169" s="248"/>
      <c r="Q169" s="248"/>
      <c r="R169" s="248"/>
      <c r="S169" s="248"/>
      <c r="T169" s="24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0" t="s">
        <v>142</v>
      </c>
      <c r="AU169" s="250" t="s">
        <v>89</v>
      </c>
      <c r="AV169" s="13" t="s">
        <v>91</v>
      </c>
      <c r="AW169" s="13" t="s">
        <v>36</v>
      </c>
      <c r="AX169" s="13" t="s">
        <v>81</v>
      </c>
      <c r="AY169" s="250" t="s">
        <v>128</v>
      </c>
    </row>
    <row r="170" s="14" customFormat="1">
      <c r="A170" s="14"/>
      <c r="B170" s="251"/>
      <c r="C170" s="252"/>
      <c r="D170" s="232" t="s">
        <v>142</v>
      </c>
      <c r="E170" s="253" t="s">
        <v>1</v>
      </c>
      <c r="F170" s="254" t="s">
        <v>159</v>
      </c>
      <c r="G170" s="252"/>
      <c r="H170" s="255">
        <v>1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1" t="s">
        <v>142</v>
      </c>
      <c r="AU170" s="261" t="s">
        <v>89</v>
      </c>
      <c r="AV170" s="14" t="s">
        <v>134</v>
      </c>
      <c r="AW170" s="14" t="s">
        <v>36</v>
      </c>
      <c r="AX170" s="14" t="s">
        <v>89</v>
      </c>
      <c r="AY170" s="261" t="s">
        <v>128</v>
      </c>
    </row>
    <row r="171" s="2" customFormat="1" ht="24.15" customHeight="1">
      <c r="A171" s="37"/>
      <c r="B171" s="38"/>
      <c r="C171" s="218" t="s">
        <v>8</v>
      </c>
      <c r="D171" s="218" t="s">
        <v>130</v>
      </c>
      <c r="E171" s="219" t="s">
        <v>779</v>
      </c>
      <c r="F171" s="220" t="s">
        <v>780</v>
      </c>
      <c r="G171" s="221" t="s">
        <v>423</v>
      </c>
      <c r="H171" s="222">
        <v>1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46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134</v>
      </c>
      <c r="AT171" s="230" t="s">
        <v>130</v>
      </c>
      <c r="AU171" s="230" t="s">
        <v>89</v>
      </c>
      <c r="AY171" s="16" t="s">
        <v>128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89</v>
      </c>
      <c r="BK171" s="231">
        <f>ROUND(I171*H171,2)</f>
        <v>0</v>
      </c>
      <c r="BL171" s="16" t="s">
        <v>134</v>
      </c>
      <c r="BM171" s="230" t="s">
        <v>781</v>
      </c>
    </row>
    <row r="172" s="2" customFormat="1">
      <c r="A172" s="37"/>
      <c r="B172" s="38"/>
      <c r="C172" s="39"/>
      <c r="D172" s="232" t="s">
        <v>136</v>
      </c>
      <c r="E172" s="39"/>
      <c r="F172" s="233" t="s">
        <v>780</v>
      </c>
      <c r="G172" s="39"/>
      <c r="H172" s="39"/>
      <c r="I172" s="234"/>
      <c r="J172" s="39"/>
      <c r="K172" s="39"/>
      <c r="L172" s="43"/>
      <c r="M172" s="235"/>
      <c r="N172" s="236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136</v>
      </c>
      <c r="AU172" s="16" t="s">
        <v>89</v>
      </c>
    </row>
    <row r="173" s="13" customFormat="1">
      <c r="A173" s="13"/>
      <c r="B173" s="240"/>
      <c r="C173" s="241"/>
      <c r="D173" s="232" t="s">
        <v>142</v>
      </c>
      <c r="E173" s="242" t="s">
        <v>1</v>
      </c>
      <c r="F173" s="243" t="s">
        <v>89</v>
      </c>
      <c r="G173" s="241"/>
      <c r="H173" s="244">
        <v>1</v>
      </c>
      <c r="I173" s="245"/>
      <c r="J173" s="241"/>
      <c r="K173" s="241"/>
      <c r="L173" s="246"/>
      <c r="M173" s="247"/>
      <c r="N173" s="248"/>
      <c r="O173" s="248"/>
      <c r="P173" s="248"/>
      <c r="Q173" s="248"/>
      <c r="R173" s="248"/>
      <c r="S173" s="248"/>
      <c r="T173" s="24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0" t="s">
        <v>142</v>
      </c>
      <c r="AU173" s="250" t="s">
        <v>89</v>
      </c>
      <c r="AV173" s="13" t="s">
        <v>91</v>
      </c>
      <c r="AW173" s="13" t="s">
        <v>36</v>
      </c>
      <c r="AX173" s="13" t="s">
        <v>81</v>
      </c>
      <c r="AY173" s="250" t="s">
        <v>128</v>
      </c>
    </row>
    <row r="174" s="14" customFormat="1">
      <c r="A174" s="14"/>
      <c r="B174" s="251"/>
      <c r="C174" s="252"/>
      <c r="D174" s="232" t="s">
        <v>142</v>
      </c>
      <c r="E174" s="253" t="s">
        <v>1</v>
      </c>
      <c r="F174" s="254" t="s">
        <v>159</v>
      </c>
      <c r="G174" s="252"/>
      <c r="H174" s="255">
        <v>1</v>
      </c>
      <c r="I174" s="256"/>
      <c r="J174" s="252"/>
      <c r="K174" s="252"/>
      <c r="L174" s="257"/>
      <c r="M174" s="258"/>
      <c r="N174" s="259"/>
      <c r="O174" s="259"/>
      <c r="P174" s="259"/>
      <c r="Q174" s="259"/>
      <c r="R174" s="259"/>
      <c r="S174" s="259"/>
      <c r="T174" s="26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1" t="s">
        <v>142</v>
      </c>
      <c r="AU174" s="261" t="s">
        <v>89</v>
      </c>
      <c r="AV174" s="14" t="s">
        <v>134</v>
      </c>
      <c r="AW174" s="14" t="s">
        <v>36</v>
      </c>
      <c r="AX174" s="14" t="s">
        <v>89</v>
      </c>
      <c r="AY174" s="261" t="s">
        <v>128</v>
      </c>
    </row>
    <row r="175" s="2" customFormat="1" ht="16.5" customHeight="1">
      <c r="A175" s="37"/>
      <c r="B175" s="38"/>
      <c r="C175" s="218" t="s">
        <v>219</v>
      </c>
      <c r="D175" s="218" t="s">
        <v>130</v>
      </c>
      <c r="E175" s="219" t="s">
        <v>782</v>
      </c>
      <c r="F175" s="220" t="s">
        <v>783</v>
      </c>
      <c r="G175" s="221" t="s">
        <v>423</v>
      </c>
      <c r="H175" s="222">
        <v>1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46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134</v>
      </c>
      <c r="AT175" s="230" t="s">
        <v>130</v>
      </c>
      <c r="AU175" s="230" t="s">
        <v>89</v>
      </c>
      <c r="AY175" s="16" t="s">
        <v>128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89</v>
      </c>
      <c r="BK175" s="231">
        <f>ROUND(I175*H175,2)</f>
        <v>0</v>
      </c>
      <c r="BL175" s="16" t="s">
        <v>134</v>
      </c>
      <c r="BM175" s="230" t="s">
        <v>784</v>
      </c>
    </row>
    <row r="176" s="2" customFormat="1">
      <c r="A176" s="37"/>
      <c r="B176" s="38"/>
      <c r="C176" s="39"/>
      <c r="D176" s="232" t="s">
        <v>136</v>
      </c>
      <c r="E176" s="39"/>
      <c r="F176" s="233" t="s">
        <v>783</v>
      </c>
      <c r="G176" s="39"/>
      <c r="H176" s="39"/>
      <c r="I176" s="234"/>
      <c r="J176" s="39"/>
      <c r="K176" s="39"/>
      <c r="L176" s="43"/>
      <c r="M176" s="235"/>
      <c r="N176" s="236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136</v>
      </c>
      <c r="AU176" s="16" t="s">
        <v>89</v>
      </c>
    </row>
    <row r="177" s="2" customFormat="1">
      <c r="A177" s="37"/>
      <c r="B177" s="38"/>
      <c r="C177" s="39"/>
      <c r="D177" s="232" t="s">
        <v>140</v>
      </c>
      <c r="E177" s="39"/>
      <c r="F177" s="239" t="s">
        <v>785</v>
      </c>
      <c r="G177" s="39"/>
      <c r="H177" s="39"/>
      <c r="I177" s="234"/>
      <c r="J177" s="39"/>
      <c r="K177" s="39"/>
      <c r="L177" s="43"/>
      <c r="M177" s="235"/>
      <c r="N177" s="236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140</v>
      </c>
      <c r="AU177" s="16" t="s">
        <v>89</v>
      </c>
    </row>
    <row r="178" s="13" customFormat="1">
      <c r="A178" s="13"/>
      <c r="B178" s="240"/>
      <c r="C178" s="241"/>
      <c r="D178" s="232" t="s">
        <v>142</v>
      </c>
      <c r="E178" s="242" t="s">
        <v>1</v>
      </c>
      <c r="F178" s="243" t="s">
        <v>89</v>
      </c>
      <c r="G178" s="241"/>
      <c r="H178" s="244">
        <v>1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142</v>
      </c>
      <c r="AU178" s="250" t="s">
        <v>89</v>
      </c>
      <c r="AV178" s="13" t="s">
        <v>91</v>
      </c>
      <c r="AW178" s="13" t="s">
        <v>36</v>
      </c>
      <c r="AX178" s="13" t="s">
        <v>89</v>
      </c>
      <c r="AY178" s="250" t="s">
        <v>128</v>
      </c>
    </row>
    <row r="179" s="2" customFormat="1" ht="16.5" customHeight="1">
      <c r="A179" s="37"/>
      <c r="B179" s="38"/>
      <c r="C179" s="218" t="s">
        <v>226</v>
      </c>
      <c r="D179" s="218" t="s">
        <v>130</v>
      </c>
      <c r="E179" s="219" t="s">
        <v>786</v>
      </c>
      <c r="F179" s="220" t="s">
        <v>787</v>
      </c>
      <c r="G179" s="221" t="s">
        <v>423</v>
      </c>
      <c r="H179" s="222">
        <v>1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46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134</v>
      </c>
      <c r="AT179" s="230" t="s">
        <v>130</v>
      </c>
      <c r="AU179" s="230" t="s">
        <v>89</v>
      </c>
      <c r="AY179" s="16" t="s">
        <v>128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89</v>
      </c>
      <c r="BK179" s="231">
        <f>ROUND(I179*H179,2)</f>
        <v>0</v>
      </c>
      <c r="BL179" s="16" t="s">
        <v>134</v>
      </c>
      <c r="BM179" s="230" t="s">
        <v>788</v>
      </c>
    </row>
    <row r="180" s="2" customFormat="1">
      <c r="A180" s="37"/>
      <c r="B180" s="38"/>
      <c r="C180" s="39"/>
      <c r="D180" s="232" t="s">
        <v>136</v>
      </c>
      <c r="E180" s="39"/>
      <c r="F180" s="233" t="s">
        <v>787</v>
      </c>
      <c r="G180" s="39"/>
      <c r="H180" s="39"/>
      <c r="I180" s="234"/>
      <c r="J180" s="39"/>
      <c r="K180" s="39"/>
      <c r="L180" s="43"/>
      <c r="M180" s="235"/>
      <c r="N180" s="236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136</v>
      </c>
      <c r="AU180" s="16" t="s">
        <v>89</v>
      </c>
    </row>
    <row r="181" s="13" customFormat="1">
      <c r="A181" s="13"/>
      <c r="B181" s="240"/>
      <c r="C181" s="241"/>
      <c r="D181" s="232" t="s">
        <v>142</v>
      </c>
      <c r="E181" s="242" t="s">
        <v>1</v>
      </c>
      <c r="F181" s="243" t="s">
        <v>89</v>
      </c>
      <c r="G181" s="241"/>
      <c r="H181" s="244">
        <v>1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0" t="s">
        <v>142</v>
      </c>
      <c r="AU181" s="250" t="s">
        <v>89</v>
      </c>
      <c r="AV181" s="13" t="s">
        <v>91</v>
      </c>
      <c r="AW181" s="13" t="s">
        <v>36</v>
      </c>
      <c r="AX181" s="13" t="s">
        <v>89</v>
      </c>
      <c r="AY181" s="250" t="s">
        <v>128</v>
      </c>
    </row>
    <row r="182" s="2" customFormat="1" ht="16.5" customHeight="1">
      <c r="A182" s="37"/>
      <c r="B182" s="38"/>
      <c r="C182" s="218" t="s">
        <v>234</v>
      </c>
      <c r="D182" s="218" t="s">
        <v>130</v>
      </c>
      <c r="E182" s="219" t="s">
        <v>789</v>
      </c>
      <c r="F182" s="220" t="s">
        <v>790</v>
      </c>
      <c r="G182" s="221" t="s">
        <v>423</v>
      </c>
      <c r="H182" s="222">
        <v>1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46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134</v>
      </c>
      <c r="AT182" s="230" t="s">
        <v>130</v>
      </c>
      <c r="AU182" s="230" t="s">
        <v>89</v>
      </c>
      <c r="AY182" s="16" t="s">
        <v>128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89</v>
      </c>
      <c r="BK182" s="231">
        <f>ROUND(I182*H182,2)</f>
        <v>0</v>
      </c>
      <c r="BL182" s="16" t="s">
        <v>134</v>
      </c>
      <c r="BM182" s="230" t="s">
        <v>791</v>
      </c>
    </row>
    <row r="183" s="2" customFormat="1">
      <c r="A183" s="37"/>
      <c r="B183" s="38"/>
      <c r="C183" s="39"/>
      <c r="D183" s="232" t="s">
        <v>136</v>
      </c>
      <c r="E183" s="39"/>
      <c r="F183" s="233" t="s">
        <v>790</v>
      </c>
      <c r="G183" s="39"/>
      <c r="H183" s="39"/>
      <c r="I183" s="234"/>
      <c r="J183" s="39"/>
      <c r="K183" s="39"/>
      <c r="L183" s="43"/>
      <c r="M183" s="235"/>
      <c r="N183" s="236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136</v>
      </c>
      <c r="AU183" s="16" t="s">
        <v>89</v>
      </c>
    </row>
    <row r="184" s="2" customFormat="1">
      <c r="A184" s="37"/>
      <c r="B184" s="38"/>
      <c r="C184" s="39"/>
      <c r="D184" s="232" t="s">
        <v>140</v>
      </c>
      <c r="E184" s="39"/>
      <c r="F184" s="239" t="s">
        <v>792</v>
      </c>
      <c r="G184" s="39"/>
      <c r="H184" s="39"/>
      <c r="I184" s="234"/>
      <c r="J184" s="39"/>
      <c r="K184" s="39"/>
      <c r="L184" s="43"/>
      <c r="M184" s="235"/>
      <c r="N184" s="236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140</v>
      </c>
      <c r="AU184" s="16" t="s">
        <v>89</v>
      </c>
    </row>
    <row r="185" s="13" customFormat="1">
      <c r="A185" s="13"/>
      <c r="B185" s="240"/>
      <c r="C185" s="241"/>
      <c r="D185" s="232" t="s">
        <v>142</v>
      </c>
      <c r="E185" s="242" t="s">
        <v>1</v>
      </c>
      <c r="F185" s="243" t="s">
        <v>89</v>
      </c>
      <c r="G185" s="241"/>
      <c r="H185" s="244">
        <v>1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0" t="s">
        <v>142</v>
      </c>
      <c r="AU185" s="250" t="s">
        <v>89</v>
      </c>
      <c r="AV185" s="13" t="s">
        <v>91</v>
      </c>
      <c r="AW185" s="13" t="s">
        <v>36</v>
      </c>
      <c r="AX185" s="13" t="s">
        <v>81</v>
      </c>
      <c r="AY185" s="250" t="s">
        <v>128</v>
      </c>
    </row>
    <row r="186" s="14" customFormat="1">
      <c r="A186" s="14"/>
      <c r="B186" s="251"/>
      <c r="C186" s="252"/>
      <c r="D186" s="232" t="s">
        <v>142</v>
      </c>
      <c r="E186" s="253" t="s">
        <v>1</v>
      </c>
      <c r="F186" s="254" t="s">
        <v>159</v>
      </c>
      <c r="G186" s="252"/>
      <c r="H186" s="255">
        <v>1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142</v>
      </c>
      <c r="AU186" s="261" t="s">
        <v>89</v>
      </c>
      <c r="AV186" s="14" t="s">
        <v>134</v>
      </c>
      <c r="AW186" s="14" t="s">
        <v>36</v>
      </c>
      <c r="AX186" s="14" t="s">
        <v>89</v>
      </c>
      <c r="AY186" s="261" t="s">
        <v>128</v>
      </c>
    </row>
    <row r="187" s="2" customFormat="1" ht="16.5" customHeight="1">
      <c r="A187" s="37"/>
      <c r="B187" s="38"/>
      <c r="C187" s="218" t="s">
        <v>242</v>
      </c>
      <c r="D187" s="218" t="s">
        <v>130</v>
      </c>
      <c r="E187" s="219" t="s">
        <v>793</v>
      </c>
      <c r="F187" s="220" t="s">
        <v>794</v>
      </c>
      <c r="G187" s="221" t="s">
        <v>423</v>
      </c>
      <c r="H187" s="222">
        <v>1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46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134</v>
      </c>
      <c r="AT187" s="230" t="s">
        <v>130</v>
      </c>
      <c r="AU187" s="230" t="s">
        <v>89</v>
      </c>
      <c r="AY187" s="16" t="s">
        <v>128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89</v>
      </c>
      <c r="BK187" s="231">
        <f>ROUND(I187*H187,2)</f>
        <v>0</v>
      </c>
      <c r="BL187" s="16" t="s">
        <v>134</v>
      </c>
      <c r="BM187" s="230" t="s">
        <v>795</v>
      </c>
    </row>
    <row r="188" s="2" customFormat="1">
      <c r="A188" s="37"/>
      <c r="B188" s="38"/>
      <c r="C188" s="39"/>
      <c r="D188" s="232" t="s">
        <v>136</v>
      </c>
      <c r="E188" s="39"/>
      <c r="F188" s="233" t="s">
        <v>794</v>
      </c>
      <c r="G188" s="39"/>
      <c r="H188" s="39"/>
      <c r="I188" s="234"/>
      <c r="J188" s="39"/>
      <c r="K188" s="39"/>
      <c r="L188" s="43"/>
      <c r="M188" s="235"/>
      <c r="N188" s="236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136</v>
      </c>
      <c r="AU188" s="16" t="s">
        <v>89</v>
      </c>
    </row>
    <row r="189" s="2" customFormat="1">
      <c r="A189" s="37"/>
      <c r="B189" s="38"/>
      <c r="C189" s="39"/>
      <c r="D189" s="232" t="s">
        <v>140</v>
      </c>
      <c r="E189" s="39"/>
      <c r="F189" s="239" t="s">
        <v>796</v>
      </c>
      <c r="G189" s="39"/>
      <c r="H189" s="39"/>
      <c r="I189" s="234"/>
      <c r="J189" s="39"/>
      <c r="K189" s="39"/>
      <c r="L189" s="43"/>
      <c r="M189" s="235"/>
      <c r="N189" s="236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140</v>
      </c>
      <c r="AU189" s="16" t="s">
        <v>89</v>
      </c>
    </row>
    <row r="190" s="13" customFormat="1">
      <c r="A190" s="13"/>
      <c r="B190" s="240"/>
      <c r="C190" s="241"/>
      <c r="D190" s="232" t="s">
        <v>142</v>
      </c>
      <c r="E190" s="242" t="s">
        <v>1</v>
      </c>
      <c r="F190" s="243" t="s">
        <v>89</v>
      </c>
      <c r="G190" s="241"/>
      <c r="H190" s="244">
        <v>1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142</v>
      </c>
      <c r="AU190" s="250" t="s">
        <v>89</v>
      </c>
      <c r="AV190" s="13" t="s">
        <v>91</v>
      </c>
      <c r="AW190" s="13" t="s">
        <v>36</v>
      </c>
      <c r="AX190" s="13" t="s">
        <v>81</v>
      </c>
      <c r="AY190" s="250" t="s">
        <v>128</v>
      </c>
    </row>
    <row r="191" s="14" customFormat="1">
      <c r="A191" s="14"/>
      <c r="B191" s="251"/>
      <c r="C191" s="252"/>
      <c r="D191" s="232" t="s">
        <v>142</v>
      </c>
      <c r="E191" s="253" t="s">
        <v>1</v>
      </c>
      <c r="F191" s="254" t="s">
        <v>159</v>
      </c>
      <c r="G191" s="252"/>
      <c r="H191" s="255">
        <v>1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142</v>
      </c>
      <c r="AU191" s="261" t="s">
        <v>89</v>
      </c>
      <c r="AV191" s="14" t="s">
        <v>134</v>
      </c>
      <c r="AW191" s="14" t="s">
        <v>36</v>
      </c>
      <c r="AX191" s="14" t="s">
        <v>89</v>
      </c>
      <c r="AY191" s="261" t="s">
        <v>128</v>
      </c>
    </row>
    <row r="192" s="2" customFormat="1" ht="16.5" customHeight="1">
      <c r="A192" s="37"/>
      <c r="B192" s="38"/>
      <c r="C192" s="218" t="s">
        <v>249</v>
      </c>
      <c r="D192" s="218" t="s">
        <v>130</v>
      </c>
      <c r="E192" s="219" t="s">
        <v>797</v>
      </c>
      <c r="F192" s="220" t="s">
        <v>798</v>
      </c>
      <c r="G192" s="221" t="s">
        <v>423</v>
      </c>
      <c r="H192" s="222">
        <v>1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46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799</v>
      </c>
      <c r="AT192" s="230" t="s">
        <v>130</v>
      </c>
      <c r="AU192" s="230" t="s">
        <v>89</v>
      </c>
      <c r="AY192" s="16" t="s">
        <v>128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89</v>
      </c>
      <c r="BK192" s="231">
        <f>ROUND(I192*H192,2)</f>
        <v>0</v>
      </c>
      <c r="BL192" s="16" t="s">
        <v>799</v>
      </c>
      <c r="BM192" s="230" t="s">
        <v>800</v>
      </c>
    </row>
    <row r="193" s="2" customFormat="1">
      <c r="A193" s="37"/>
      <c r="B193" s="38"/>
      <c r="C193" s="39"/>
      <c r="D193" s="232" t="s">
        <v>136</v>
      </c>
      <c r="E193" s="39"/>
      <c r="F193" s="233" t="s">
        <v>798</v>
      </c>
      <c r="G193" s="39"/>
      <c r="H193" s="39"/>
      <c r="I193" s="234"/>
      <c r="J193" s="39"/>
      <c r="K193" s="39"/>
      <c r="L193" s="43"/>
      <c r="M193" s="235"/>
      <c r="N193" s="236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136</v>
      </c>
      <c r="AU193" s="16" t="s">
        <v>89</v>
      </c>
    </row>
    <row r="194" s="2" customFormat="1">
      <c r="A194" s="37"/>
      <c r="B194" s="38"/>
      <c r="C194" s="39"/>
      <c r="D194" s="232" t="s">
        <v>140</v>
      </c>
      <c r="E194" s="39"/>
      <c r="F194" s="239" t="s">
        <v>801</v>
      </c>
      <c r="G194" s="39"/>
      <c r="H194" s="39"/>
      <c r="I194" s="234"/>
      <c r="J194" s="39"/>
      <c r="K194" s="39"/>
      <c r="L194" s="43"/>
      <c r="M194" s="235"/>
      <c r="N194" s="236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140</v>
      </c>
      <c r="AU194" s="16" t="s">
        <v>89</v>
      </c>
    </row>
    <row r="195" s="13" customFormat="1">
      <c r="A195" s="13"/>
      <c r="B195" s="240"/>
      <c r="C195" s="241"/>
      <c r="D195" s="232" t="s">
        <v>142</v>
      </c>
      <c r="E195" s="242" t="s">
        <v>1</v>
      </c>
      <c r="F195" s="243" t="s">
        <v>89</v>
      </c>
      <c r="G195" s="241"/>
      <c r="H195" s="244">
        <v>1</v>
      </c>
      <c r="I195" s="245"/>
      <c r="J195" s="241"/>
      <c r="K195" s="241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142</v>
      </c>
      <c r="AU195" s="250" t="s">
        <v>89</v>
      </c>
      <c r="AV195" s="13" t="s">
        <v>91</v>
      </c>
      <c r="AW195" s="13" t="s">
        <v>36</v>
      </c>
      <c r="AX195" s="13" t="s">
        <v>89</v>
      </c>
      <c r="AY195" s="250" t="s">
        <v>128</v>
      </c>
    </row>
    <row r="196" s="2" customFormat="1" ht="16.5" customHeight="1">
      <c r="A196" s="37"/>
      <c r="B196" s="38"/>
      <c r="C196" s="218" t="s">
        <v>256</v>
      </c>
      <c r="D196" s="218" t="s">
        <v>130</v>
      </c>
      <c r="E196" s="219" t="s">
        <v>802</v>
      </c>
      <c r="F196" s="220" t="s">
        <v>803</v>
      </c>
      <c r="G196" s="221" t="s">
        <v>423</v>
      </c>
      <c r="H196" s="222">
        <v>1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46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799</v>
      </c>
      <c r="AT196" s="230" t="s">
        <v>130</v>
      </c>
      <c r="AU196" s="230" t="s">
        <v>89</v>
      </c>
      <c r="AY196" s="16" t="s">
        <v>128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89</v>
      </c>
      <c r="BK196" s="231">
        <f>ROUND(I196*H196,2)</f>
        <v>0</v>
      </c>
      <c r="BL196" s="16" t="s">
        <v>799</v>
      </c>
      <c r="BM196" s="230" t="s">
        <v>804</v>
      </c>
    </row>
    <row r="197" s="2" customFormat="1">
      <c r="A197" s="37"/>
      <c r="B197" s="38"/>
      <c r="C197" s="39"/>
      <c r="D197" s="232" t="s">
        <v>136</v>
      </c>
      <c r="E197" s="39"/>
      <c r="F197" s="233" t="s">
        <v>803</v>
      </c>
      <c r="G197" s="39"/>
      <c r="H197" s="39"/>
      <c r="I197" s="234"/>
      <c r="J197" s="39"/>
      <c r="K197" s="39"/>
      <c r="L197" s="43"/>
      <c r="M197" s="235"/>
      <c r="N197" s="236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136</v>
      </c>
      <c r="AU197" s="16" t="s">
        <v>89</v>
      </c>
    </row>
    <row r="198" s="2" customFormat="1">
      <c r="A198" s="37"/>
      <c r="B198" s="38"/>
      <c r="C198" s="39"/>
      <c r="D198" s="232" t="s">
        <v>140</v>
      </c>
      <c r="E198" s="39"/>
      <c r="F198" s="239" t="s">
        <v>805</v>
      </c>
      <c r="G198" s="39"/>
      <c r="H198" s="39"/>
      <c r="I198" s="234"/>
      <c r="J198" s="39"/>
      <c r="K198" s="39"/>
      <c r="L198" s="43"/>
      <c r="M198" s="235"/>
      <c r="N198" s="236"/>
      <c r="O198" s="90"/>
      <c r="P198" s="90"/>
      <c r="Q198" s="90"/>
      <c r="R198" s="90"/>
      <c r="S198" s="90"/>
      <c r="T198" s="91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6" t="s">
        <v>140</v>
      </c>
      <c r="AU198" s="16" t="s">
        <v>89</v>
      </c>
    </row>
    <row r="199" s="13" customFormat="1">
      <c r="A199" s="13"/>
      <c r="B199" s="240"/>
      <c r="C199" s="241"/>
      <c r="D199" s="232" t="s">
        <v>142</v>
      </c>
      <c r="E199" s="242" t="s">
        <v>1</v>
      </c>
      <c r="F199" s="243" t="s">
        <v>89</v>
      </c>
      <c r="G199" s="241"/>
      <c r="H199" s="244">
        <v>1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142</v>
      </c>
      <c r="AU199" s="250" t="s">
        <v>89</v>
      </c>
      <c r="AV199" s="13" t="s">
        <v>91</v>
      </c>
      <c r="AW199" s="13" t="s">
        <v>36</v>
      </c>
      <c r="AX199" s="13" t="s">
        <v>89</v>
      </c>
      <c r="AY199" s="250" t="s">
        <v>128</v>
      </c>
    </row>
    <row r="200" s="2" customFormat="1" ht="24.15" customHeight="1">
      <c r="A200" s="37"/>
      <c r="B200" s="38"/>
      <c r="C200" s="218" t="s">
        <v>263</v>
      </c>
      <c r="D200" s="218" t="s">
        <v>130</v>
      </c>
      <c r="E200" s="219" t="s">
        <v>806</v>
      </c>
      <c r="F200" s="220" t="s">
        <v>807</v>
      </c>
      <c r="G200" s="221" t="s">
        <v>423</v>
      </c>
      <c r="H200" s="222">
        <v>1</v>
      </c>
      <c r="I200" s="223"/>
      <c r="J200" s="224">
        <f>ROUND(I200*H200,2)</f>
        <v>0</v>
      </c>
      <c r="K200" s="225"/>
      <c r="L200" s="43"/>
      <c r="M200" s="226" t="s">
        <v>1</v>
      </c>
      <c r="N200" s="227" t="s">
        <v>46</v>
      </c>
      <c r="O200" s="90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0" t="s">
        <v>134</v>
      </c>
      <c r="AT200" s="230" t="s">
        <v>130</v>
      </c>
      <c r="AU200" s="230" t="s">
        <v>89</v>
      </c>
      <c r="AY200" s="16" t="s">
        <v>128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6" t="s">
        <v>89</v>
      </c>
      <c r="BK200" s="231">
        <f>ROUND(I200*H200,2)</f>
        <v>0</v>
      </c>
      <c r="BL200" s="16" t="s">
        <v>134</v>
      </c>
      <c r="BM200" s="230" t="s">
        <v>808</v>
      </c>
    </row>
    <row r="201" s="2" customFormat="1">
      <c r="A201" s="37"/>
      <c r="B201" s="38"/>
      <c r="C201" s="39"/>
      <c r="D201" s="232" t="s">
        <v>136</v>
      </c>
      <c r="E201" s="39"/>
      <c r="F201" s="233" t="s">
        <v>807</v>
      </c>
      <c r="G201" s="39"/>
      <c r="H201" s="39"/>
      <c r="I201" s="234"/>
      <c r="J201" s="39"/>
      <c r="K201" s="39"/>
      <c r="L201" s="43"/>
      <c r="M201" s="235"/>
      <c r="N201" s="236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136</v>
      </c>
      <c r="AU201" s="16" t="s">
        <v>89</v>
      </c>
    </row>
    <row r="202" s="13" customFormat="1">
      <c r="A202" s="13"/>
      <c r="B202" s="240"/>
      <c r="C202" s="241"/>
      <c r="D202" s="232" t="s">
        <v>142</v>
      </c>
      <c r="E202" s="242" t="s">
        <v>1</v>
      </c>
      <c r="F202" s="243" t="s">
        <v>89</v>
      </c>
      <c r="G202" s="241"/>
      <c r="H202" s="244">
        <v>1</v>
      </c>
      <c r="I202" s="245"/>
      <c r="J202" s="241"/>
      <c r="K202" s="241"/>
      <c r="L202" s="246"/>
      <c r="M202" s="247"/>
      <c r="N202" s="248"/>
      <c r="O202" s="248"/>
      <c r="P202" s="248"/>
      <c r="Q202" s="248"/>
      <c r="R202" s="248"/>
      <c r="S202" s="248"/>
      <c r="T202" s="24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0" t="s">
        <v>142</v>
      </c>
      <c r="AU202" s="250" t="s">
        <v>89</v>
      </c>
      <c r="AV202" s="13" t="s">
        <v>91</v>
      </c>
      <c r="AW202" s="13" t="s">
        <v>36</v>
      </c>
      <c r="AX202" s="13" t="s">
        <v>81</v>
      </c>
      <c r="AY202" s="250" t="s">
        <v>128</v>
      </c>
    </row>
    <row r="203" s="14" customFormat="1">
      <c r="A203" s="14"/>
      <c r="B203" s="251"/>
      <c r="C203" s="252"/>
      <c r="D203" s="232" t="s">
        <v>142</v>
      </c>
      <c r="E203" s="253" t="s">
        <v>1</v>
      </c>
      <c r="F203" s="254" t="s">
        <v>159</v>
      </c>
      <c r="G203" s="252"/>
      <c r="H203" s="255">
        <v>1</v>
      </c>
      <c r="I203" s="256"/>
      <c r="J203" s="252"/>
      <c r="K203" s="252"/>
      <c r="L203" s="257"/>
      <c r="M203" s="276"/>
      <c r="N203" s="277"/>
      <c r="O203" s="277"/>
      <c r="P203" s="277"/>
      <c r="Q203" s="277"/>
      <c r="R203" s="277"/>
      <c r="S203" s="277"/>
      <c r="T203" s="27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1" t="s">
        <v>142</v>
      </c>
      <c r="AU203" s="261" t="s">
        <v>89</v>
      </c>
      <c r="AV203" s="14" t="s">
        <v>134</v>
      </c>
      <c r="AW203" s="14" t="s">
        <v>36</v>
      </c>
      <c r="AX203" s="14" t="s">
        <v>89</v>
      </c>
      <c r="AY203" s="261" t="s">
        <v>128</v>
      </c>
    </row>
    <row r="204" s="2" customFormat="1" ht="6.96" customHeight="1">
      <c r="A204" s="37"/>
      <c r="B204" s="65"/>
      <c r="C204" s="66"/>
      <c r="D204" s="66"/>
      <c r="E204" s="66"/>
      <c r="F204" s="66"/>
      <c r="G204" s="66"/>
      <c r="H204" s="66"/>
      <c r="I204" s="66"/>
      <c r="J204" s="66"/>
      <c r="K204" s="66"/>
      <c r="L204" s="43"/>
      <c r="M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</row>
  </sheetData>
  <sheetProtection sheet="1" autoFilter="0" formatColumns="0" formatRows="0" objects="1" scenarios="1" spinCount="100000" saltValue="FJIzkL+TEijNfBNTtUonPznbrLc6uKTfWXuO7gRbJaSnrR7cTCb9snT97ds8hY6sUgldRxeZ11qNdww2SDQcmw==" hashValue="amDUsY92k8GwCMkM/yfWbkgrPSRBt9WoTZTjVqVZWMFMb1HFXrCUXEgS7aR3wRvz4lva+Yk+D/LHmBi6bMUtcw==" algorithmName="SHA-512" password="CC35"/>
  <autoFilter ref="C116:K20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EKOMONITOR\tomas.mladek</dc:creator>
  <cp:lastModifiedBy>EKOMONITOR\tomas.mladek</cp:lastModifiedBy>
  <dcterms:created xsi:type="dcterms:W3CDTF">2024-09-19T05:21:26Z</dcterms:created>
  <dcterms:modified xsi:type="dcterms:W3CDTF">2024-09-19T05:21:30Z</dcterms:modified>
</cp:coreProperties>
</file>