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Vé\01 MOJE PROJEKTY\2024\24-15 Bělá, LMG Melkov\návrh\rozpočet\"/>
    </mc:Choice>
  </mc:AlternateContent>
  <bookViews>
    <workbookView xWindow="0" yWindow="0" windowWidth="0" windowHeight="0"/>
  </bookViews>
  <sheets>
    <sheet name="Rekapitulace stavby" sheetId="1" r:id="rId1"/>
    <sheet name="00 - SO 00 VRN - vedlejší..." sheetId="2" r:id="rId2"/>
    <sheet name="01 - SO 01 - Bělá, LMG Me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'00 - SO 00 VRN - vedlejší...'!$C$79:$K$112</definedName>
    <definedName name="_xlnm.Print_Area" localSheetId="1">'00 - SO 00 VRN - vedlejší...'!$C$4:$J$39,'00 - SO 00 VRN - vedlejší...'!$C$45:$J$61,'00 - SO 00 VRN - vedlejší...'!$C$67:$J$112</definedName>
    <definedName name="_xlnm.Print_Titles" localSheetId="1">'00 - SO 00 VRN - vedlejší...'!$79:$79</definedName>
    <definedName name="_xlnm._FilterDatabase" localSheetId="2" hidden="1">'01 - SO 01 - Bělá, LMG Me...'!$C$85:$K$347</definedName>
    <definedName name="_xlnm.Print_Area" localSheetId="2">'01 - SO 01 - Bělá, LMG Me...'!$C$4:$J$39,'01 - SO 01 - Bělá, LMG Me...'!$C$45:$J$67,'01 - SO 01 - Bělá, LMG Me...'!$C$73:$J$347</definedName>
    <definedName name="_xlnm.Print_Titles" localSheetId="2">'01 - SO 01 - Bělá, LMG Me...'!$85:$85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345"/>
  <c r="BH345"/>
  <c r="BG345"/>
  <c r="BF345"/>
  <c r="T345"/>
  <c r="T344"/>
  <c r="R345"/>
  <c r="R344"/>
  <c r="P345"/>
  <c r="P344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28"/>
  <c r="BH328"/>
  <c r="BG328"/>
  <c r="BF328"/>
  <c r="T328"/>
  <c r="R328"/>
  <c r="P328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08"/>
  <c r="BH308"/>
  <c r="BG308"/>
  <c r="BF308"/>
  <c r="T308"/>
  <c r="R308"/>
  <c r="P308"/>
  <c r="BI303"/>
  <c r="BH303"/>
  <c r="BG303"/>
  <c r="BF303"/>
  <c r="T303"/>
  <c r="R303"/>
  <c r="P303"/>
  <c r="BI297"/>
  <c r="BH297"/>
  <c r="BG297"/>
  <c r="BF297"/>
  <c r="T297"/>
  <c r="R297"/>
  <c r="P297"/>
  <c r="BI292"/>
  <c r="BH292"/>
  <c r="BG292"/>
  <c r="BF292"/>
  <c r="T292"/>
  <c r="R292"/>
  <c r="P292"/>
  <c r="BI286"/>
  <c r="BH286"/>
  <c r="BG286"/>
  <c r="BF286"/>
  <c r="T286"/>
  <c r="R286"/>
  <c r="P286"/>
  <c r="BI281"/>
  <c r="BH281"/>
  <c r="BG281"/>
  <c r="BF281"/>
  <c r="T281"/>
  <c r="R281"/>
  <c r="P281"/>
  <c r="BI270"/>
  <c r="BH270"/>
  <c r="BG270"/>
  <c r="BF270"/>
  <c r="T270"/>
  <c r="R270"/>
  <c r="P270"/>
  <c r="BI264"/>
  <c r="BH264"/>
  <c r="BG264"/>
  <c r="BF264"/>
  <c r="T264"/>
  <c r="R264"/>
  <c r="P264"/>
  <c r="BI259"/>
  <c r="BH259"/>
  <c r="BG259"/>
  <c r="BF259"/>
  <c r="T259"/>
  <c r="R259"/>
  <c r="P259"/>
  <c r="BI253"/>
  <c r="BH253"/>
  <c r="BG253"/>
  <c r="BF253"/>
  <c r="T253"/>
  <c r="R253"/>
  <c r="P253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6"/>
  <c r="BH116"/>
  <c r="BG116"/>
  <c r="BF116"/>
  <c r="T116"/>
  <c r="R116"/>
  <c r="P116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2" r="J37"/>
  <c r="J36"/>
  <c i="1" r="AY55"/>
  <c i="2" r="J35"/>
  <c i="1" r="AX55"/>
  <c i="2"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1" r="L50"/>
  <c r="AM50"/>
  <c r="AM49"/>
  <c r="L49"/>
  <c r="AM47"/>
  <c r="L47"/>
  <c r="L45"/>
  <c r="L44"/>
  <c i="3" r="J207"/>
  <c r="BK297"/>
  <c r="BK325"/>
  <c r="BK334"/>
  <c i="2" r="BK85"/>
  <c i="3" r="BK237"/>
  <c r="J237"/>
  <c r="J101"/>
  <c i="2" r="BK105"/>
  <c i="3" r="BK253"/>
  <c r="BK242"/>
  <c r="J108"/>
  <c r="J89"/>
  <c r="J259"/>
  <c r="BK212"/>
  <c r="J116"/>
  <c r="J308"/>
  <c i="2" r="BK82"/>
  <c i="3" r="BK345"/>
  <c i="2" r="BK97"/>
  <c r="J88"/>
  <c i="3" r="J270"/>
  <c r="BK232"/>
  <c i="2" r="BK94"/>
  <c i="3" r="BK286"/>
  <c r="J216"/>
  <c r="BK185"/>
  <c r="J253"/>
  <c r="BK281"/>
  <c r="BK116"/>
  <c r="BK264"/>
  <c r="BK216"/>
  <c r="J227"/>
  <c r="BK259"/>
  <c r="BK320"/>
  <c r="BK175"/>
  <c r="J144"/>
  <c r="J166"/>
  <c r="BK199"/>
  <c r="J175"/>
  <c r="BK270"/>
  <c i="2" r="J110"/>
  <c i="3" r="BK303"/>
  <c r="J194"/>
  <c r="J292"/>
  <c i="2" r="J105"/>
  <c r="BK103"/>
  <c i="3" r="BK204"/>
  <c r="BK96"/>
  <c r="J232"/>
  <c i="2" r="J107"/>
  <c i="3" r="BK315"/>
  <c r="BK144"/>
  <c r="J334"/>
  <c r="BK292"/>
  <c r="J204"/>
  <c i="2" r="BK107"/>
  <c i="3" r="J138"/>
  <c r="BK188"/>
  <c r="BK341"/>
  <c i="2" r="J85"/>
  <c r="BK110"/>
  <c i="3" r="BK207"/>
  <c i="2" r="J97"/>
  <c i="3" r="J345"/>
  <c r="J303"/>
  <c r="BK149"/>
  <c i="2" r="J103"/>
  <c i="3" r="J180"/>
  <c i="1" r="AS54"/>
  <c i="3" r="J325"/>
  <c r="J247"/>
  <c r="BK194"/>
  <c r="J133"/>
  <c r="BK180"/>
  <c i="2" r="J100"/>
  <c i="3" r="J221"/>
  <c r="BK337"/>
  <c r="BK170"/>
  <c r="BK119"/>
  <c r="J188"/>
  <c r="J154"/>
  <c r="J212"/>
  <c r="J337"/>
  <c r="J96"/>
  <c r="J328"/>
  <c r="BK191"/>
  <c r="J185"/>
  <c r="BK328"/>
  <c r="J191"/>
  <c r="J170"/>
  <c r="BK108"/>
  <c i="2" r="BK91"/>
  <c i="3" r="J127"/>
  <c i="2" r="BK100"/>
  <c r="J91"/>
  <c i="3" r="BK138"/>
  <c r="J119"/>
  <c r="BK227"/>
  <c r="J281"/>
  <c r="J341"/>
  <c r="J297"/>
  <c r="BK221"/>
  <c r="J315"/>
  <c r="BK166"/>
  <c i="2" r="J82"/>
  <c i="3" r="BK101"/>
  <c r="BK154"/>
  <c r="J264"/>
  <c r="BK127"/>
  <c r="J286"/>
  <c r="J320"/>
  <c r="J149"/>
  <c i="2" r="J94"/>
  <c i="3" r="BK308"/>
  <c i="2" r="BK88"/>
  <c i="3" r="J199"/>
  <c r="BK89"/>
  <c r="BK133"/>
  <c r="BK247"/>
  <c r="J242"/>
  <c l="1" r="R220"/>
  <c r="R88"/>
  <c r="R87"/>
  <c r="R86"/>
  <c r="BK252"/>
  <c r="J252"/>
  <c r="J63"/>
  <c i="2" r="T81"/>
  <c r="T80"/>
  <c i="3" r="T252"/>
  <c r="P252"/>
  <c r="P333"/>
  <c r="T302"/>
  <c r="T333"/>
  <c i="2" r="R81"/>
  <c r="R80"/>
  <c i="3" r="R252"/>
  <c i="2" r="BK81"/>
  <c r="BK80"/>
  <c r="J80"/>
  <c r="J59"/>
  <c i="3" r="P302"/>
  <c r="R333"/>
  <c r="T220"/>
  <c r="T88"/>
  <c r="T87"/>
  <c r="T86"/>
  <c r="BK333"/>
  <c r="J333"/>
  <c r="J65"/>
  <c r="P220"/>
  <c r="P88"/>
  <c r="P87"/>
  <c r="P86"/>
  <c i="1" r="AU56"/>
  <c i="3" r="R302"/>
  <c i="2" r="P81"/>
  <c r="P80"/>
  <c i="1" r="AU55"/>
  <c i="3" r="BK220"/>
  <c r="J220"/>
  <c r="J62"/>
  <c r="BK302"/>
  <c r="J302"/>
  <c r="J64"/>
  <c r="BK88"/>
  <c r="BK87"/>
  <c r="J87"/>
  <c r="J60"/>
  <c r="BK344"/>
  <c r="J344"/>
  <c r="J66"/>
  <c r="E48"/>
  <c r="BE207"/>
  <c r="J52"/>
  <c r="BE96"/>
  <c r="BE119"/>
  <c r="BE138"/>
  <c r="BE144"/>
  <c r="BE328"/>
  <c r="BE89"/>
  <c r="BE101"/>
  <c r="BE185"/>
  <c r="BE194"/>
  <c r="BE227"/>
  <c r="BE281"/>
  <c r="BE303"/>
  <c r="BE315"/>
  <c r="BE334"/>
  <c r="BE191"/>
  <c r="BE204"/>
  <c r="BE221"/>
  <c r="BE232"/>
  <c r="BE264"/>
  <c r="BE325"/>
  <c r="BE337"/>
  <c r="BE133"/>
  <c r="BE216"/>
  <c r="BE270"/>
  <c r="BE320"/>
  <c r="BE341"/>
  <c r="BE345"/>
  <c r="F83"/>
  <c r="BE108"/>
  <c i="2" r="J81"/>
  <c r="J60"/>
  <c i="3" r="BE199"/>
  <c r="BE212"/>
  <c r="BE237"/>
  <c r="BE242"/>
  <c r="BE292"/>
  <c r="BE297"/>
  <c r="BE154"/>
  <c r="BE166"/>
  <c r="BE247"/>
  <c r="BE253"/>
  <c r="BE259"/>
  <c r="BE286"/>
  <c r="BE308"/>
  <c r="BE116"/>
  <c r="BE149"/>
  <c r="BE170"/>
  <c r="BE175"/>
  <c r="BE188"/>
  <c r="BE127"/>
  <c r="BE180"/>
  <c i="2" r="BE85"/>
  <c r="E48"/>
  <c r="BE100"/>
  <c r="J74"/>
  <c r="BE91"/>
  <c r="BE105"/>
  <c r="BE82"/>
  <c r="F77"/>
  <c r="BE94"/>
  <c r="BE97"/>
  <c r="BE88"/>
  <c r="BE107"/>
  <c r="BE110"/>
  <c r="BE103"/>
  <c i="3" r="J34"/>
  <c i="1" r="AW56"/>
  <c i="3" r="F37"/>
  <c i="1" r="BD56"/>
  <c i="3" r="F35"/>
  <c i="1" r="BB56"/>
  <c i="2" r="F34"/>
  <c i="1" r="BA55"/>
  <c i="2" r="F36"/>
  <c i="1" r="BC55"/>
  <c i="2" r="J34"/>
  <c i="1" r="AW55"/>
  <c i="2" r="F35"/>
  <c i="1" r="BB55"/>
  <c i="3" r="F36"/>
  <c i="1" r="BC56"/>
  <c i="3" r="F34"/>
  <c i="1" r="BA56"/>
  <c i="2" r="J30"/>
  <c r="F37"/>
  <c i="1" r="BD55"/>
  <c i="3" l="1" r="BK86"/>
  <c r="J86"/>
  <c r="J59"/>
  <c r="J88"/>
  <c r="J61"/>
  <c i="1" r="AG55"/>
  <c i="2" r="J33"/>
  <c i="1" r="AV55"/>
  <c r="AT55"/>
  <c r="AN55"/>
  <c i="3" r="F33"/>
  <c i="1" r="AZ56"/>
  <c r="AU54"/>
  <c r="BA54"/>
  <c r="W30"/>
  <c r="BC54"/>
  <c r="AY54"/>
  <c r="BB54"/>
  <c r="AX54"/>
  <c r="BD54"/>
  <c r="W33"/>
  <c i="3" r="J33"/>
  <c i="1" r="AV56"/>
  <c r="AT56"/>
  <c i="2" r="F33"/>
  <c i="1" r="AZ55"/>
  <c i="2" l="1" r="J39"/>
  <c i="1" r="AZ54"/>
  <c r="W29"/>
  <c i="3" r="J30"/>
  <c i="1" r="AG56"/>
  <c r="AG54"/>
  <c r="AK26"/>
  <c r="AW54"/>
  <c r="AK30"/>
  <c r="W31"/>
  <c r="W32"/>
  <c i="3" l="1" r="J39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<sst xmlns="http://schemas.openxmlformats.org/spreadsheetml/2006/main">
  <si>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</si>
  <si>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</si>
  <si>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</si>
  <si>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</si>
  <si>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</si>
  <si>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{765099a4-cc74-464a-9033-ba44b7d71656}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</si>
  <si>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</si>
  <si>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</si>
  <si>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</si>
  <si>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</si>
  <si>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</si>
  <si>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</si>
  <si>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</si>
  <si>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</si>
  <si>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24-15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</si>
  <si>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</si>
  <si>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</si>
  <si>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Bělá, LMG Melkov, ř.km 10,715 - 10,764, Knínice u Boskovic, Okrouhlá u Boskovic, oprava profilu</t>
  </si>
  <si>
    <t>KSO:</t>
  </si>
  <si>
    <t/>
  </si>
  <si>
    <t>CC-CZ:</t>
  </si>
  <si>
    <t>Místo:</t>
  </si>
  <si>
    <t xml:space="preserve"> </t>
  </si>
  <si>
    <t>Datum:</t>
  </si>
  <si>
    <t>7. 3. 2025</t>
  </si>
  <si>
    <t>Zadavatel:</t>
  </si>
  <si>
    <t>IČ:</t>
  </si>
  <si>
    <t>70890013</t>
  </si>
  <si>
    <t>Povodí Moravy, s.p.</t>
  </si>
  <si>
    <t>DIČ:</t>
  </si>
  <si>
    <t>CZ70890013</t>
  </si>
  <si>
    <t>Účastník: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</si>
  <si>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</si>
  <si>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</si>
  <si>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</si>
  <si>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</si>
  <si>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</si>
  <si>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</si>
  <si>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</si>
  <si>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</si>
  <si>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</si>
  <si>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</si>
  <si>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</si>
  <si>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</si>
  <si>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</si>
  <si>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</si>
  <si>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</si>
  <si>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</si>
  <si>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</si>
  <si>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</si>
  <si>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</si>
  <si>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</si>
  <si>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</si>
  <si>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</si>
  <si>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</si>
  <si>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</si>
  <si>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</si>
  <si>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</si>
  <si>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</si>
  <si>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</si>
  <si>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</si>
  <si>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</si>
  <si>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</si>
  <si>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</si>
  <si>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</si>
  <si>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</si>
  <si>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</si>
  <si>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</si>
  <si>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</si>
  <si>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</si>
  <si>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</si>
  <si>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</si>
  <si>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</si>
  <si>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</si>
  <si>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</si>
  <si>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</si>
  <si>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</si>
  <si>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</si>
  <si>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</si>
  <si>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</si>
  <si>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</si>
  <si>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SO 00 VRN - vedlejší rozpočtové náklady</t>
  </si>
  <si>
    <t>STA</t>
  </si>
  <si>
    <t>1</t>
  </si>
  <si>
    <t>{05cae5d5-957c-4843-b146-ce5d242f55e4}</t>
  </si>
  <si>
    <t>2</t>
  </si>
  <si>
    <t>01</t>
  </si>
  <si>
    <t>SO 01 - Bělá, LMG Melkov, ř.km 10,715 - 10,764</t>
  </si>
  <si>
    <t>{86468573-c08b-4431-bff3-a15b4d798258}</t>
  </si>
  <si>
    <t>KRYCÍ LIST SOUPISU PRACÍ</t>
  </si>
  <si>
    <t>Objekt:</t>
  </si>
  <si>
    <t>00 - SO 00 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</si>
  <si>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</si>
  <si>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</si>
  <si>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</si>
  <si>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</si>
  <si>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</si>
  <si>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</si>
  <si>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</si>
  <si>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</si>
  <si>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</si>
  <si>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</si>
  <si>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</si>
  <si>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</si>
  <si>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</si>
  <si>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</si>
  <si>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</si>
  <si>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</si>
  <si>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</si>
  <si>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</si>
  <si>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</si>
  <si>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</si>
  <si>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</si>
  <si>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</si>
  <si>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</si>
  <si>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R007</t>
  </si>
  <si>
    <t xml:space="preserve">Uvedení ploch dotčených stavbou do původního stavu </t>
  </si>
  <si>
    <t>soubor</t>
  </si>
  <si>
    <t>4</t>
  </si>
  <si>
    <t>914319081</t>
  </si>
  <si>
    <t>PP</t>
  </si>
  <si>
    <t>P</t>
  </si>
  <si>
    <t>Poznámka k položce:_x000d_
- všech užívaných ploch včetně případných oprav přístupových komunikací</t>
  </si>
  <si>
    <t>R01</t>
  </si>
  <si>
    <t>Vytyčení stavby</t>
  </si>
  <si>
    <t>874591353</t>
  </si>
  <si>
    <t xml:space="preserve"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osazení)._x000d_
</t>
  </si>
  <si>
    <t>3</t>
  </si>
  <si>
    <t>R02</t>
  </si>
  <si>
    <t>Zajištění a zabezpečení zařízení staveniště</t>
  </si>
  <si>
    <t>761235463</t>
  </si>
  <si>
    <t xml:space="preserve">Poznámka k položce:_x000d_
- zřízení, provoz a likvidace zařízení staveniště, včetně případných přípojek, přístupů, deponií apod._x000d_
- zajištění umístění štítku o povolení stavby_x000d_
- oplocení prostoru stavby mobilními prvky výšky min. 1,8 m_x000d_
_x000d_
</t>
  </si>
  <si>
    <t>R04</t>
  </si>
  <si>
    <t>Zřízení sjezdu do koryta toku</t>
  </si>
  <si>
    <t>-489527013</t>
  </si>
  <si>
    <t>Poznámka k položce:_x000d_
- včetně manipulačního pruhu v rámci zařízení staveniště_x000d_
- opevnění zahutněným kamenivem fr. 0-63 mm v tl. 0,3 m_x000d_
- šířka sjezdu 3 m, délka 15 m</t>
  </si>
  <si>
    <t>R05</t>
  </si>
  <si>
    <t>Protokolární předání stavbou dotčených pozemků</t>
  </si>
  <si>
    <t>-537299953</t>
  </si>
  <si>
    <t xml:space="preserve">Poznámka k položce:_x000d_
- včetně komunikací, uvedených do původního stavu, zpět jejich vlastníkům_x000d_
</t>
  </si>
  <si>
    <t>6</t>
  </si>
  <si>
    <t>R06</t>
  </si>
  <si>
    <t>Zpracování a předání dokumentace</t>
  </si>
  <si>
    <t>1352295645</t>
  </si>
  <si>
    <t>Poznámka k položce:_x000d_
- skutečného provedení stavby (2 paré + 1 v elektronické formě) objednateli a zaměření skutečného provedení stavby - geodetická část dokumentace (2 paré + 1 v elektronické formě) v rozsahu odpovídajícím příslušným právním předpisům, _x000d_
- pořízení fotodokumentace stavby</t>
  </si>
  <si>
    <t>10</t>
  </si>
  <si>
    <t>R16</t>
  </si>
  <si>
    <t>Zajištění plnění povinností dle zák. č. 309/2006 Sb.</t>
  </si>
  <si>
    <t>-2113330003</t>
  </si>
  <si>
    <t>Poznámka k položce:_x000d_
- především opatření vyplívající z plánu BOZP, havarijního a povoldňového plánu</t>
  </si>
  <si>
    <t>11</t>
  </si>
  <si>
    <t>R17</t>
  </si>
  <si>
    <t>Aktualizace havarijního a povodňového plánu pro celou stavbu</t>
  </si>
  <si>
    <t>1175001008</t>
  </si>
  <si>
    <t>R18</t>
  </si>
  <si>
    <t>Kompletní pasportizace okolních pozemků, komunikací a budov před zahájením stavby</t>
  </si>
  <si>
    <t>-1156071279</t>
  </si>
  <si>
    <t>7</t>
  </si>
  <si>
    <t>R19</t>
  </si>
  <si>
    <t>2x zkoušky pevnosti, mrazuvzdornosti a průsaku vod u betonových kcí</t>
  </si>
  <si>
    <t>165992059</t>
  </si>
  <si>
    <t>Poznámka k položce:_x000d_
- odběr vzorku pro stanovení a zajištění zkoušky krychelné pevnosti_x000d_
- přizvat TDS stavby_x000d_
- zkoušky budou provedeny akreditovanou laboratoří</t>
  </si>
  <si>
    <t>13</t>
  </si>
  <si>
    <t>R21</t>
  </si>
  <si>
    <t>Čištění komunikací</t>
  </si>
  <si>
    <t>-765799513</t>
  </si>
  <si>
    <t>Poznámka k položce:_x000d_
- průběžné čištění komunikací v průběhu stavby</t>
  </si>
  <si>
    <t>01 - SO 01 - Bělá, LMG Melkov, ř.km 10,715 - 10,764</t>
  </si>
  <si>
    <t>HSV - Práce a dodávky HSV</t>
  </si>
  <si>
    <t xml:space="preserve">    1 - Zemní práce</t>
  </si>
  <si>
    <t xml:space="preserve">      32 - Konstrukce přehrad a opěrné zdi</t>
  </si>
  <si>
    <t xml:space="preserve">    4 - Vodorovné konstrukce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</si>
  <si>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</si>
  <si>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</si>
  <si>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</si>
  <si>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</si>
  <si>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</si>
  <si>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</si>
  <si>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114203103</t>
  </si>
  <si>
    <t>Rozebrání dlažeb z lomového kamene nebo betonových tvárnic do cementové malty</t>
  </si>
  <si>
    <t>m3</t>
  </si>
  <si>
    <t>-937827099</t>
  </si>
  <si>
    <t>Rozebrání dlažeb nebo záhozů s naložením na dopravní prostředek dlažeb z lomového kamene nebo betonových tvárnic do cementové malty se spárami zalitými cementovou maltou</t>
  </si>
  <si>
    <t>Online PSC</t>
  </si>
  <si>
    <t>https://podminky.urs.cz/item/CS_URS_2025_01/114203103</t>
  </si>
  <si>
    <t>VV</t>
  </si>
  <si>
    <t>"úsek U2 - stávající opevnění"20*0,4</t>
  </si>
  <si>
    <t>"práh - pracovní prostor"2*(1,45*1,15)*0,3</t>
  </si>
  <si>
    <t>"úsek U3 - opevnění"0,66*(16,85+13,88)*0,3</t>
  </si>
  <si>
    <t>Součet</t>
  </si>
  <si>
    <t>114203104</t>
  </si>
  <si>
    <t>Rozebrání záhozů a rovnanin na sucho</t>
  </si>
  <si>
    <t>521068185</t>
  </si>
  <si>
    <t>Rozebrání dlažeb nebo záhozů s naložením na dopravní prostředek záhozů, rovnanin a soustřeďovacích staveb provedených na sucho</t>
  </si>
  <si>
    <t>https://podminky.urs.cz/item/CS_URS_2025_01/114203104</t>
  </si>
  <si>
    <t>"stávající opevnění"20</t>
  </si>
  <si>
    <t>114203202</t>
  </si>
  <si>
    <t>Očištění lomového kamene nebo betonových tvárnic od malty</t>
  </si>
  <si>
    <t>-323208036</t>
  </si>
  <si>
    <t>Očištění lomového kamene nebo betonových tvárnic získaných při rozebrání dlažeb, záhozů, rovnanin a soustřeďovacích staveb od malty</t>
  </si>
  <si>
    <t>https://podminky.urs.cz/item/CS_URS_2025_01/114203202</t>
  </si>
  <si>
    <t>"stávající opevnění"20*0,4</t>
  </si>
  <si>
    <t>114253301</t>
  </si>
  <si>
    <t>Třídění lomového kamene nebo betonových tvárnic podle druhu, velikosti nebo tvaru - strojně</t>
  </si>
  <si>
    <t>1983500247</t>
  </si>
  <si>
    <t>Třídění lomového kamene nebo betonových tvárnic strojně získaných při rozebrání dlažeb, záhozů, rovnanin a soustřeďovacích staveb podle druhu, velikosti nebo tvaru</t>
  </si>
  <si>
    <t>https://podminky.urs.cz/item/CS_URS_2025_01/114253301</t>
  </si>
  <si>
    <t>115001106</t>
  </si>
  <si>
    <t>Převedení vody potrubím DN přes 600 do 900</t>
  </si>
  <si>
    <t>m</t>
  </si>
  <si>
    <t>852675145</t>
  </si>
  <si>
    <t>Převedení vody potrubím průměru DN přes 600 do 900</t>
  </si>
  <si>
    <t>https://podminky.urs.cz/item/CS_URS_2025_01/115001106</t>
  </si>
  <si>
    <t>122351104</t>
  </si>
  <si>
    <t>Odkopávky a prokopávky nezapažené v hornině třídy těžitelnosti II skupiny 4 objem do 500 m3 strojně</t>
  </si>
  <si>
    <t>-1146698010</t>
  </si>
  <si>
    <t>Odkopávky a prokopávky nezapažené strojně v hornině třídy těžitelnosti II skupiny 4 přes 100 do 500 m3</t>
  </si>
  <si>
    <t>https://podminky.urs.cz/item/CS_URS_2025_01/122351104</t>
  </si>
  <si>
    <t>"úsek U2 - PB"22*1,85</t>
  </si>
  <si>
    <t>"úsek U2 - opevnění dna + čištění"40*1+9*0,5</t>
  </si>
  <si>
    <t>"úsek U2 - LB"15,4*1,9</t>
  </si>
  <si>
    <t>"úsek U3 - práh LMG" 1*(2,5+4)</t>
  </si>
  <si>
    <t>129353101</t>
  </si>
  <si>
    <t>Čištění otevřených koryt vodotečí šíře dna do 5 m hl do 2,5 m v hornině třídy těžitelnosti II skupiny 4 strojně</t>
  </si>
  <si>
    <t>-1820785003</t>
  </si>
  <si>
    <t>Čištění otevřených koryt vodotečí strojně s přehozením rozpojeného nánosu do 3 m nebo s naložením na dopravní prostředek při šířce původního dna do 5 m a hloubce koryta do 2,5 m v hornině třídy těžitelnosti II skupiny 4</t>
  </si>
  <si>
    <t>https://podminky.urs.cz/item/CS_URS_2025_01/129353101</t>
  </si>
  <si>
    <t>"úsek U1"17*0,5</t>
  </si>
  <si>
    <t>"úsek U3"14,7*0,5</t>
  </si>
  <si>
    <t>8</t>
  </si>
  <si>
    <t>129951121</t>
  </si>
  <si>
    <t>Bourání zdiva z betonu prostého neprokládaného v odkopávkách nebo prokopávkách strojně</t>
  </si>
  <si>
    <t>-1350555496</t>
  </si>
  <si>
    <t>Bourání konstrukcí v odkopávkách a prokopávkách strojně s přemístěním suti na hromady na vzdálenost do 20 m nebo s naložením na dopravní prostředek z betonu prostého neprokládaného</t>
  </si>
  <si>
    <t>https://podminky.urs.cz/item/CS_URS_2025_01/129951121</t>
  </si>
  <si>
    <t>"práh - pracovní prostor"5,05*1,15*0,5</t>
  </si>
  <si>
    <t>9</t>
  </si>
  <si>
    <t>132351102</t>
  </si>
  <si>
    <t>Hloubení rýh nezapažených š do 800 mm v hornině třídy těžitelnosti II skupiny 4 objem do 50 m3 strojně</t>
  </si>
  <si>
    <t>1436795270</t>
  </si>
  <si>
    <t>Hloubení nezapažených rýh šířky do 800 mm strojně s urovnáním dna do předepsaného profilu a spádu v hornině třídy těžitelnosti II skupiny 4 přes 20 do 50 m3</t>
  </si>
  <si>
    <t>https://podminky.urs.cz/item/CS_URS_2025_01/132351102</t>
  </si>
  <si>
    <t>"úsek U2 - PB"22*1,15</t>
  </si>
  <si>
    <t>"úsek U2 - LB"15,4*1,15</t>
  </si>
  <si>
    <t>151101102</t>
  </si>
  <si>
    <t>Zřízení příložného pažení a rozepření stěn rýh hl přes 2 do 4 m</t>
  </si>
  <si>
    <t>m2</t>
  </si>
  <si>
    <t>-181990403</t>
  </si>
  <si>
    <t>Zřízení pažení a rozepření stěn rýh pro podzemní vedení příložné pro jakoukoliv mezerovitost, hloubky přes 2 do 4 m</t>
  </si>
  <si>
    <t>https://podminky.urs.cz/item/CS_URS_2025_01/151101102</t>
  </si>
  <si>
    <t>"oprava prahu LMG - levý břeh"3*3,1</t>
  </si>
  <si>
    <t>151101112</t>
  </si>
  <si>
    <t>Odstranění příložného pažení a rozepření stěn rýh hl přes 2 do 4 m</t>
  </si>
  <si>
    <t>1168485234</t>
  </si>
  <si>
    <t>Odstranění pažení a rozepření stěn rýh pro podzemní vedení s uložením materiálu na vzdálenost do 3 m od kraje výkopu příložné, hloubky přes 2 do 4 m</t>
  </si>
  <si>
    <t>https://podminky.urs.cz/item/CS_URS_2025_01/151101112</t>
  </si>
  <si>
    <t>162751137</t>
  </si>
  <si>
    <t>Vodorovné přemístění přes 9 000 do 10000 m výkopku/sypaniny z horniny třídy těžitelnosti II skupiny 4 a 5</t>
  </si>
  <si>
    <t>-416384291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</si>
  <si>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</si>
  <si>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https://podminky.urs.cz/item/CS_URS_2025_01/162751137</t>
  </si>
  <si>
    <t>"sediment - úsek U1"17*0,5</t>
  </si>
  <si>
    <t>"sediment - úsek U3"14,7*0,5</t>
  </si>
  <si>
    <t>"odkopávky - úsek U2 - PB"22*1,85</t>
  </si>
  <si>
    <t>"odkopávky - úsek U2 - opevnněí dna"40*1+9*0,5</t>
  </si>
  <si>
    <t>"odkopávky - úsek U2 - LB"15,4*1,9</t>
  </si>
  <si>
    <t>"odkopávky - úsek U3 - práh LMG" 1*(2,5+4)</t>
  </si>
  <si>
    <t>"hloubení rýh - úsek U2 - PB"22*1,15</t>
  </si>
  <si>
    <t>"hloubení rýh - úsek U2 - LB"15,4*1,15</t>
  </si>
  <si>
    <t>162751139</t>
  </si>
  <si>
    <t>Příplatek k vodorovnému přemístění výkopku/sypaniny z horniny třídy těžitelnosti II skupiny 4 a 5 ZKD 1000 m přes 10000 m</t>
  </si>
  <si>
    <t>153426601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</si>
  <si>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</si>
  <si>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https://podminky.urs.cz/item/CS_URS_2025_01/162751139</t>
  </si>
  <si>
    <t>179,82*5 'Přepočtené koeficientem množství</t>
  </si>
  <si>
    <t>14</t>
  </si>
  <si>
    <t>166151111</t>
  </si>
  <si>
    <t>Přehození neulehlého výkopku z horniny třídy těžitelnosti II skupiny 4 a 5 strojně</t>
  </si>
  <si>
    <t>-1836710425</t>
  </si>
  <si>
    <t>Přehození neulehlého výkopku strojně z horniny třídy těžitelnosti II, skupiny 4 a 5</t>
  </si>
  <si>
    <t>https://podminky.urs.cz/item/CS_URS_2025_01/166151111</t>
  </si>
  <si>
    <t>"úsek U3 - práh LMG - zpětný zásyp"5,05*1,15*0,6+1*(2,5+4)</t>
  </si>
  <si>
    <t>15</t>
  </si>
  <si>
    <t>171151103</t>
  </si>
  <si>
    <t>Uložení sypaniny z hornin soudržných do násypů zhutněných strojně</t>
  </si>
  <si>
    <t>2079195077</t>
  </si>
  <si>
    <t>Uložení sypanin do násypů strojně s rozprostřením sypaniny ve vrstvách a s hrubým urovnáním zhutněných z hornin soudržných jakékoliv třídy těžitelnosti</t>
  </si>
  <si>
    <t>https://podminky.urs.cz/item/CS_URS_2025_01/171151103</t>
  </si>
  <si>
    <t>16</t>
  </si>
  <si>
    <t>171251201</t>
  </si>
  <si>
    <t>Uložení sypaniny na skládky nebo meziskládky</t>
  </si>
  <si>
    <t>250735715</t>
  </si>
  <si>
    <t>Uložení sypaniny na skládky nebo meziskládky bez hutnění s upravením uložené sypaniny do předepsaného tvaru</t>
  </si>
  <si>
    <t>https://podminky.urs.cz/item/CS_URS_2025_01/171251201</t>
  </si>
  <si>
    <t>179,82*2</t>
  </si>
  <si>
    <t>17</t>
  </si>
  <si>
    <t>R11001</t>
  </si>
  <si>
    <t>Zřízení hrázek pro převádění vody</t>
  </si>
  <si>
    <t>-1886701039</t>
  </si>
  <si>
    <t>Poznámka k položce:_x000d_
- včetně dodání zeminy a odvozu_x000d_
- kompletní manipulace se zeminou v rámci staveniště</t>
  </si>
  <si>
    <t>18</t>
  </si>
  <si>
    <t>115101204</t>
  </si>
  <si>
    <t>Čerpání vody na dopravní výšku do 10 m průměrný přítok do přes 2 000 do 4 000 l/min</t>
  </si>
  <si>
    <t>hod</t>
  </si>
  <si>
    <t>1036421798</t>
  </si>
  <si>
    <t>Čerpání vody na dopravní výšku do 10 m s uvažovaným průměrným přítokem přes 2 000 do 4 000 l/min</t>
  </si>
  <si>
    <t>https://podminky.urs.cz/item/CS_URS_2025_01/115101204</t>
  </si>
  <si>
    <t>19</t>
  </si>
  <si>
    <t>115101304</t>
  </si>
  <si>
    <t>Pohotovost čerpací soupravy pro dopravní výšku do 10 m přítok přes 2 000 do 4 000 l/min</t>
  </si>
  <si>
    <t>den</t>
  </si>
  <si>
    <t>1464682151</t>
  </si>
  <si>
    <t>Pohotovost záložní čerpací soupravy pro dopravní výšku do 10 m s uvažovaným průměrným přítokem přes 2 000 do 4 000 l/min</t>
  </si>
  <si>
    <t>https://podminky.urs.cz/item/CS_URS_2025_01/115101304</t>
  </si>
  <si>
    <t>20</t>
  </si>
  <si>
    <t>121151103</t>
  </si>
  <si>
    <t>Sejmutí ornice plochy do 100 m2 tl vrstvy do 200 mm strojně</t>
  </si>
  <si>
    <t>-2037722017</t>
  </si>
  <si>
    <t>Sejmutí ornice strojně při souvislé ploše do 100 m2, tl. vrstvy do 200 mm</t>
  </si>
  <si>
    <t>https://podminky.urs.cz/item/CS_URS_2025_01/121151103</t>
  </si>
  <si>
    <t>"dotčené plochy nad opevněním"1*(10+20)</t>
  </si>
  <si>
    <t>180404111</t>
  </si>
  <si>
    <t>Založení hřišťového trávníku výsevem na vrstvě ornice</t>
  </si>
  <si>
    <t>1162089169</t>
  </si>
  <si>
    <t>https://podminky.urs.cz/item/CS_URS_2025_01/180404111</t>
  </si>
  <si>
    <t>22</t>
  </si>
  <si>
    <t>M</t>
  </si>
  <si>
    <t>00572410</t>
  </si>
  <si>
    <t>osivo směs travní parková</t>
  </si>
  <si>
    <t>kg</t>
  </si>
  <si>
    <t>-1715148632</t>
  </si>
  <si>
    <t>30*0,03 'Přepočtené koeficientem množství</t>
  </si>
  <si>
    <t>23</t>
  </si>
  <si>
    <t>182351123</t>
  </si>
  <si>
    <t>Rozprostření ornice pl přes 100 do 500 m2 ve svahu přes 1:5 tl vrstvy do 200 mm strojně</t>
  </si>
  <si>
    <t>-1845302688</t>
  </si>
  <si>
    <t>Rozprostření a urovnání ornice ve svahu sklonu přes 1:5 strojně při souvislé ploše přes 100 do 500 m2, tl. vrstvy do 200 mm</t>
  </si>
  <si>
    <t>https://podminky.urs.cz/item/CS_URS_2025_01/182351123</t>
  </si>
  <si>
    <t>24</t>
  </si>
  <si>
    <t>R17001</t>
  </si>
  <si>
    <t>Poplatek za skládku zeminy</t>
  </si>
  <si>
    <t>t</t>
  </si>
  <si>
    <t>-883195525</t>
  </si>
  <si>
    <t>49</t>
  </si>
  <si>
    <t>129951123</t>
  </si>
  <si>
    <t>Bourání zdiva z ŽB nebo předpjatého betonu v odkopávkách nebo prokopávkách strojně</t>
  </si>
  <si>
    <t>724591775</t>
  </si>
  <si>
    <t>Bourání konstrukcí v odkopávkách a prokopávkách strojně s přemístěním suti na hromady na vzdálenost do 20 m nebo s naložením na dopravní prostředek z betonu železového nebo předpjatého</t>
  </si>
  <si>
    <t>"nátokový práh"14,5*0,5</t>
  </si>
  <si>
    <t>32</t>
  </si>
  <si>
    <t>Konstrukce přehrad a opěrné zdi</t>
  </si>
  <si>
    <t>25</t>
  </si>
  <si>
    <t>321321116</t>
  </si>
  <si>
    <t>Konstrukce vodních staveb ze ŽB mrazuvzdorného tř. C 30/37</t>
  </si>
  <si>
    <t>-1587140520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</si>
  <si>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</si>
  <si>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https://podminky.urs.cz/item/CS_URS_2025_01/321321116</t>
  </si>
  <si>
    <t>"pracovní prostor"5,05*1,15*0,5</t>
  </si>
  <si>
    <t>26</t>
  </si>
  <si>
    <t>R32004</t>
  </si>
  <si>
    <t>Těsnění pracovní spáry - D+M</t>
  </si>
  <si>
    <t>-1171751151</t>
  </si>
  <si>
    <t>Poznámka k položce:_x000d_
- bobtnavý těsnící pásek - dle specifikací v PD</t>
  </si>
  <si>
    <t>"práh"4</t>
  </si>
  <si>
    <t>27</t>
  </si>
  <si>
    <t>321351010</t>
  </si>
  <si>
    <t>Bednění konstrukcí vodních staveb rovinné - zřízení</t>
  </si>
  <si>
    <t>896949237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</si>
  <si>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</si>
  <si>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https://podminky.urs.cz/item/CS_URS_2025_01/321351010</t>
  </si>
  <si>
    <t>"nátokový práh"2*(14,5+1,1)+0,5*(1+1,614+5,68+1,45+0,5)</t>
  </si>
  <si>
    <t>28</t>
  </si>
  <si>
    <t>321352010</t>
  </si>
  <si>
    <t>Bednění konstrukcí vodních staveb rovinné - odstranění</t>
  </si>
  <si>
    <t>549098457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</si>
  <si>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</si>
  <si>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https://podminky.urs.cz/item/CS_URS_2025_01/321352010</t>
  </si>
  <si>
    <t>29</t>
  </si>
  <si>
    <t>321366111</t>
  </si>
  <si>
    <t>Výztuž železobetonových konstrukcí vodních staveb z oceli 10 505 D do 12 mm</t>
  </si>
  <si>
    <t>-537574885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</si>
  <si>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</si>
  <si>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https://podminky.urs.cz/item/CS_URS_2025_01/321366111</t>
  </si>
  <si>
    <t>"nátokový práh"15*1,6*0,617*1,1*10/1000</t>
  </si>
  <si>
    <t>30</t>
  </si>
  <si>
    <t>321368211</t>
  </si>
  <si>
    <t>Výztuž železobetonových konstrukcí vodních staveb ze svařovaných sítí</t>
  </si>
  <si>
    <t>-368740185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</si>
  <si>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</si>
  <si>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https://podminky.urs.cz/item/CS_URS_2025_01/321368211</t>
  </si>
  <si>
    <t>"nátokový práh"7,9*2*14,5*1,1/1000</t>
  </si>
  <si>
    <t>Vodorovné konstrukce</t>
  </si>
  <si>
    <t>31</t>
  </si>
  <si>
    <t>451317122</t>
  </si>
  <si>
    <t>Podklad pod dlažbu z betonu prostého pro prostředí s mrazovými cykly C 30/37 tl přes 100 do 150 mm</t>
  </si>
  <si>
    <t>-625810075</t>
  </si>
  <si>
    <t>Podklad pod dlažbu z betonu prostého pro prostředí s mrazovými cykly tř. C 30/37 tl. přes 100 do 150 mm</t>
  </si>
  <si>
    <t>https://podminky.urs.cz/item/CS_URS_2025_01/451317122</t>
  </si>
  <si>
    <t>"úsek U3 - práh LMG - pracovní prostor"2*(1,45*1,15)</t>
  </si>
  <si>
    <t>"úsek U3 - opevnění LB a PB - doplnění pod dlažbu"6</t>
  </si>
  <si>
    <t>452311141</t>
  </si>
  <si>
    <t>Podkladní desky z betonu prostého bez zvýšených nároků na prostředí tř. C 16/20 otevřený výkop</t>
  </si>
  <si>
    <t>1164818315</t>
  </si>
  <si>
    <t>Podkladní a zajišťovací konstrukce z betonu prostého v otevřeném výkopu bez zvýšených nároků na prostředí desky pod potrubí, stoky a drobné objekty z betonu tř. C 16/20</t>
  </si>
  <si>
    <t>https://podminky.urs.cz/item/CS_URS_2025_01/452311141</t>
  </si>
  <si>
    <t>"práh"9,75*0,7*0,1</t>
  </si>
  <si>
    <t>33</t>
  </si>
  <si>
    <t>457572211</t>
  </si>
  <si>
    <t>Filtrační vrstvy z kameniva těženého hrubého se zhutněním frakce od 4 až 8 do 16 až 32 mm</t>
  </si>
  <si>
    <t>969809821</t>
  </si>
  <si>
    <t>Filtrační vrstvy jakékoliv tloušťky a sklonu z hrubého těženého kameniva se zhutněním do 10 pojezdů/m3, frakce 16-32 mm</t>
  </si>
  <si>
    <t>https://podminky.urs.cz/item/CS_URS_2025_01/457572211</t>
  </si>
  <si>
    <t>"úsek U2 - pravý břeh - opevnění"22*1,92*0,15</t>
  </si>
  <si>
    <t>"úsek U2 - levý břeh - opevnění"8,2*1,92*0,15</t>
  </si>
  <si>
    <t>34</t>
  </si>
  <si>
    <t>463211158</t>
  </si>
  <si>
    <t>Rovnanina objemu přes 3 m3 z lomového kamene tříděného hmotnosti přes 500 kg s urovnáním líce</t>
  </si>
  <si>
    <t>1858689344</t>
  </si>
  <si>
    <t>Rovnanina z lomového kamene neupraveného pro podélné i příčné objekty objemu přes 3 m3 z kamene tříděného, s urovnáním líce a vyklínováním spár úlomky kamene hmotnost jednotlivých kamenů přes 500 kg</t>
  </si>
  <si>
    <t>https://podminky.urs.cz/item/CS_URS_2025_01/463211158</t>
  </si>
  <si>
    <t>"úsek U2 - pravý břeh - patka"22*1,15</t>
  </si>
  <si>
    <t>"úsek U2 - pravý břeh - opevnění"22*1,92*0,6</t>
  </si>
  <si>
    <t>"úsek U2 - opevnění dna"40*1</t>
  </si>
  <si>
    <t>"úsek U2 - levý břeh - patka"15,4*1,15</t>
  </si>
  <si>
    <t>"úsek U2 - levý břeh - opevnění"8,2*1,92*0,6</t>
  </si>
  <si>
    <t>"úsek U2 - levý břeh - opevnění prolité betonem"4*1,27</t>
  </si>
  <si>
    <t>"použití stávajícího kamene"-20</t>
  </si>
  <si>
    <t>35</t>
  </si>
  <si>
    <t>R46001</t>
  </si>
  <si>
    <t>Prolití konstrukce z kamene vrstvy z lomového kamene betonem C30/37 XF3 XC4 XA1</t>
  </si>
  <si>
    <t>1497472161</t>
  </si>
  <si>
    <t>Poznámka k položce:_x000d_
- předpokládaný rozsah 50% opevnění_x000d_
- předpokládaná mezerovitost 40%</t>
  </si>
  <si>
    <t>36</t>
  </si>
  <si>
    <t>R46002</t>
  </si>
  <si>
    <t>Vychází z položky 463211158 Rovnanina z lomového kamene - bez dodání kamene</t>
  </si>
  <si>
    <t>739089060</t>
  </si>
  <si>
    <t>Poznámka k položce:_x000d_
- použití stávajícího vytříděného kamene_x000d_
- včetně vnitrostaveništního přesunu</t>
  </si>
  <si>
    <t>"úsek U1 - přiložení k patě pilíře"2*10*0,4</t>
  </si>
  <si>
    <t>"stávající opevnění - zpět rovnanina"20</t>
  </si>
  <si>
    <t>37</t>
  </si>
  <si>
    <t>R46003</t>
  </si>
  <si>
    <t>Zdivo z těžkého lomového kamene</t>
  </si>
  <si>
    <t>208221932</t>
  </si>
  <si>
    <t>Poznámka k položce:_x000d_
- technologie provádění dle PD D.1. Technická zpráva_x000d_
- hmotnost tříděného lomového kamene 500 - 800 kg_x000d_
- beton třídy C 30/37 XF3 XC4 XA1</t>
  </si>
  <si>
    <t>"úsek U2 - přechodový úsek"3,2*0,68</t>
  </si>
  <si>
    <t>38</t>
  </si>
  <si>
    <t>R46004</t>
  </si>
  <si>
    <t>Vychází z položky 465511523 Dlažba z lomového kamene - bez dodání kamene</t>
  </si>
  <si>
    <t>1801707728</t>
  </si>
  <si>
    <t>"práh - pracovní prostor"2*(1,45*1,15)</t>
  </si>
  <si>
    <t>"úsek U3 - opevnění"0,66*(16,85+13,88)</t>
  </si>
  <si>
    <t>Ostatní konstrukce a práce, bourání</t>
  </si>
  <si>
    <t>39</t>
  </si>
  <si>
    <t>938903114</t>
  </si>
  <si>
    <t>Vysekání spár hl do 70 mm ve zdivu kvádrovém</t>
  </si>
  <si>
    <t>1427633422</t>
  </si>
  <si>
    <t>Dokončovací práce na dosavadních konstrukcích vysekání spár s očištěním zdiva nebo dlažby, s naložením suti na dopravní prostředek nebo s odklizením na hromady do vzdálenosti 50 m při hloubce spáry do 70 mm ve zdivu kvádrovém</t>
  </si>
  <si>
    <t>https://podminky.urs.cz/item/CS_URS_2025_01/938903114</t>
  </si>
  <si>
    <t>"úsek U3 - opevnění"1,28*(14+24)</t>
  </si>
  <si>
    <t>40</t>
  </si>
  <si>
    <t>985131111</t>
  </si>
  <si>
    <t>Očištění ploch stěn, rubu kleneb a podlah tlakovou vodou</t>
  </si>
  <si>
    <t>1200665495</t>
  </si>
  <si>
    <t>https://podminky.urs.cz/item/CS_URS_2025_01/985131111</t>
  </si>
  <si>
    <t>Poznámka k položce:_x000d_
- očištění plochy dlažby po odstranění staré malty</t>
  </si>
  <si>
    <t>"úsek U3 - opevnění - před vysekáním spár"1,28*(14+24)</t>
  </si>
  <si>
    <t>"úsek U3 - opevnění - po vysekání spár"1,28*(14+24)</t>
  </si>
  <si>
    <t>41</t>
  </si>
  <si>
    <t>985232111</t>
  </si>
  <si>
    <t>Hloubkové spárování zdiva aktivovanou maltou spára hl do 80 mm dl do 6 m/m2</t>
  </si>
  <si>
    <t>741608630</t>
  </si>
  <si>
    <t>Hloubkové spárování zdiva hloubky přes 40 do 80 mm aktivovanou maltou délky spáry na 1 m2 upravované plochy do 6 m</t>
  </si>
  <si>
    <t>https://podminky.urs.cz/item/CS_URS_2025_01/985232111</t>
  </si>
  <si>
    <t>42</t>
  </si>
  <si>
    <t>985233111</t>
  </si>
  <si>
    <t>Úprava spár po spárování zdiva uhlazením spára dl do 6 m/m2</t>
  </si>
  <si>
    <t>1459094828</t>
  </si>
  <si>
    <t>Úprava spár po spárování zdiva kamenného nebo cihelného délky spáry na 1 m2 upravované plochy do 6 m uhlazením</t>
  </si>
  <si>
    <t>https://podminky.urs.cz/item/CS_URS_2025_01/985233111</t>
  </si>
  <si>
    <t>43</t>
  </si>
  <si>
    <t>R93001</t>
  </si>
  <si>
    <t>Osazení vodočetné latě, pevného výškového bodu - D+M</t>
  </si>
  <si>
    <t>1704944381</t>
  </si>
  <si>
    <t xml:space="preserve">Poznámka k položce:_x000d_
- dle specifikace v projektové dokumentaci_x000d_
- včetně sanace ocelového profilu U180 s povrchovou úpravou_x000d_
- včetně dubového trámku_x000d_
- délka 4,92 m_x000d_
-  šířka latě 180 mm_x000d_
- lať bude vyrobena po přesném geodetickém zaměření prahu a profilu U180</t>
  </si>
  <si>
    <t>44</t>
  </si>
  <si>
    <t>R985005</t>
  </si>
  <si>
    <t>Příplatek za použití spárovací hmoty</t>
  </si>
  <si>
    <t>-881244554</t>
  </si>
  <si>
    <t>Poznámka k položce:_x000d_
1-komponentní reprofilační malta s cementovým pojivem, zušlechtěná umělými hmotami a umělými vlákny, splňující požadavky ČSN EN 1504-3 třídy R4</t>
  </si>
  <si>
    <t>997</t>
  </si>
  <si>
    <t>Doprava suti a vybouraných hmot</t>
  </si>
  <si>
    <t>45</t>
  </si>
  <si>
    <t>997002511</t>
  </si>
  <si>
    <t>Vodorovné přemístění suti a vybouraných hmot bez naložení ale se složením a urovnáním do 1 km</t>
  </si>
  <si>
    <t>-527526819</t>
  </si>
  <si>
    <t>Vodorovné přemístění suti a vybouraných hmot bez naložení, se složením a hrubým urovnáním na vzdálenost do 1 km</t>
  </si>
  <si>
    <t>https://podminky.urs.cz/item/CS_URS_2025_01/997002511</t>
  </si>
  <si>
    <t>46</t>
  </si>
  <si>
    <t>997002519</t>
  </si>
  <si>
    <t>Příplatek ZKD 1 km přemístění suti a vybouraných hmot</t>
  </si>
  <si>
    <t>389010863</t>
  </si>
  <si>
    <t>Vodorovné přemístění suti a vybouraných hmot bez naložení, se složením a hrubým urovnáním Příplatek k ceně za každý další započatý 1 km přes 1 km</t>
  </si>
  <si>
    <t>https://podminky.urs.cz/item/CS_URS_2025_01/997002519</t>
  </si>
  <si>
    <t>26,066*5 'Přepočtené koeficientem množství</t>
  </si>
  <si>
    <t>47</t>
  </si>
  <si>
    <t>997013601</t>
  </si>
  <si>
    <t>Poplatek za uložení na skládce (skládkovné) stavebního odpadu betonového kód odpadu 17 01 01</t>
  </si>
  <si>
    <t>504293745</t>
  </si>
  <si>
    <t>Poplatek za uložení stavebního odpadu na skládce (skládkovné) z prostého betonu zatříděného do Katalogu odpadů pod kódem 17 01 01</t>
  </si>
  <si>
    <t>https://podminky.urs.cz/item/CS_URS_2025_01/997013601</t>
  </si>
  <si>
    <t>998</t>
  </si>
  <si>
    <t>Přesun hmot</t>
  </si>
  <si>
    <t>48</t>
  </si>
  <si>
    <t>998332011</t>
  </si>
  <si>
    <t>Přesun hmot pro úpravy vodních toků a kanály</t>
  </si>
  <si>
    <t>1122961266</t>
  </si>
  <si>
    <t>Přesun hmot pro úpravy vodních toků a kanály, hráze rybníků apod. dopravní vzdálenost do 500 m</t>
  </si>
  <si>
    <t>https://podminky.urs.cz/item/CS_URS_2025_01/998332011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</si>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</sst>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103" TargetMode="External" /><Relationship Id="rId2" Type="http://schemas.openxmlformats.org/officeDocument/2006/relationships/hyperlink" Target="https://podminky.urs.cz/item/CS_URS_2025_01/114203104" TargetMode="External" /><Relationship Id="rId3" Type="http://schemas.openxmlformats.org/officeDocument/2006/relationships/hyperlink" Target="https://podminky.urs.cz/item/CS_URS_2025_01/114203202" TargetMode="External" /><Relationship Id="rId4" Type="http://schemas.openxmlformats.org/officeDocument/2006/relationships/hyperlink" Target="https://podminky.urs.cz/item/CS_URS_2025_01/114253301" TargetMode="External" /><Relationship Id="rId5" Type="http://schemas.openxmlformats.org/officeDocument/2006/relationships/hyperlink" Target="https://podminky.urs.cz/item/CS_URS_2025_01/115001106" TargetMode="External" /><Relationship Id="rId6" Type="http://schemas.openxmlformats.org/officeDocument/2006/relationships/hyperlink" Target="https://podminky.urs.cz/item/CS_URS_2025_01/122351104" TargetMode="External" /><Relationship Id="rId7" Type="http://schemas.openxmlformats.org/officeDocument/2006/relationships/hyperlink" Target="https://podminky.urs.cz/item/CS_URS_2025_01/129353101" TargetMode="External" /><Relationship Id="rId8" Type="http://schemas.openxmlformats.org/officeDocument/2006/relationships/hyperlink" Target="https://podminky.urs.cz/item/CS_URS_2025_01/129951121" TargetMode="External" /><Relationship Id="rId9" Type="http://schemas.openxmlformats.org/officeDocument/2006/relationships/hyperlink" Target="https://podminky.urs.cz/item/CS_URS_2025_01/132351102" TargetMode="External" /><Relationship Id="rId10" Type="http://schemas.openxmlformats.org/officeDocument/2006/relationships/hyperlink" Target="https://podminky.urs.cz/item/CS_URS_2025_01/151101102" TargetMode="External" /><Relationship Id="rId11" Type="http://schemas.openxmlformats.org/officeDocument/2006/relationships/hyperlink" Target="https://podminky.urs.cz/item/CS_URS_2025_01/151101112" TargetMode="External" /><Relationship Id="rId12" Type="http://schemas.openxmlformats.org/officeDocument/2006/relationships/hyperlink" Target="https://podminky.urs.cz/item/CS_URS_2025_01/162751137" TargetMode="External" /><Relationship Id="rId13" Type="http://schemas.openxmlformats.org/officeDocument/2006/relationships/hyperlink" Target="https://podminky.urs.cz/item/CS_URS_2025_01/162751139" TargetMode="External" /><Relationship Id="rId14" Type="http://schemas.openxmlformats.org/officeDocument/2006/relationships/hyperlink" Target="https://podminky.urs.cz/item/CS_URS_2025_01/166151111" TargetMode="External" /><Relationship Id="rId15" Type="http://schemas.openxmlformats.org/officeDocument/2006/relationships/hyperlink" Target="https://podminky.urs.cz/item/CS_URS_2025_01/171151103" TargetMode="External" /><Relationship Id="rId16" Type="http://schemas.openxmlformats.org/officeDocument/2006/relationships/hyperlink" Target="https://podminky.urs.cz/item/CS_URS_2025_01/171251201" TargetMode="External" /><Relationship Id="rId17" Type="http://schemas.openxmlformats.org/officeDocument/2006/relationships/hyperlink" Target="https://podminky.urs.cz/item/CS_URS_2025_01/115101204" TargetMode="External" /><Relationship Id="rId18" Type="http://schemas.openxmlformats.org/officeDocument/2006/relationships/hyperlink" Target="https://podminky.urs.cz/item/CS_URS_2025_01/115101304" TargetMode="External" /><Relationship Id="rId19" Type="http://schemas.openxmlformats.org/officeDocument/2006/relationships/hyperlink" Target="https://podminky.urs.cz/item/CS_URS_2025_01/121151103" TargetMode="External" /><Relationship Id="rId20" Type="http://schemas.openxmlformats.org/officeDocument/2006/relationships/hyperlink" Target="https://podminky.urs.cz/item/CS_URS_2025_01/180404111" TargetMode="External" /><Relationship Id="rId21" Type="http://schemas.openxmlformats.org/officeDocument/2006/relationships/hyperlink" Target="https://podminky.urs.cz/item/CS_URS_2025_01/182351123" TargetMode="External" /><Relationship Id="rId22" Type="http://schemas.openxmlformats.org/officeDocument/2006/relationships/hyperlink" Target="https://podminky.urs.cz/item/CS_URS_2025_01/321321116" TargetMode="External" /><Relationship Id="rId23" Type="http://schemas.openxmlformats.org/officeDocument/2006/relationships/hyperlink" Target="https://podminky.urs.cz/item/CS_URS_2025_01/321351010" TargetMode="External" /><Relationship Id="rId24" Type="http://schemas.openxmlformats.org/officeDocument/2006/relationships/hyperlink" Target="https://podminky.urs.cz/item/CS_URS_2025_01/321352010" TargetMode="External" /><Relationship Id="rId25" Type="http://schemas.openxmlformats.org/officeDocument/2006/relationships/hyperlink" Target="https://podminky.urs.cz/item/CS_URS_2025_01/321366111" TargetMode="External" /><Relationship Id="rId26" Type="http://schemas.openxmlformats.org/officeDocument/2006/relationships/hyperlink" Target="https://podminky.urs.cz/item/CS_URS_2025_01/321368211" TargetMode="External" /><Relationship Id="rId27" Type="http://schemas.openxmlformats.org/officeDocument/2006/relationships/hyperlink" Target="https://podminky.urs.cz/item/CS_URS_2025_01/451317122" TargetMode="External" /><Relationship Id="rId28" Type="http://schemas.openxmlformats.org/officeDocument/2006/relationships/hyperlink" Target="https://podminky.urs.cz/item/CS_URS_2025_01/452311141" TargetMode="External" /><Relationship Id="rId29" Type="http://schemas.openxmlformats.org/officeDocument/2006/relationships/hyperlink" Target="https://podminky.urs.cz/item/CS_URS_2025_01/457572211" TargetMode="External" /><Relationship Id="rId30" Type="http://schemas.openxmlformats.org/officeDocument/2006/relationships/hyperlink" Target="https://podminky.urs.cz/item/CS_URS_2025_01/463211158" TargetMode="External" /><Relationship Id="rId31" Type="http://schemas.openxmlformats.org/officeDocument/2006/relationships/hyperlink" Target="https://podminky.urs.cz/item/CS_URS_2025_01/938903114" TargetMode="External" /><Relationship Id="rId32" Type="http://schemas.openxmlformats.org/officeDocument/2006/relationships/hyperlink" Target="https://podminky.urs.cz/item/CS_URS_2025_01/985131111" TargetMode="External" /><Relationship Id="rId33" Type="http://schemas.openxmlformats.org/officeDocument/2006/relationships/hyperlink" Target="https://podminky.urs.cz/item/CS_URS_2025_01/985232111" TargetMode="External" /><Relationship Id="rId34" Type="http://schemas.openxmlformats.org/officeDocument/2006/relationships/hyperlink" Target="https://podminky.urs.cz/item/CS_URS_2025_01/985233111" TargetMode="External" /><Relationship Id="rId35" Type="http://schemas.openxmlformats.org/officeDocument/2006/relationships/hyperlink" Target="https://podminky.urs.cz/item/CS_URS_2025_01/997002511" TargetMode="External" /><Relationship Id="rId36" Type="http://schemas.openxmlformats.org/officeDocument/2006/relationships/hyperlink" Target="https://podminky.urs.cz/item/CS_URS_2025_01/997002519" TargetMode="External" /><Relationship Id="rId37" Type="http://schemas.openxmlformats.org/officeDocument/2006/relationships/hyperlink" Target="https://podminky.urs.cz/item/CS_URS_2025_01/997013601" TargetMode="External" /><Relationship Id="rId38" Type="http://schemas.openxmlformats.org/officeDocument/2006/relationships/hyperlink" Target="https://podminky.urs.cz/item/CS_URS_2025_01/99833201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24-15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Bělá, LMG Melkov, ř.km 10,715 - 10,764, Knínice u Boskovic, Okrouhlá u Boskovic, oprava profilu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7. 3. 2025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Moravy, s.p.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Vít Pučálek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Ing. Vít Pučálek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SO 00 VRN - vedlejší...'!J30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'00 - SO 00 VRN - vedlejší...'!P80</f>
        <v>0</v>
      </c>
      <c r="AV55" s="121">
        <f>'00 - SO 00 VRN - vedlejší...'!J33</f>
        <v>0</v>
      </c>
      <c r="AW55" s="121">
        <f>'00 - SO 00 VRN - vedlejší...'!J34</f>
        <v>0</v>
      </c>
      <c r="AX55" s="121">
        <f>'00 - SO 00 VRN - vedlejší...'!J35</f>
        <v>0</v>
      </c>
      <c r="AY55" s="121">
        <f>'00 - SO 00 VRN - vedlejší...'!J36</f>
        <v>0</v>
      </c>
      <c r="AZ55" s="121">
        <f>'00 - SO 00 VRN - vedlejší...'!F33</f>
        <v>0</v>
      </c>
      <c r="BA55" s="121">
        <f>'00 - SO 00 VRN - vedlejší...'!F34</f>
        <v>0</v>
      </c>
      <c r="BB55" s="121">
        <f>'00 - SO 00 VRN - vedlejší...'!F35</f>
        <v>0</v>
      </c>
      <c r="BC55" s="121">
        <f>'00 - SO 00 VRN - vedlejší...'!F36</f>
        <v>0</v>
      </c>
      <c r="BD55" s="123">
        <f>'00 - SO 00 VRN - vedlejší...'!F37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24.7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'01 - SO 01 - Bělá, LMG Me...'!J30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5">
        <v>0</v>
      </c>
      <c r="AT56" s="126">
        <f>ROUND(SUM(AV56:AW56),2)</f>
        <v>0</v>
      </c>
      <c r="AU56" s="127">
        <f>'01 - SO 01 - Bělá, LMG Me...'!P86</f>
        <v>0</v>
      </c>
      <c r="AV56" s="126">
        <f>'01 - SO 01 - Bělá, LMG Me...'!J33</f>
        <v>0</v>
      </c>
      <c r="AW56" s="126">
        <f>'01 - SO 01 - Bělá, LMG Me...'!J34</f>
        <v>0</v>
      </c>
      <c r="AX56" s="126">
        <f>'01 - SO 01 - Bělá, LMG Me...'!J35</f>
        <v>0</v>
      </c>
      <c r="AY56" s="126">
        <f>'01 - SO 01 - Bělá, LMG Me...'!J36</f>
        <v>0</v>
      </c>
      <c r="AZ56" s="126">
        <f>'01 - SO 01 - Bělá, LMG Me...'!F33</f>
        <v>0</v>
      </c>
      <c r="BA56" s="126">
        <f>'01 - SO 01 - Bělá, LMG Me...'!F34</f>
        <v>0</v>
      </c>
      <c r="BB56" s="126">
        <f>'01 - SO 01 - Bělá, LMG Me...'!F35</f>
        <v>0</v>
      </c>
      <c r="BC56" s="126">
        <f>'01 - SO 01 - Bělá, LMG Me...'!F36</f>
        <v>0</v>
      </c>
      <c r="BD56" s="128">
        <f>'01 - SO 01 - Bělá, LMG Me...'!F37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xFbiYvnn2iEjBTkaW44lqvAFrPLPjlu61B82SSCaqkf439o/Vcuwp7MtJKDsByFVn4w3vTvl9ShJPkpesiqXlw==" hashValue="ad7/iPZjrPaqIiAnOTna5Nd7rqWp22J9OcMmA7diUUIE0Opez7Nql8yNgRpchXDmP9cZ4Wadf+UuRbkuBnlRtg==" algorithmName="SHA-512" password="CC2B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 - SO 00 VRN - vedlejší...'!C2" display="/"/>
    <hyperlink ref="A56" location="'01 - SO 01 - Bělá, LMG M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Bělá, LMG Melkov, ř.km 10,715 - 10,764, Knínice u Boskovic, Okrouhlá u Boskovic, oprava profilu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7. 3. 2025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ROUND((SUM(BE80:BE112)),  2)</f>
        <v>0</v>
      </c>
      <c r="G33" s="39"/>
      <c r="H33" s="39"/>
      <c r="I33" s="149">
        <v>0.20999999999999999</v>
      </c>
      <c r="J33" s="148">
        <f>ROUND(((SUM(BE80:BE112))*I33),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ROUND((SUM(BF80:BF112)),  2)</f>
        <v>0</v>
      </c>
      <c r="G34" s="39"/>
      <c r="H34" s="39"/>
      <c r="I34" s="149">
        <v>0.12</v>
      </c>
      <c r="J34" s="148">
        <f>ROUND(((SUM(BF80:BF112))*I34),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ROUND((SUM(BG80:BG112)),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ROUND((SUM(BH80:BH112)),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ROUND((SUM(BI80:BI112)),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Bělá, LMG Melkov, ř.km 10,715 - 10,764, Knínice u Boskovic, Okrouhlá u Boskovic, oprava profilu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SO 00 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7. 3. 2025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97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Bělá, LMG Melkov, ř.km 10,715 - 10,764, Knínice u Boskovic, Okrouhlá u Boskovic, oprava profilu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00 - SO 00 VRN - vedlejší rozpočtové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7. 3. 2025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Povodí Moravy, s.p.</v>
      </c>
      <c r="G76" s="41"/>
      <c r="H76" s="41"/>
      <c r="I76" s="33" t="s">
        <v>33</v>
      </c>
      <c r="J76" s="37" t="str">
        <f>E21</f>
        <v>Ing. Vít Pučálek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>Ing. Vít Pučálek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98</v>
      </c>
      <c r="D79" s="175" t="s">
        <v>60</v>
      </c>
      <c r="E79" s="175" t="s">
        <v>56</v>
      </c>
      <c r="F79" s="175" t="s">
        <v>57</v>
      </c>
      <c r="G79" s="175" t="s">
        <v>99</v>
      </c>
      <c r="H79" s="175" t="s">
        <v>100</v>
      </c>
      <c r="I79" s="175" t="s">
        <v>101</v>
      </c>
      <c r="J79" s="176" t="s">
        <v>94</v>
      </c>
      <c r="K79" s="177" t="s">
        <v>102</v>
      </c>
      <c r="L79" s="178"/>
      <c r="M79" s="93" t="s">
        <v>19</v>
      </c>
      <c r="N79" s="94" t="s">
        <v>45</v>
      </c>
      <c r="O79" s="94" t="s">
        <v>103</v>
      </c>
      <c r="P79" s="94" t="s">
        <v>104</v>
      </c>
      <c r="Q79" s="94" t="s">
        <v>105</v>
      </c>
      <c r="R79" s="94" t="s">
        <v>106</v>
      </c>
      <c r="S79" s="94" t="s">
        <v>107</v>
      </c>
      <c r="T79" s="95" t="s">
        <v>108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109</v>
      </c>
      <c r="D80" s="41"/>
      <c r="E80" s="41"/>
      <c r="F80" s="41"/>
      <c r="G80" s="41"/>
      <c r="H80" s="41"/>
      <c r="I80" s="41"/>
      <c r="J80" s="179">
        <f>BK80</f>
        <v>0</v>
      </c>
      <c r="K80" s="41"/>
      <c r="L80" s="45"/>
      <c r="M80" s="96"/>
      <c r="N80" s="180"/>
      <c r="O80" s="97"/>
      <c r="P80" s="181">
        <f>P81</f>
        <v>0</v>
      </c>
      <c r="Q80" s="97"/>
      <c r="R80" s="181">
        <f>R81</f>
        <v>0</v>
      </c>
      <c r="S80" s="97"/>
      <c r="T80" s="182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74</v>
      </c>
      <c r="AU80" s="18" t="s">
        <v>95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74</v>
      </c>
      <c r="E81" s="187" t="s">
        <v>110</v>
      </c>
      <c r="F81" s="187" t="s">
        <v>111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SUM(P82:P112)</f>
        <v>0</v>
      </c>
      <c r="Q81" s="192"/>
      <c r="R81" s="193">
        <f>SUM(R82:R112)</f>
        <v>0</v>
      </c>
      <c r="S81" s="192"/>
      <c r="T81" s="194">
        <f>SUM(T82:T112)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112</v>
      </c>
      <c r="AT81" s="196" t="s">
        <v>74</v>
      </c>
      <c r="AU81" s="196" t="s">
        <v>75</v>
      </c>
      <c r="AY81" s="195" t="s">
        <v>113</v>
      </c>
      <c r="BK81" s="197">
        <f>SUM(BK82:BK112)</f>
        <v>0</v>
      </c>
    </row>
    <row r="82" s="2" customFormat="1" ht="21.75" customHeight="1">
      <c r="A82" s="39"/>
      <c r="B82" s="40"/>
      <c r="C82" s="198" t="s">
        <v>83</v>
      </c>
      <c r="D82" s="198" t="s">
        <v>114</v>
      </c>
      <c r="E82" s="199" t="s">
        <v>115</v>
      </c>
      <c r="F82" s="200" t="s">
        <v>116</v>
      </c>
      <c r="G82" s="201" t="s">
        <v>117</v>
      </c>
      <c r="H82" s="202">
        <v>1</v>
      </c>
      <c r="I82" s="203"/>
      <c r="J82" s="204">
        <f>ROUND(I82*H82,2)</f>
        <v>0</v>
      </c>
      <c r="K82" s="205"/>
      <c r="L82" s="45"/>
      <c r="M82" s="206" t="s">
        <v>19</v>
      </c>
      <c r="N82" s="207" t="s">
        <v>46</v>
      </c>
      <c r="O82" s="85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0" t="s">
        <v>118</v>
      </c>
      <c r="AT82" s="210" t="s">
        <v>114</v>
      </c>
      <c r="AU82" s="210" t="s">
        <v>83</v>
      </c>
      <c r="AY82" s="18" t="s">
        <v>113</v>
      </c>
      <c r="BE82" s="211">
        <f>IF(N82="základní",J82,0)</f>
        <v>0</v>
      </c>
      <c r="BF82" s="211">
        <f>IF(N82="snížená",J82,0)</f>
        <v>0</v>
      </c>
      <c r="BG82" s="211">
        <f>IF(N82="zákl. přenesená",J82,0)</f>
        <v>0</v>
      </c>
      <c r="BH82" s="211">
        <f>IF(N82="sníž. přenesená",J82,0)</f>
        <v>0</v>
      </c>
      <c r="BI82" s="211">
        <f>IF(N82="nulová",J82,0)</f>
        <v>0</v>
      </c>
      <c r="BJ82" s="18" t="s">
        <v>83</v>
      </c>
      <c r="BK82" s="211">
        <f>ROUND(I82*H82,2)</f>
        <v>0</v>
      </c>
      <c r="BL82" s="18" t="s">
        <v>118</v>
      </c>
      <c r="BM82" s="210" t="s">
        <v>119</v>
      </c>
    </row>
    <row r="83" s="2" customFormat="1">
      <c r="A83" s="39"/>
      <c r="B83" s="40"/>
      <c r="C83" s="41"/>
      <c r="D83" s="212" t="s">
        <v>120</v>
      </c>
      <c r="E83" s="41"/>
      <c r="F83" s="213" t="s">
        <v>116</v>
      </c>
      <c r="G83" s="41"/>
      <c r="H83" s="41"/>
      <c r="I83" s="214"/>
      <c r="J83" s="41"/>
      <c r="K83" s="41"/>
      <c r="L83" s="45"/>
      <c r="M83" s="215"/>
      <c r="N83" s="216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120</v>
      </c>
      <c r="AU83" s="18" t="s">
        <v>83</v>
      </c>
    </row>
    <row r="84" s="2" customFormat="1">
      <c r="A84" s="39"/>
      <c r="B84" s="40"/>
      <c r="C84" s="41"/>
      <c r="D84" s="212" t="s">
        <v>121</v>
      </c>
      <c r="E84" s="41"/>
      <c r="F84" s="217" t="s">
        <v>122</v>
      </c>
      <c r="G84" s="41"/>
      <c r="H84" s="41"/>
      <c r="I84" s="214"/>
      <c r="J84" s="41"/>
      <c r="K84" s="41"/>
      <c r="L84" s="45"/>
      <c r="M84" s="215"/>
      <c r="N84" s="216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121</v>
      </c>
      <c r="AU84" s="18" t="s">
        <v>83</v>
      </c>
    </row>
    <row r="85" s="2" customFormat="1" ht="16.5" customHeight="1">
      <c r="A85" s="39"/>
      <c r="B85" s="40"/>
      <c r="C85" s="198" t="s">
        <v>85</v>
      </c>
      <c r="D85" s="198" t="s">
        <v>114</v>
      </c>
      <c r="E85" s="199" t="s">
        <v>123</v>
      </c>
      <c r="F85" s="200" t="s">
        <v>124</v>
      </c>
      <c r="G85" s="201" t="s">
        <v>117</v>
      </c>
      <c r="H85" s="202">
        <v>1</v>
      </c>
      <c r="I85" s="203"/>
      <c r="J85" s="204">
        <f>ROUND(I85*H85,2)</f>
        <v>0</v>
      </c>
      <c r="K85" s="205"/>
      <c r="L85" s="45"/>
      <c r="M85" s="206" t="s">
        <v>19</v>
      </c>
      <c r="N85" s="207" t="s">
        <v>46</v>
      </c>
      <c r="O85" s="85"/>
      <c r="P85" s="208">
        <f>O85*H85</f>
        <v>0</v>
      </c>
      <c r="Q85" s="208">
        <v>0</v>
      </c>
      <c r="R85" s="208">
        <f>Q85*H85</f>
        <v>0</v>
      </c>
      <c r="S85" s="208">
        <v>0</v>
      </c>
      <c r="T85" s="20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0" t="s">
        <v>118</v>
      </c>
      <c r="AT85" s="210" t="s">
        <v>114</v>
      </c>
      <c r="AU85" s="210" t="s">
        <v>83</v>
      </c>
      <c r="AY85" s="18" t="s">
        <v>113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18" t="s">
        <v>83</v>
      </c>
      <c r="BK85" s="211">
        <f>ROUND(I85*H85,2)</f>
        <v>0</v>
      </c>
      <c r="BL85" s="18" t="s">
        <v>118</v>
      </c>
      <c r="BM85" s="210" t="s">
        <v>125</v>
      </c>
    </row>
    <row r="86" s="2" customFormat="1">
      <c r="A86" s="39"/>
      <c r="B86" s="40"/>
      <c r="C86" s="41"/>
      <c r="D86" s="212" t="s">
        <v>120</v>
      </c>
      <c r="E86" s="41"/>
      <c r="F86" s="213" t="s">
        <v>124</v>
      </c>
      <c r="G86" s="41"/>
      <c r="H86" s="41"/>
      <c r="I86" s="214"/>
      <c r="J86" s="41"/>
      <c r="K86" s="41"/>
      <c r="L86" s="45"/>
      <c r="M86" s="215"/>
      <c r="N86" s="216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120</v>
      </c>
      <c r="AU86" s="18" t="s">
        <v>83</v>
      </c>
    </row>
    <row r="87" s="2" customFormat="1">
      <c r="A87" s="39"/>
      <c r="B87" s="40"/>
      <c r="C87" s="41"/>
      <c r="D87" s="212" t="s">
        <v>121</v>
      </c>
      <c r="E87" s="41"/>
      <c r="F87" s="217" t="s">
        <v>126</v>
      </c>
      <c r="G87" s="41"/>
      <c r="H87" s="41"/>
      <c r="I87" s="214"/>
      <c r="J87" s="41"/>
      <c r="K87" s="41"/>
      <c r="L87" s="45"/>
      <c r="M87" s="215"/>
      <c r="N87" s="216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121</v>
      </c>
      <c r="AU87" s="18" t="s">
        <v>83</v>
      </c>
    </row>
    <row r="88" s="2" customFormat="1" ht="16.5" customHeight="1">
      <c r="A88" s="39"/>
      <c r="B88" s="40"/>
      <c r="C88" s="198" t="s">
        <v>127</v>
      </c>
      <c r="D88" s="198" t="s">
        <v>114</v>
      </c>
      <c r="E88" s="199" t="s">
        <v>128</v>
      </c>
      <c r="F88" s="200" t="s">
        <v>129</v>
      </c>
      <c r="G88" s="201" t="s">
        <v>117</v>
      </c>
      <c r="H88" s="202">
        <v>1</v>
      </c>
      <c r="I88" s="203"/>
      <c r="J88" s="204">
        <f>ROUND(I88*H88,2)</f>
        <v>0</v>
      </c>
      <c r="K88" s="205"/>
      <c r="L88" s="45"/>
      <c r="M88" s="206" t="s">
        <v>19</v>
      </c>
      <c r="N88" s="207" t="s">
        <v>46</v>
      </c>
      <c r="O88" s="85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0" t="s">
        <v>118</v>
      </c>
      <c r="AT88" s="210" t="s">
        <v>114</v>
      </c>
      <c r="AU88" s="210" t="s">
        <v>83</v>
      </c>
      <c r="AY88" s="18" t="s">
        <v>113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8" t="s">
        <v>83</v>
      </c>
      <c r="BK88" s="211">
        <f>ROUND(I88*H88,2)</f>
        <v>0</v>
      </c>
      <c r="BL88" s="18" t="s">
        <v>118</v>
      </c>
      <c r="BM88" s="210" t="s">
        <v>130</v>
      </c>
    </row>
    <row r="89" s="2" customFormat="1">
      <c r="A89" s="39"/>
      <c r="B89" s="40"/>
      <c r="C89" s="41"/>
      <c r="D89" s="212" t="s">
        <v>120</v>
      </c>
      <c r="E89" s="41"/>
      <c r="F89" s="213" t="s">
        <v>129</v>
      </c>
      <c r="G89" s="41"/>
      <c r="H89" s="41"/>
      <c r="I89" s="214"/>
      <c r="J89" s="41"/>
      <c r="K89" s="41"/>
      <c r="L89" s="45"/>
      <c r="M89" s="215"/>
      <c r="N89" s="21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120</v>
      </c>
      <c r="AU89" s="18" t="s">
        <v>83</v>
      </c>
    </row>
    <row r="90" s="2" customFormat="1">
      <c r="A90" s="39"/>
      <c r="B90" s="40"/>
      <c r="C90" s="41"/>
      <c r="D90" s="212" t="s">
        <v>121</v>
      </c>
      <c r="E90" s="41"/>
      <c r="F90" s="217" t="s">
        <v>131</v>
      </c>
      <c r="G90" s="41"/>
      <c r="H90" s="41"/>
      <c r="I90" s="214"/>
      <c r="J90" s="41"/>
      <c r="K90" s="41"/>
      <c r="L90" s="45"/>
      <c r="M90" s="215"/>
      <c r="N90" s="216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121</v>
      </c>
      <c r="AU90" s="18" t="s">
        <v>83</v>
      </c>
    </row>
    <row r="91" s="2" customFormat="1" ht="16.5" customHeight="1">
      <c r="A91" s="39"/>
      <c r="B91" s="40"/>
      <c r="C91" s="198" t="s">
        <v>118</v>
      </c>
      <c r="D91" s="198" t="s">
        <v>114</v>
      </c>
      <c r="E91" s="199" t="s">
        <v>132</v>
      </c>
      <c r="F91" s="200" t="s">
        <v>133</v>
      </c>
      <c r="G91" s="201" t="s">
        <v>117</v>
      </c>
      <c r="H91" s="202">
        <v>1</v>
      </c>
      <c r="I91" s="203"/>
      <c r="J91" s="204">
        <f>ROUND(I91*H91,2)</f>
        <v>0</v>
      </c>
      <c r="K91" s="205"/>
      <c r="L91" s="45"/>
      <c r="M91" s="206" t="s">
        <v>19</v>
      </c>
      <c r="N91" s="207" t="s">
        <v>46</v>
      </c>
      <c r="O91" s="85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0" t="s">
        <v>118</v>
      </c>
      <c r="AT91" s="210" t="s">
        <v>114</v>
      </c>
      <c r="AU91" s="210" t="s">
        <v>83</v>
      </c>
      <c r="AY91" s="18" t="s">
        <v>113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8" t="s">
        <v>83</v>
      </c>
      <c r="BK91" s="211">
        <f>ROUND(I91*H91,2)</f>
        <v>0</v>
      </c>
      <c r="BL91" s="18" t="s">
        <v>118</v>
      </c>
      <c r="BM91" s="210" t="s">
        <v>134</v>
      </c>
    </row>
    <row r="92" s="2" customFormat="1">
      <c r="A92" s="39"/>
      <c r="B92" s="40"/>
      <c r="C92" s="41"/>
      <c r="D92" s="212" t="s">
        <v>120</v>
      </c>
      <c r="E92" s="41"/>
      <c r="F92" s="213" t="s">
        <v>133</v>
      </c>
      <c r="G92" s="41"/>
      <c r="H92" s="41"/>
      <c r="I92" s="214"/>
      <c r="J92" s="41"/>
      <c r="K92" s="41"/>
      <c r="L92" s="45"/>
      <c r="M92" s="215"/>
      <c r="N92" s="216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120</v>
      </c>
      <c r="AU92" s="18" t="s">
        <v>83</v>
      </c>
    </row>
    <row r="93" s="2" customFormat="1">
      <c r="A93" s="39"/>
      <c r="B93" s="40"/>
      <c r="C93" s="41"/>
      <c r="D93" s="212" t="s">
        <v>121</v>
      </c>
      <c r="E93" s="41"/>
      <c r="F93" s="217" t="s">
        <v>135</v>
      </c>
      <c r="G93" s="41"/>
      <c r="H93" s="41"/>
      <c r="I93" s="214"/>
      <c r="J93" s="41"/>
      <c r="K93" s="41"/>
      <c r="L93" s="45"/>
      <c r="M93" s="215"/>
      <c r="N93" s="216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121</v>
      </c>
      <c r="AU93" s="18" t="s">
        <v>83</v>
      </c>
    </row>
    <row r="94" s="2" customFormat="1" ht="16.5" customHeight="1">
      <c r="A94" s="39"/>
      <c r="B94" s="40"/>
      <c r="C94" s="198" t="s">
        <v>112</v>
      </c>
      <c r="D94" s="198" t="s">
        <v>114</v>
      </c>
      <c r="E94" s="199" t="s">
        <v>136</v>
      </c>
      <c r="F94" s="200" t="s">
        <v>137</v>
      </c>
      <c r="G94" s="201" t="s">
        <v>117</v>
      </c>
      <c r="H94" s="202">
        <v>1</v>
      </c>
      <c r="I94" s="203"/>
      <c r="J94" s="204">
        <f>ROUND(I94*H94,2)</f>
        <v>0</v>
      </c>
      <c r="K94" s="205"/>
      <c r="L94" s="45"/>
      <c r="M94" s="206" t="s">
        <v>19</v>
      </c>
      <c r="N94" s="207" t="s">
        <v>46</v>
      </c>
      <c r="O94" s="85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0" t="s">
        <v>118</v>
      </c>
      <c r="AT94" s="210" t="s">
        <v>114</v>
      </c>
      <c r="AU94" s="210" t="s">
        <v>83</v>
      </c>
      <c r="AY94" s="18" t="s">
        <v>113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8" t="s">
        <v>83</v>
      </c>
      <c r="BK94" s="211">
        <f>ROUND(I94*H94,2)</f>
        <v>0</v>
      </c>
      <c r="BL94" s="18" t="s">
        <v>118</v>
      </c>
      <c r="BM94" s="210" t="s">
        <v>138</v>
      </c>
    </row>
    <row r="95" s="2" customFormat="1">
      <c r="A95" s="39"/>
      <c r="B95" s="40"/>
      <c r="C95" s="41"/>
      <c r="D95" s="212" t="s">
        <v>120</v>
      </c>
      <c r="E95" s="41"/>
      <c r="F95" s="213" t="s">
        <v>137</v>
      </c>
      <c r="G95" s="41"/>
      <c r="H95" s="41"/>
      <c r="I95" s="214"/>
      <c r="J95" s="41"/>
      <c r="K95" s="41"/>
      <c r="L95" s="45"/>
      <c r="M95" s="215"/>
      <c r="N95" s="216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120</v>
      </c>
      <c r="AU95" s="18" t="s">
        <v>83</v>
      </c>
    </row>
    <row r="96" s="2" customFormat="1">
      <c r="A96" s="39"/>
      <c r="B96" s="40"/>
      <c r="C96" s="41"/>
      <c r="D96" s="212" t="s">
        <v>121</v>
      </c>
      <c r="E96" s="41"/>
      <c r="F96" s="217" t="s">
        <v>139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121</v>
      </c>
      <c r="AU96" s="18" t="s">
        <v>83</v>
      </c>
    </row>
    <row r="97" s="2" customFormat="1" ht="16.5" customHeight="1">
      <c r="A97" s="39"/>
      <c r="B97" s="40"/>
      <c r="C97" s="198" t="s">
        <v>140</v>
      </c>
      <c r="D97" s="198" t="s">
        <v>114</v>
      </c>
      <c r="E97" s="199" t="s">
        <v>141</v>
      </c>
      <c r="F97" s="200" t="s">
        <v>142</v>
      </c>
      <c r="G97" s="201" t="s">
        <v>117</v>
      </c>
      <c r="H97" s="202">
        <v>1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118</v>
      </c>
      <c r="AT97" s="210" t="s">
        <v>114</v>
      </c>
      <c r="AU97" s="210" t="s">
        <v>83</v>
      </c>
      <c r="AY97" s="18" t="s">
        <v>113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118</v>
      </c>
      <c r="BM97" s="210" t="s">
        <v>143</v>
      </c>
    </row>
    <row r="98" s="2" customFormat="1">
      <c r="A98" s="39"/>
      <c r="B98" s="40"/>
      <c r="C98" s="41"/>
      <c r="D98" s="212" t="s">
        <v>120</v>
      </c>
      <c r="E98" s="41"/>
      <c r="F98" s="213" t="s">
        <v>142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120</v>
      </c>
      <c r="AU98" s="18" t="s">
        <v>83</v>
      </c>
    </row>
    <row r="99" s="2" customFormat="1">
      <c r="A99" s="39"/>
      <c r="B99" s="40"/>
      <c r="C99" s="41"/>
      <c r="D99" s="212" t="s">
        <v>121</v>
      </c>
      <c r="E99" s="41"/>
      <c r="F99" s="217" t="s">
        <v>144</v>
      </c>
      <c r="G99" s="41"/>
      <c r="H99" s="41"/>
      <c r="I99" s="214"/>
      <c r="J99" s="41"/>
      <c r="K99" s="41"/>
      <c r="L99" s="45"/>
      <c r="M99" s="215"/>
      <c r="N99" s="216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121</v>
      </c>
      <c r="AU99" s="18" t="s">
        <v>83</v>
      </c>
    </row>
    <row r="100" s="2" customFormat="1" ht="21.75" customHeight="1">
      <c r="A100" s="39"/>
      <c r="B100" s="40"/>
      <c r="C100" s="198" t="s">
        <v>145</v>
      </c>
      <c r="D100" s="198" t="s">
        <v>114</v>
      </c>
      <c r="E100" s="199" t="s">
        <v>146</v>
      </c>
      <c r="F100" s="200" t="s">
        <v>147</v>
      </c>
      <c r="G100" s="201" t="s">
        <v>117</v>
      </c>
      <c r="H100" s="202">
        <v>1</v>
      </c>
      <c r="I100" s="203"/>
      <c r="J100" s="204">
        <f>ROUND(I100*H100,2)</f>
        <v>0</v>
      </c>
      <c r="K100" s="205"/>
      <c r="L100" s="45"/>
      <c r="M100" s="206" t="s">
        <v>19</v>
      </c>
      <c r="N100" s="207" t="s">
        <v>46</v>
      </c>
      <c r="O100" s="85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0" t="s">
        <v>118</v>
      </c>
      <c r="AT100" s="210" t="s">
        <v>114</v>
      </c>
      <c r="AU100" s="210" t="s">
        <v>83</v>
      </c>
      <c r="AY100" s="18" t="s">
        <v>113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8" t="s">
        <v>83</v>
      </c>
      <c r="BK100" s="211">
        <f>ROUND(I100*H100,2)</f>
        <v>0</v>
      </c>
      <c r="BL100" s="18" t="s">
        <v>118</v>
      </c>
      <c r="BM100" s="210" t="s">
        <v>148</v>
      </c>
    </row>
    <row r="101" s="2" customFormat="1">
      <c r="A101" s="39"/>
      <c r="B101" s="40"/>
      <c r="C101" s="41"/>
      <c r="D101" s="212" t="s">
        <v>120</v>
      </c>
      <c r="E101" s="41"/>
      <c r="F101" s="213" t="s">
        <v>147</v>
      </c>
      <c r="G101" s="41"/>
      <c r="H101" s="41"/>
      <c r="I101" s="214"/>
      <c r="J101" s="41"/>
      <c r="K101" s="41"/>
      <c r="L101" s="45"/>
      <c r="M101" s="215"/>
      <c r="N101" s="21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120</v>
      </c>
      <c r="AU101" s="18" t="s">
        <v>83</v>
      </c>
    </row>
    <row r="102" s="2" customFormat="1">
      <c r="A102" s="39"/>
      <c r="B102" s="40"/>
      <c r="C102" s="41"/>
      <c r="D102" s="212" t="s">
        <v>121</v>
      </c>
      <c r="E102" s="41"/>
      <c r="F102" s="217" t="s">
        <v>149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121</v>
      </c>
      <c r="AU102" s="18" t="s">
        <v>83</v>
      </c>
    </row>
    <row r="103" s="2" customFormat="1" ht="24.15" customHeight="1">
      <c r="A103" s="39"/>
      <c r="B103" s="40"/>
      <c r="C103" s="198" t="s">
        <v>150</v>
      </c>
      <c r="D103" s="198" t="s">
        <v>114</v>
      </c>
      <c r="E103" s="199" t="s">
        <v>151</v>
      </c>
      <c r="F103" s="200" t="s">
        <v>152</v>
      </c>
      <c r="G103" s="201" t="s">
        <v>117</v>
      </c>
      <c r="H103" s="202">
        <v>1</v>
      </c>
      <c r="I103" s="203"/>
      <c r="J103" s="204">
        <f>ROUND(I103*H103,2)</f>
        <v>0</v>
      </c>
      <c r="K103" s="205"/>
      <c r="L103" s="45"/>
      <c r="M103" s="206" t="s">
        <v>19</v>
      </c>
      <c r="N103" s="207" t="s">
        <v>46</v>
      </c>
      <c r="O103" s="85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0" t="s">
        <v>118</v>
      </c>
      <c r="AT103" s="210" t="s">
        <v>114</v>
      </c>
      <c r="AU103" s="210" t="s">
        <v>83</v>
      </c>
      <c r="AY103" s="18" t="s">
        <v>113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8" t="s">
        <v>83</v>
      </c>
      <c r="BK103" s="211">
        <f>ROUND(I103*H103,2)</f>
        <v>0</v>
      </c>
      <c r="BL103" s="18" t="s">
        <v>118</v>
      </c>
      <c r="BM103" s="210" t="s">
        <v>153</v>
      </c>
    </row>
    <row r="104" s="2" customFormat="1">
      <c r="A104" s="39"/>
      <c r="B104" s="40"/>
      <c r="C104" s="41"/>
      <c r="D104" s="212" t="s">
        <v>120</v>
      </c>
      <c r="E104" s="41"/>
      <c r="F104" s="213" t="s">
        <v>152</v>
      </c>
      <c r="G104" s="41"/>
      <c r="H104" s="41"/>
      <c r="I104" s="214"/>
      <c r="J104" s="41"/>
      <c r="K104" s="41"/>
      <c r="L104" s="45"/>
      <c r="M104" s="215"/>
      <c r="N104" s="21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120</v>
      </c>
      <c r="AU104" s="18" t="s">
        <v>83</v>
      </c>
    </row>
    <row r="105" s="2" customFormat="1" ht="24.15" customHeight="1">
      <c r="A105" s="39"/>
      <c r="B105" s="40"/>
      <c r="C105" s="198" t="s">
        <v>8</v>
      </c>
      <c r="D105" s="198" t="s">
        <v>114</v>
      </c>
      <c r="E105" s="199" t="s">
        <v>154</v>
      </c>
      <c r="F105" s="200" t="s">
        <v>155</v>
      </c>
      <c r="G105" s="201" t="s">
        <v>117</v>
      </c>
      <c r="H105" s="202">
        <v>1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118</v>
      </c>
      <c r="AT105" s="210" t="s">
        <v>114</v>
      </c>
      <c r="AU105" s="210" t="s">
        <v>83</v>
      </c>
      <c r="AY105" s="18" t="s">
        <v>113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118</v>
      </c>
      <c r="BM105" s="210" t="s">
        <v>156</v>
      </c>
    </row>
    <row r="106" s="2" customFormat="1">
      <c r="A106" s="39"/>
      <c r="B106" s="40"/>
      <c r="C106" s="41"/>
      <c r="D106" s="212" t="s">
        <v>120</v>
      </c>
      <c r="E106" s="41"/>
      <c r="F106" s="213" t="s">
        <v>155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120</v>
      </c>
      <c r="AU106" s="18" t="s">
        <v>83</v>
      </c>
    </row>
    <row r="107" s="2" customFormat="1" ht="24.15" customHeight="1">
      <c r="A107" s="39"/>
      <c r="B107" s="40"/>
      <c r="C107" s="198" t="s">
        <v>157</v>
      </c>
      <c r="D107" s="198" t="s">
        <v>114</v>
      </c>
      <c r="E107" s="199" t="s">
        <v>158</v>
      </c>
      <c r="F107" s="200" t="s">
        <v>159</v>
      </c>
      <c r="G107" s="201" t="s">
        <v>117</v>
      </c>
      <c r="H107" s="202">
        <v>1</v>
      </c>
      <c r="I107" s="203"/>
      <c r="J107" s="204">
        <f>ROUND(I107*H107,2)</f>
        <v>0</v>
      </c>
      <c r="K107" s="205"/>
      <c r="L107" s="45"/>
      <c r="M107" s="206" t="s">
        <v>19</v>
      </c>
      <c r="N107" s="207" t="s">
        <v>46</v>
      </c>
      <c r="O107" s="85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0" t="s">
        <v>118</v>
      </c>
      <c r="AT107" s="210" t="s">
        <v>114</v>
      </c>
      <c r="AU107" s="210" t="s">
        <v>83</v>
      </c>
      <c r="AY107" s="18" t="s">
        <v>113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8" t="s">
        <v>83</v>
      </c>
      <c r="BK107" s="211">
        <f>ROUND(I107*H107,2)</f>
        <v>0</v>
      </c>
      <c r="BL107" s="18" t="s">
        <v>118</v>
      </c>
      <c r="BM107" s="210" t="s">
        <v>160</v>
      </c>
    </row>
    <row r="108" s="2" customFormat="1">
      <c r="A108" s="39"/>
      <c r="B108" s="40"/>
      <c r="C108" s="41"/>
      <c r="D108" s="212" t="s">
        <v>120</v>
      </c>
      <c r="E108" s="41"/>
      <c r="F108" s="213" t="s">
        <v>159</v>
      </c>
      <c r="G108" s="41"/>
      <c r="H108" s="41"/>
      <c r="I108" s="214"/>
      <c r="J108" s="41"/>
      <c r="K108" s="41"/>
      <c r="L108" s="45"/>
      <c r="M108" s="215"/>
      <c r="N108" s="216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120</v>
      </c>
      <c r="AU108" s="18" t="s">
        <v>83</v>
      </c>
    </row>
    <row r="109" s="2" customFormat="1">
      <c r="A109" s="39"/>
      <c r="B109" s="40"/>
      <c r="C109" s="41"/>
      <c r="D109" s="212" t="s">
        <v>121</v>
      </c>
      <c r="E109" s="41"/>
      <c r="F109" s="217" t="s">
        <v>161</v>
      </c>
      <c r="G109" s="41"/>
      <c r="H109" s="41"/>
      <c r="I109" s="214"/>
      <c r="J109" s="41"/>
      <c r="K109" s="41"/>
      <c r="L109" s="45"/>
      <c r="M109" s="215"/>
      <c r="N109" s="216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121</v>
      </c>
      <c r="AU109" s="18" t="s">
        <v>83</v>
      </c>
    </row>
    <row r="110" s="2" customFormat="1" ht="16.5" customHeight="1">
      <c r="A110" s="39"/>
      <c r="B110" s="40"/>
      <c r="C110" s="198" t="s">
        <v>162</v>
      </c>
      <c r="D110" s="198" t="s">
        <v>114</v>
      </c>
      <c r="E110" s="199" t="s">
        <v>163</v>
      </c>
      <c r="F110" s="200" t="s">
        <v>164</v>
      </c>
      <c r="G110" s="201" t="s">
        <v>117</v>
      </c>
      <c r="H110" s="202">
        <v>1</v>
      </c>
      <c r="I110" s="203"/>
      <c r="J110" s="204">
        <f>ROUND(I110*H110,2)</f>
        <v>0</v>
      </c>
      <c r="K110" s="205"/>
      <c r="L110" s="45"/>
      <c r="M110" s="206" t="s">
        <v>19</v>
      </c>
      <c r="N110" s="207" t="s">
        <v>46</v>
      </c>
      <c r="O110" s="85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0" t="s">
        <v>118</v>
      </c>
      <c r="AT110" s="210" t="s">
        <v>114</v>
      </c>
      <c r="AU110" s="210" t="s">
        <v>83</v>
      </c>
      <c r="AY110" s="18" t="s">
        <v>113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8" t="s">
        <v>83</v>
      </c>
      <c r="BK110" s="211">
        <f>ROUND(I110*H110,2)</f>
        <v>0</v>
      </c>
      <c r="BL110" s="18" t="s">
        <v>118</v>
      </c>
      <c r="BM110" s="210" t="s">
        <v>165</v>
      </c>
    </row>
    <row r="111" s="2" customFormat="1">
      <c r="A111" s="39"/>
      <c r="B111" s="40"/>
      <c r="C111" s="41"/>
      <c r="D111" s="212" t="s">
        <v>120</v>
      </c>
      <c r="E111" s="41"/>
      <c r="F111" s="213" t="s">
        <v>164</v>
      </c>
      <c r="G111" s="41"/>
      <c r="H111" s="41"/>
      <c r="I111" s="214"/>
      <c r="J111" s="41"/>
      <c r="K111" s="41"/>
      <c r="L111" s="45"/>
      <c r="M111" s="215"/>
      <c r="N111" s="216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120</v>
      </c>
      <c r="AU111" s="18" t="s">
        <v>83</v>
      </c>
    </row>
    <row r="112" s="2" customFormat="1">
      <c r="A112" s="39"/>
      <c r="B112" s="40"/>
      <c r="C112" s="41"/>
      <c r="D112" s="212" t="s">
        <v>121</v>
      </c>
      <c r="E112" s="41"/>
      <c r="F112" s="217" t="s">
        <v>166</v>
      </c>
      <c r="G112" s="41"/>
      <c r="H112" s="41"/>
      <c r="I112" s="214"/>
      <c r="J112" s="41"/>
      <c r="K112" s="41"/>
      <c r="L112" s="45"/>
      <c r="M112" s="218"/>
      <c r="N112" s="219"/>
      <c r="O112" s="220"/>
      <c r="P112" s="220"/>
      <c r="Q112" s="220"/>
      <c r="R112" s="220"/>
      <c r="S112" s="220"/>
      <c r="T112" s="221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121</v>
      </c>
      <c r="AU112" s="18" t="s">
        <v>83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5cRdy4WXtOR8Ospla07Vb8OilDwwHZLekXqutyQNJ8RanlGBcE2fvCtuVjM+M4OrYc//BgFtuT/422cqNScy0Q==" hashValue="kVr7uabXO6QDIDrTWqW+Yb8w94AJRFrXsmLlOJ0ZowZluMZrG6G7226uhcDb4U3Awxg+ygdoxB461JwhpzW/hA==" algorithmName="SHA-512" password="CC2B"/>
  <autoFilter ref="C79:K11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Bělá, LMG Melkov, ř.km 10,715 - 10,764, Knínice u Boskovic, Okrouhlá u Boskovic, oprava profilu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167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7. 3. 2025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ROUND((SUM(BE86:BE347)),  2)</f>
        <v>0</v>
      </c>
      <c r="G33" s="39"/>
      <c r="H33" s="39"/>
      <c r="I33" s="149">
        <v>0.20999999999999999</v>
      </c>
      <c r="J33" s="148">
        <f>ROUND(((SUM(BE86:BE347))*I33),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ROUND((SUM(BF86:BF347)),  2)</f>
        <v>0</v>
      </c>
      <c r="G34" s="39"/>
      <c r="H34" s="39"/>
      <c r="I34" s="149">
        <v>0.12</v>
      </c>
      <c r="J34" s="148">
        <f>ROUND(((SUM(BF86:BF347))*I34),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ROUND((SUM(BG86:BG347)),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ROUND((SUM(BH86:BH347)),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ROUND((SUM(BI86:BI347)),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Bělá, LMG Melkov, ř.km 10,715 - 10,764, Knínice u Boskovic, Okrouhlá u Boskovic, oprava profilu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 01 - Bělá, LMG Melkov, ř.km 10,715 - 10,764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7. 3. 2025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168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169</v>
      </c>
      <c r="E61" s="225"/>
      <c r="F61" s="225"/>
      <c r="G61" s="225"/>
      <c r="H61" s="225"/>
      <c r="I61" s="225"/>
      <c r="J61" s="226">
        <f>J88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2"/>
      <c r="C62" s="223"/>
      <c r="D62" s="224" t="s">
        <v>170</v>
      </c>
      <c r="E62" s="225"/>
      <c r="F62" s="225"/>
      <c r="G62" s="225"/>
      <c r="H62" s="225"/>
      <c r="I62" s="225"/>
      <c r="J62" s="226">
        <f>J220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2"/>
      <c r="C63" s="223"/>
      <c r="D63" s="224" t="s">
        <v>171</v>
      </c>
      <c r="E63" s="225"/>
      <c r="F63" s="225"/>
      <c r="G63" s="225"/>
      <c r="H63" s="225"/>
      <c r="I63" s="225"/>
      <c r="J63" s="226">
        <f>J252</f>
        <v>0</v>
      </c>
      <c r="K63" s="223"/>
      <c r="L63" s="227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2"/>
      <c r="C64" s="223"/>
      <c r="D64" s="224" t="s">
        <v>172</v>
      </c>
      <c r="E64" s="225"/>
      <c r="F64" s="225"/>
      <c r="G64" s="225"/>
      <c r="H64" s="225"/>
      <c r="I64" s="225"/>
      <c r="J64" s="226">
        <f>J302</f>
        <v>0</v>
      </c>
      <c r="K64" s="223"/>
      <c r="L64" s="227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2"/>
      <c r="C65" s="223"/>
      <c r="D65" s="224" t="s">
        <v>173</v>
      </c>
      <c r="E65" s="225"/>
      <c r="F65" s="225"/>
      <c r="G65" s="225"/>
      <c r="H65" s="225"/>
      <c r="I65" s="225"/>
      <c r="J65" s="226">
        <f>J333</f>
        <v>0</v>
      </c>
      <c r="K65" s="223"/>
      <c r="L65" s="227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2"/>
      <c r="C66" s="223"/>
      <c r="D66" s="224" t="s">
        <v>174</v>
      </c>
      <c r="E66" s="225"/>
      <c r="F66" s="225"/>
      <c r="G66" s="225"/>
      <c r="H66" s="225"/>
      <c r="I66" s="225"/>
      <c r="J66" s="226">
        <f>J344</f>
        <v>0</v>
      </c>
      <c r="K66" s="223"/>
      <c r="L66" s="227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97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61" t="str">
        <f>E7</f>
        <v>Bělá, LMG Melkov, ř.km 10,715 - 10,764, Knínice u Boskovic, Okrouhlá u Boskovic, oprava profilu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90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01 - SO 01 - Bělá, LMG Melkov, ř.km 10,715 - 10,764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7. 3. 2025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Povodí Moravy, s.p.</v>
      </c>
      <c r="G82" s="41"/>
      <c r="H82" s="41"/>
      <c r="I82" s="33" t="s">
        <v>33</v>
      </c>
      <c r="J82" s="37" t="str">
        <f>E21</f>
        <v>Ing. Vít Pučálek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>Ing. Vít Pučálek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72"/>
      <c r="B85" s="173"/>
      <c r="C85" s="174" t="s">
        <v>98</v>
      </c>
      <c r="D85" s="175" t="s">
        <v>60</v>
      </c>
      <c r="E85" s="175" t="s">
        <v>56</v>
      </c>
      <c r="F85" s="175" t="s">
        <v>57</v>
      </c>
      <c r="G85" s="175" t="s">
        <v>99</v>
      </c>
      <c r="H85" s="175" t="s">
        <v>100</v>
      </c>
      <c r="I85" s="175" t="s">
        <v>101</v>
      </c>
      <c r="J85" s="176" t="s">
        <v>94</v>
      </c>
      <c r="K85" s="177" t="s">
        <v>102</v>
      </c>
      <c r="L85" s="178"/>
      <c r="M85" s="93" t="s">
        <v>19</v>
      </c>
      <c r="N85" s="94" t="s">
        <v>45</v>
      </c>
      <c r="O85" s="94" t="s">
        <v>103</v>
      </c>
      <c r="P85" s="94" t="s">
        <v>104</v>
      </c>
      <c r="Q85" s="94" t="s">
        <v>105</v>
      </c>
      <c r="R85" s="94" t="s">
        <v>106</v>
      </c>
      <c r="S85" s="94" t="s">
        <v>107</v>
      </c>
      <c r="T85" s="95" t="s">
        <v>108</v>
      </c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="2" customFormat="1" ht="22.8" customHeight="1">
      <c r="A86" s="39"/>
      <c r="B86" s="40"/>
      <c r="C86" s="100" t="s">
        <v>109</v>
      </c>
      <c r="D86" s="41"/>
      <c r="E86" s="41"/>
      <c r="F86" s="41"/>
      <c r="G86" s="41"/>
      <c r="H86" s="41"/>
      <c r="I86" s="41"/>
      <c r="J86" s="179">
        <f>BK86</f>
        <v>0</v>
      </c>
      <c r="K86" s="41"/>
      <c r="L86" s="45"/>
      <c r="M86" s="96"/>
      <c r="N86" s="180"/>
      <c r="O86" s="97"/>
      <c r="P86" s="181">
        <f>P87</f>
        <v>0</v>
      </c>
      <c r="Q86" s="97"/>
      <c r="R86" s="181">
        <f>R87</f>
        <v>223.70526425570921</v>
      </c>
      <c r="S86" s="97"/>
      <c r="T86" s="182">
        <f>T87</f>
        <v>26.065959999999997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95</v>
      </c>
      <c r="BK86" s="183">
        <f>BK87</f>
        <v>0</v>
      </c>
    </row>
    <row r="87" s="11" customFormat="1" ht="25.92" customHeight="1">
      <c r="A87" s="11"/>
      <c r="B87" s="184"/>
      <c r="C87" s="185"/>
      <c r="D87" s="186" t="s">
        <v>74</v>
      </c>
      <c r="E87" s="187" t="s">
        <v>175</v>
      </c>
      <c r="F87" s="187" t="s">
        <v>176</v>
      </c>
      <c r="G87" s="185"/>
      <c r="H87" s="185"/>
      <c r="I87" s="188"/>
      <c r="J87" s="189">
        <f>BK87</f>
        <v>0</v>
      </c>
      <c r="K87" s="185"/>
      <c r="L87" s="190"/>
      <c r="M87" s="191"/>
      <c r="N87" s="192"/>
      <c r="O87" s="192"/>
      <c r="P87" s="193">
        <f>P88+P252+P302+P333+P344</f>
        <v>0</v>
      </c>
      <c r="Q87" s="192"/>
      <c r="R87" s="193">
        <f>R88+R252+R302+R333+R344</f>
        <v>223.70526425570921</v>
      </c>
      <c r="S87" s="192"/>
      <c r="T87" s="194">
        <f>T88+T252+T302+T333+T344</f>
        <v>26.065959999999997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5" t="s">
        <v>83</v>
      </c>
      <c r="AT87" s="196" t="s">
        <v>74</v>
      </c>
      <c r="AU87" s="196" t="s">
        <v>75</v>
      </c>
      <c r="AY87" s="195" t="s">
        <v>113</v>
      </c>
      <c r="BK87" s="197">
        <f>BK88+BK252+BK302+BK333+BK344</f>
        <v>0</v>
      </c>
    </row>
    <row r="88" s="11" customFormat="1" ht="22.8" customHeight="1">
      <c r="A88" s="11"/>
      <c r="B88" s="184"/>
      <c r="C88" s="185"/>
      <c r="D88" s="186" t="s">
        <v>74</v>
      </c>
      <c r="E88" s="228" t="s">
        <v>83</v>
      </c>
      <c r="F88" s="228" t="s">
        <v>177</v>
      </c>
      <c r="G88" s="185"/>
      <c r="H88" s="185"/>
      <c r="I88" s="188"/>
      <c r="J88" s="229">
        <f>BK88</f>
        <v>0</v>
      </c>
      <c r="K88" s="185"/>
      <c r="L88" s="190"/>
      <c r="M88" s="191"/>
      <c r="N88" s="192"/>
      <c r="O88" s="192"/>
      <c r="P88" s="193">
        <f>P89+SUM(P90:P220)</f>
        <v>0</v>
      </c>
      <c r="Q88" s="192"/>
      <c r="R88" s="193">
        <f>R89+SUM(R90:R220)</f>
        <v>2.0920407757091999</v>
      </c>
      <c r="S88" s="192"/>
      <c r="T88" s="194">
        <f>T89+SUM(T90:T220)</f>
        <v>25.384999999999998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5" t="s">
        <v>83</v>
      </c>
      <c r="AT88" s="196" t="s">
        <v>74</v>
      </c>
      <c r="AU88" s="196" t="s">
        <v>83</v>
      </c>
      <c r="AY88" s="195" t="s">
        <v>113</v>
      </c>
      <c r="BK88" s="197">
        <f>BK89+SUM(BK90:BK220)</f>
        <v>0</v>
      </c>
    </row>
    <row r="89" s="2" customFormat="1" ht="24.15" customHeight="1">
      <c r="A89" s="39"/>
      <c r="B89" s="40"/>
      <c r="C89" s="198" t="s">
        <v>83</v>
      </c>
      <c r="D89" s="198" t="s">
        <v>114</v>
      </c>
      <c r="E89" s="199" t="s">
        <v>178</v>
      </c>
      <c r="F89" s="200" t="s">
        <v>179</v>
      </c>
      <c r="G89" s="201" t="s">
        <v>180</v>
      </c>
      <c r="H89" s="202">
        <v>15.086</v>
      </c>
      <c r="I89" s="203"/>
      <c r="J89" s="204">
        <f>ROUND(I89*H89,2)</f>
        <v>0</v>
      </c>
      <c r="K89" s="205"/>
      <c r="L89" s="45"/>
      <c r="M89" s="206" t="s">
        <v>19</v>
      </c>
      <c r="N89" s="207" t="s">
        <v>46</v>
      </c>
      <c r="O89" s="85"/>
      <c r="P89" s="208">
        <f>O89*H89</f>
        <v>0</v>
      </c>
      <c r="Q89" s="208">
        <v>0</v>
      </c>
      <c r="R89" s="208">
        <f>Q89*H89</f>
        <v>0</v>
      </c>
      <c r="S89" s="208">
        <v>0</v>
      </c>
      <c r="T89" s="20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0" t="s">
        <v>118</v>
      </c>
      <c r="AT89" s="210" t="s">
        <v>114</v>
      </c>
      <c r="AU89" s="210" t="s">
        <v>85</v>
      </c>
      <c r="AY89" s="18" t="s">
        <v>113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18" t="s">
        <v>83</v>
      </c>
      <c r="BK89" s="211">
        <f>ROUND(I89*H89,2)</f>
        <v>0</v>
      </c>
      <c r="BL89" s="18" t="s">
        <v>118</v>
      </c>
      <c r="BM89" s="210" t="s">
        <v>181</v>
      </c>
    </row>
    <row r="90" s="2" customFormat="1">
      <c r="A90" s="39"/>
      <c r="B90" s="40"/>
      <c r="C90" s="41"/>
      <c r="D90" s="212" t="s">
        <v>120</v>
      </c>
      <c r="E90" s="41"/>
      <c r="F90" s="213" t="s">
        <v>182</v>
      </c>
      <c r="G90" s="41"/>
      <c r="H90" s="41"/>
      <c r="I90" s="214"/>
      <c r="J90" s="41"/>
      <c r="K90" s="41"/>
      <c r="L90" s="45"/>
      <c r="M90" s="215"/>
      <c r="N90" s="216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120</v>
      </c>
      <c r="AU90" s="18" t="s">
        <v>85</v>
      </c>
    </row>
    <row r="91" s="2" customFormat="1">
      <c r="A91" s="39"/>
      <c r="B91" s="40"/>
      <c r="C91" s="41"/>
      <c r="D91" s="230" t="s">
        <v>183</v>
      </c>
      <c r="E91" s="41"/>
      <c r="F91" s="231" t="s">
        <v>184</v>
      </c>
      <c r="G91" s="41"/>
      <c r="H91" s="41"/>
      <c r="I91" s="214"/>
      <c r="J91" s="41"/>
      <c r="K91" s="41"/>
      <c r="L91" s="45"/>
      <c r="M91" s="215"/>
      <c r="N91" s="216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183</v>
      </c>
      <c r="AU91" s="18" t="s">
        <v>85</v>
      </c>
    </row>
    <row r="92" s="13" customFormat="1">
      <c r="A92" s="13"/>
      <c r="B92" s="232"/>
      <c r="C92" s="233"/>
      <c r="D92" s="212" t="s">
        <v>185</v>
      </c>
      <c r="E92" s="234" t="s">
        <v>19</v>
      </c>
      <c r="F92" s="235" t="s">
        <v>186</v>
      </c>
      <c r="G92" s="233"/>
      <c r="H92" s="236">
        <v>8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185</v>
      </c>
      <c r="AU92" s="242" t="s">
        <v>85</v>
      </c>
      <c r="AV92" s="13" t="s">
        <v>85</v>
      </c>
      <c r="AW92" s="13" t="s">
        <v>37</v>
      </c>
      <c r="AX92" s="13" t="s">
        <v>75</v>
      </c>
      <c r="AY92" s="242" t="s">
        <v>113</v>
      </c>
    </row>
    <row r="93" s="13" customFormat="1">
      <c r="A93" s="13"/>
      <c r="B93" s="232"/>
      <c r="C93" s="233"/>
      <c r="D93" s="212" t="s">
        <v>185</v>
      </c>
      <c r="E93" s="234" t="s">
        <v>19</v>
      </c>
      <c r="F93" s="235" t="s">
        <v>187</v>
      </c>
      <c r="G93" s="233"/>
      <c r="H93" s="236">
        <v>1.0009999999999999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185</v>
      </c>
      <c r="AU93" s="242" t="s">
        <v>85</v>
      </c>
      <c r="AV93" s="13" t="s">
        <v>85</v>
      </c>
      <c r="AW93" s="13" t="s">
        <v>37</v>
      </c>
      <c r="AX93" s="13" t="s">
        <v>75</v>
      </c>
      <c r="AY93" s="242" t="s">
        <v>113</v>
      </c>
    </row>
    <row r="94" s="13" customFormat="1">
      <c r="A94" s="13"/>
      <c r="B94" s="232"/>
      <c r="C94" s="233"/>
      <c r="D94" s="212" t="s">
        <v>185</v>
      </c>
      <c r="E94" s="234" t="s">
        <v>19</v>
      </c>
      <c r="F94" s="235" t="s">
        <v>188</v>
      </c>
      <c r="G94" s="233"/>
      <c r="H94" s="236">
        <v>6.085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185</v>
      </c>
      <c r="AU94" s="242" t="s">
        <v>85</v>
      </c>
      <c r="AV94" s="13" t="s">
        <v>85</v>
      </c>
      <c r="AW94" s="13" t="s">
        <v>37</v>
      </c>
      <c r="AX94" s="13" t="s">
        <v>75</v>
      </c>
      <c r="AY94" s="242" t="s">
        <v>113</v>
      </c>
    </row>
    <row r="95" s="14" customFormat="1">
      <c r="A95" s="14"/>
      <c r="B95" s="243"/>
      <c r="C95" s="244"/>
      <c r="D95" s="212" t="s">
        <v>185</v>
      </c>
      <c r="E95" s="245" t="s">
        <v>19</v>
      </c>
      <c r="F95" s="246" t="s">
        <v>189</v>
      </c>
      <c r="G95" s="244"/>
      <c r="H95" s="247">
        <v>15.085999999999999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185</v>
      </c>
      <c r="AU95" s="253" t="s">
        <v>85</v>
      </c>
      <c r="AV95" s="14" t="s">
        <v>118</v>
      </c>
      <c r="AW95" s="14" t="s">
        <v>37</v>
      </c>
      <c r="AX95" s="14" t="s">
        <v>83</v>
      </c>
      <c r="AY95" s="253" t="s">
        <v>113</v>
      </c>
    </row>
    <row r="96" s="2" customFormat="1" ht="16.5" customHeight="1">
      <c r="A96" s="39"/>
      <c r="B96" s="40"/>
      <c r="C96" s="198" t="s">
        <v>85</v>
      </c>
      <c r="D96" s="198" t="s">
        <v>114</v>
      </c>
      <c r="E96" s="199" t="s">
        <v>190</v>
      </c>
      <c r="F96" s="200" t="s">
        <v>191</v>
      </c>
      <c r="G96" s="201" t="s">
        <v>180</v>
      </c>
      <c r="H96" s="202">
        <v>20</v>
      </c>
      <c r="I96" s="203"/>
      <c r="J96" s="204">
        <f>ROUND(I96*H96,2)</f>
        <v>0</v>
      </c>
      <c r="K96" s="205"/>
      <c r="L96" s="45"/>
      <c r="M96" s="206" t="s">
        <v>19</v>
      </c>
      <c r="N96" s="207" t="s">
        <v>46</v>
      </c>
      <c r="O96" s="85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0" t="s">
        <v>118</v>
      </c>
      <c r="AT96" s="210" t="s">
        <v>114</v>
      </c>
      <c r="AU96" s="210" t="s">
        <v>85</v>
      </c>
      <c r="AY96" s="18" t="s">
        <v>113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8" t="s">
        <v>83</v>
      </c>
      <c r="BK96" s="211">
        <f>ROUND(I96*H96,2)</f>
        <v>0</v>
      </c>
      <c r="BL96" s="18" t="s">
        <v>118</v>
      </c>
      <c r="BM96" s="210" t="s">
        <v>192</v>
      </c>
    </row>
    <row r="97" s="2" customFormat="1">
      <c r="A97" s="39"/>
      <c r="B97" s="40"/>
      <c r="C97" s="41"/>
      <c r="D97" s="212" t="s">
        <v>120</v>
      </c>
      <c r="E97" s="41"/>
      <c r="F97" s="213" t="s">
        <v>193</v>
      </c>
      <c r="G97" s="41"/>
      <c r="H97" s="41"/>
      <c r="I97" s="214"/>
      <c r="J97" s="41"/>
      <c r="K97" s="41"/>
      <c r="L97" s="45"/>
      <c r="M97" s="215"/>
      <c r="N97" s="216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120</v>
      </c>
      <c r="AU97" s="18" t="s">
        <v>85</v>
      </c>
    </row>
    <row r="98" s="2" customFormat="1">
      <c r="A98" s="39"/>
      <c r="B98" s="40"/>
      <c r="C98" s="41"/>
      <c r="D98" s="230" t="s">
        <v>183</v>
      </c>
      <c r="E98" s="41"/>
      <c r="F98" s="231" t="s">
        <v>194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183</v>
      </c>
      <c r="AU98" s="18" t="s">
        <v>85</v>
      </c>
    </row>
    <row r="99" s="13" customFormat="1">
      <c r="A99" s="13"/>
      <c r="B99" s="232"/>
      <c r="C99" s="233"/>
      <c r="D99" s="212" t="s">
        <v>185</v>
      </c>
      <c r="E99" s="234" t="s">
        <v>19</v>
      </c>
      <c r="F99" s="235" t="s">
        <v>195</v>
      </c>
      <c r="G99" s="233"/>
      <c r="H99" s="236">
        <v>20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185</v>
      </c>
      <c r="AU99" s="242" t="s">
        <v>85</v>
      </c>
      <c r="AV99" s="13" t="s">
        <v>85</v>
      </c>
      <c r="AW99" s="13" t="s">
        <v>37</v>
      </c>
      <c r="AX99" s="13" t="s">
        <v>75</v>
      </c>
      <c r="AY99" s="242" t="s">
        <v>113</v>
      </c>
    </row>
    <row r="100" s="14" customFormat="1">
      <c r="A100" s="14"/>
      <c r="B100" s="243"/>
      <c r="C100" s="244"/>
      <c r="D100" s="212" t="s">
        <v>185</v>
      </c>
      <c r="E100" s="245" t="s">
        <v>19</v>
      </c>
      <c r="F100" s="246" t="s">
        <v>189</v>
      </c>
      <c r="G100" s="244"/>
      <c r="H100" s="247">
        <v>20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185</v>
      </c>
      <c r="AU100" s="253" t="s">
        <v>85</v>
      </c>
      <c r="AV100" s="14" t="s">
        <v>118</v>
      </c>
      <c r="AW100" s="14" t="s">
        <v>37</v>
      </c>
      <c r="AX100" s="14" t="s">
        <v>83</v>
      </c>
      <c r="AY100" s="253" t="s">
        <v>113</v>
      </c>
    </row>
    <row r="101" s="2" customFormat="1" ht="24.15" customHeight="1">
      <c r="A101" s="39"/>
      <c r="B101" s="40"/>
      <c r="C101" s="198" t="s">
        <v>127</v>
      </c>
      <c r="D101" s="198" t="s">
        <v>114</v>
      </c>
      <c r="E101" s="199" t="s">
        <v>196</v>
      </c>
      <c r="F101" s="200" t="s">
        <v>197</v>
      </c>
      <c r="G101" s="201" t="s">
        <v>180</v>
      </c>
      <c r="H101" s="202">
        <v>15.086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118</v>
      </c>
      <c r="AT101" s="210" t="s">
        <v>114</v>
      </c>
      <c r="AU101" s="210" t="s">
        <v>85</v>
      </c>
      <c r="AY101" s="18" t="s">
        <v>113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118</v>
      </c>
      <c r="BM101" s="210" t="s">
        <v>198</v>
      </c>
    </row>
    <row r="102" s="2" customFormat="1">
      <c r="A102" s="39"/>
      <c r="B102" s="40"/>
      <c r="C102" s="41"/>
      <c r="D102" s="212" t="s">
        <v>120</v>
      </c>
      <c r="E102" s="41"/>
      <c r="F102" s="213" t="s">
        <v>199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120</v>
      </c>
      <c r="AU102" s="18" t="s">
        <v>85</v>
      </c>
    </row>
    <row r="103" s="2" customFormat="1">
      <c r="A103" s="39"/>
      <c r="B103" s="40"/>
      <c r="C103" s="41"/>
      <c r="D103" s="230" t="s">
        <v>183</v>
      </c>
      <c r="E103" s="41"/>
      <c r="F103" s="231" t="s">
        <v>200</v>
      </c>
      <c r="G103" s="41"/>
      <c r="H103" s="41"/>
      <c r="I103" s="214"/>
      <c r="J103" s="41"/>
      <c r="K103" s="41"/>
      <c r="L103" s="45"/>
      <c r="M103" s="215"/>
      <c r="N103" s="216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183</v>
      </c>
      <c r="AU103" s="18" t="s">
        <v>85</v>
      </c>
    </row>
    <row r="104" s="13" customFormat="1">
      <c r="A104" s="13"/>
      <c r="B104" s="232"/>
      <c r="C104" s="233"/>
      <c r="D104" s="212" t="s">
        <v>185</v>
      </c>
      <c r="E104" s="234" t="s">
        <v>19</v>
      </c>
      <c r="F104" s="235" t="s">
        <v>201</v>
      </c>
      <c r="G104" s="233"/>
      <c r="H104" s="236">
        <v>8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185</v>
      </c>
      <c r="AU104" s="242" t="s">
        <v>85</v>
      </c>
      <c r="AV104" s="13" t="s">
        <v>85</v>
      </c>
      <c r="AW104" s="13" t="s">
        <v>37</v>
      </c>
      <c r="AX104" s="13" t="s">
        <v>75</v>
      </c>
      <c r="AY104" s="242" t="s">
        <v>113</v>
      </c>
    </row>
    <row r="105" s="13" customFormat="1">
      <c r="A105" s="13"/>
      <c r="B105" s="232"/>
      <c r="C105" s="233"/>
      <c r="D105" s="212" t="s">
        <v>185</v>
      </c>
      <c r="E105" s="234" t="s">
        <v>19</v>
      </c>
      <c r="F105" s="235" t="s">
        <v>187</v>
      </c>
      <c r="G105" s="233"/>
      <c r="H105" s="236">
        <v>1.0009999999999999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185</v>
      </c>
      <c r="AU105" s="242" t="s">
        <v>85</v>
      </c>
      <c r="AV105" s="13" t="s">
        <v>85</v>
      </c>
      <c r="AW105" s="13" t="s">
        <v>37</v>
      </c>
      <c r="AX105" s="13" t="s">
        <v>75</v>
      </c>
      <c r="AY105" s="242" t="s">
        <v>113</v>
      </c>
    </row>
    <row r="106" s="13" customFormat="1">
      <c r="A106" s="13"/>
      <c r="B106" s="232"/>
      <c r="C106" s="233"/>
      <c r="D106" s="212" t="s">
        <v>185</v>
      </c>
      <c r="E106" s="234" t="s">
        <v>19</v>
      </c>
      <c r="F106" s="235" t="s">
        <v>188</v>
      </c>
      <c r="G106" s="233"/>
      <c r="H106" s="236">
        <v>6.085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185</v>
      </c>
      <c r="AU106" s="242" t="s">
        <v>85</v>
      </c>
      <c r="AV106" s="13" t="s">
        <v>85</v>
      </c>
      <c r="AW106" s="13" t="s">
        <v>37</v>
      </c>
      <c r="AX106" s="13" t="s">
        <v>75</v>
      </c>
      <c r="AY106" s="242" t="s">
        <v>113</v>
      </c>
    </row>
    <row r="107" s="14" customFormat="1">
      <c r="A107" s="14"/>
      <c r="B107" s="243"/>
      <c r="C107" s="244"/>
      <c r="D107" s="212" t="s">
        <v>185</v>
      </c>
      <c r="E107" s="245" t="s">
        <v>19</v>
      </c>
      <c r="F107" s="246" t="s">
        <v>189</v>
      </c>
      <c r="G107" s="244"/>
      <c r="H107" s="247">
        <v>15.085999999999999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185</v>
      </c>
      <c r="AU107" s="253" t="s">
        <v>85</v>
      </c>
      <c r="AV107" s="14" t="s">
        <v>118</v>
      </c>
      <c r="AW107" s="14" t="s">
        <v>37</v>
      </c>
      <c r="AX107" s="14" t="s">
        <v>83</v>
      </c>
      <c r="AY107" s="253" t="s">
        <v>113</v>
      </c>
    </row>
    <row r="108" s="2" customFormat="1" ht="33" customHeight="1">
      <c r="A108" s="39"/>
      <c r="B108" s="40"/>
      <c r="C108" s="198" t="s">
        <v>118</v>
      </c>
      <c r="D108" s="198" t="s">
        <v>114</v>
      </c>
      <c r="E108" s="199" t="s">
        <v>202</v>
      </c>
      <c r="F108" s="200" t="s">
        <v>203</v>
      </c>
      <c r="G108" s="201" t="s">
        <v>180</v>
      </c>
      <c r="H108" s="202">
        <v>35.085999999999999</v>
      </c>
      <c r="I108" s="203"/>
      <c r="J108" s="204">
        <f>ROUND(I108*H108,2)</f>
        <v>0</v>
      </c>
      <c r="K108" s="205"/>
      <c r="L108" s="45"/>
      <c r="M108" s="206" t="s">
        <v>19</v>
      </c>
      <c r="N108" s="207" t="s">
        <v>46</v>
      </c>
      <c r="O108" s="85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0" t="s">
        <v>118</v>
      </c>
      <c r="AT108" s="210" t="s">
        <v>114</v>
      </c>
      <c r="AU108" s="210" t="s">
        <v>85</v>
      </c>
      <c r="AY108" s="18" t="s">
        <v>113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8" t="s">
        <v>83</v>
      </c>
      <c r="BK108" s="211">
        <f>ROUND(I108*H108,2)</f>
        <v>0</v>
      </c>
      <c r="BL108" s="18" t="s">
        <v>118</v>
      </c>
      <c r="BM108" s="210" t="s">
        <v>204</v>
      </c>
    </row>
    <row r="109" s="2" customFormat="1">
      <c r="A109" s="39"/>
      <c r="B109" s="40"/>
      <c r="C109" s="41"/>
      <c r="D109" s="212" t="s">
        <v>120</v>
      </c>
      <c r="E109" s="41"/>
      <c r="F109" s="213" t="s">
        <v>205</v>
      </c>
      <c r="G109" s="41"/>
      <c r="H109" s="41"/>
      <c r="I109" s="214"/>
      <c r="J109" s="41"/>
      <c r="K109" s="41"/>
      <c r="L109" s="45"/>
      <c r="M109" s="215"/>
      <c r="N109" s="216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120</v>
      </c>
      <c r="AU109" s="18" t="s">
        <v>85</v>
      </c>
    </row>
    <row r="110" s="2" customFormat="1">
      <c r="A110" s="39"/>
      <c r="B110" s="40"/>
      <c r="C110" s="41"/>
      <c r="D110" s="230" t="s">
        <v>183</v>
      </c>
      <c r="E110" s="41"/>
      <c r="F110" s="231" t="s">
        <v>206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183</v>
      </c>
      <c r="AU110" s="18" t="s">
        <v>85</v>
      </c>
    </row>
    <row r="111" s="13" customFormat="1">
      <c r="A111" s="13"/>
      <c r="B111" s="232"/>
      <c r="C111" s="233"/>
      <c r="D111" s="212" t="s">
        <v>185</v>
      </c>
      <c r="E111" s="234" t="s">
        <v>19</v>
      </c>
      <c r="F111" s="235" t="s">
        <v>201</v>
      </c>
      <c r="G111" s="233"/>
      <c r="H111" s="236">
        <v>8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185</v>
      </c>
      <c r="AU111" s="242" t="s">
        <v>85</v>
      </c>
      <c r="AV111" s="13" t="s">
        <v>85</v>
      </c>
      <c r="AW111" s="13" t="s">
        <v>37</v>
      </c>
      <c r="AX111" s="13" t="s">
        <v>75</v>
      </c>
      <c r="AY111" s="242" t="s">
        <v>113</v>
      </c>
    </row>
    <row r="112" s="13" customFormat="1">
      <c r="A112" s="13"/>
      <c r="B112" s="232"/>
      <c r="C112" s="233"/>
      <c r="D112" s="212" t="s">
        <v>185</v>
      </c>
      <c r="E112" s="234" t="s">
        <v>19</v>
      </c>
      <c r="F112" s="235" t="s">
        <v>195</v>
      </c>
      <c r="G112" s="233"/>
      <c r="H112" s="236">
        <v>20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185</v>
      </c>
      <c r="AU112" s="242" t="s">
        <v>85</v>
      </c>
      <c r="AV112" s="13" t="s">
        <v>85</v>
      </c>
      <c r="AW112" s="13" t="s">
        <v>37</v>
      </c>
      <c r="AX112" s="13" t="s">
        <v>75</v>
      </c>
      <c r="AY112" s="242" t="s">
        <v>113</v>
      </c>
    </row>
    <row r="113" s="13" customFormat="1">
      <c r="A113" s="13"/>
      <c r="B113" s="232"/>
      <c r="C113" s="233"/>
      <c r="D113" s="212" t="s">
        <v>185</v>
      </c>
      <c r="E113" s="234" t="s">
        <v>19</v>
      </c>
      <c r="F113" s="235" t="s">
        <v>187</v>
      </c>
      <c r="G113" s="233"/>
      <c r="H113" s="236">
        <v>1.0009999999999999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185</v>
      </c>
      <c r="AU113" s="242" t="s">
        <v>85</v>
      </c>
      <c r="AV113" s="13" t="s">
        <v>85</v>
      </c>
      <c r="AW113" s="13" t="s">
        <v>37</v>
      </c>
      <c r="AX113" s="13" t="s">
        <v>75</v>
      </c>
      <c r="AY113" s="242" t="s">
        <v>113</v>
      </c>
    </row>
    <row r="114" s="13" customFormat="1">
      <c r="A114" s="13"/>
      <c r="B114" s="232"/>
      <c r="C114" s="233"/>
      <c r="D114" s="212" t="s">
        <v>185</v>
      </c>
      <c r="E114" s="234" t="s">
        <v>19</v>
      </c>
      <c r="F114" s="235" t="s">
        <v>188</v>
      </c>
      <c r="G114" s="233"/>
      <c r="H114" s="236">
        <v>6.085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185</v>
      </c>
      <c r="AU114" s="242" t="s">
        <v>85</v>
      </c>
      <c r="AV114" s="13" t="s">
        <v>85</v>
      </c>
      <c r="AW114" s="13" t="s">
        <v>37</v>
      </c>
      <c r="AX114" s="13" t="s">
        <v>75</v>
      </c>
      <c r="AY114" s="242" t="s">
        <v>113</v>
      </c>
    </row>
    <row r="115" s="14" customFormat="1">
      <c r="A115" s="14"/>
      <c r="B115" s="243"/>
      <c r="C115" s="244"/>
      <c r="D115" s="212" t="s">
        <v>185</v>
      </c>
      <c r="E115" s="245" t="s">
        <v>19</v>
      </c>
      <c r="F115" s="246" t="s">
        <v>189</v>
      </c>
      <c r="G115" s="244"/>
      <c r="H115" s="247">
        <v>35.085999999999999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185</v>
      </c>
      <c r="AU115" s="253" t="s">
        <v>85</v>
      </c>
      <c r="AV115" s="14" t="s">
        <v>118</v>
      </c>
      <c r="AW115" s="14" t="s">
        <v>37</v>
      </c>
      <c r="AX115" s="14" t="s">
        <v>83</v>
      </c>
      <c r="AY115" s="253" t="s">
        <v>113</v>
      </c>
    </row>
    <row r="116" s="2" customFormat="1" ht="16.5" customHeight="1">
      <c r="A116" s="39"/>
      <c r="B116" s="40"/>
      <c r="C116" s="198" t="s">
        <v>112</v>
      </c>
      <c r="D116" s="198" t="s">
        <v>114</v>
      </c>
      <c r="E116" s="199" t="s">
        <v>207</v>
      </c>
      <c r="F116" s="200" t="s">
        <v>208</v>
      </c>
      <c r="G116" s="201" t="s">
        <v>209</v>
      </c>
      <c r="H116" s="202">
        <v>49</v>
      </c>
      <c r="I116" s="203"/>
      <c r="J116" s="204">
        <f>ROUND(I116*H116,2)</f>
        <v>0</v>
      </c>
      <c r="K116" s="205"/>
      <c r="L116" s="45"/>
      <c r="M116" s="206" t="s">
        <v>19</v>
      </c>
      <c r="N116" s="207" t="s">
        <v>46</v>
      </c>
      <c r="O116" s="85"/>
      <c r="P116" s="208">
        <f>O116*H116</f>
        <v>0</v>
      </c>
      <c r="Q116" s="208">
        <v>0.026981213399999999</v>
      </c>
      <c r="R116" s="208">
        <f>Q116*H116</f>
        <v>1.3220794566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118</v>
      </c>
      <c r="AT116" s="210" t="s">
        <v>114</v>
      </c>
      <c r="AU116" s="210" t="s">
        <v>85</v>
      </c>
      <c r="AY116" s="18" t="s">
        <v>113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118</v>
      </c>
      <c r="BM116" s="210" t="s">
        <v>210</v>
      </c>
    </row>
    <row r="117" s="2" customFormat="1">
      <c r="A117" s="39"/>
      <c r="B117" s="40"/>
      <c r="C117" s="41"/>
      <c r="D117" s="212" t="s">
        <v>120</v>
      </c>
      <c r="E117" s="41"/>
      <c r="F117" s="213" t="s">
        <v>211</v>
      </c>
      <c r="G117" s="41"/>
      <c r="H117" s="41"/>
      <c r="I117" s="214"/>
      <c r="J117" s="41"/>
      <c r="K117" s="41"/>
      <c r="L117" s="45"/>
      <c r="M117" s="215"/>
      <c r="N117" s="216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120</v>
      </c>
      <c r="AU117" s="18" t="s">
        <v>85</v>
      </c>
    </row>
    <row r="118" s="2" customFormat="1">
      <c r="A118" s="39"/>
      <c r="B118" s="40"/>
      <c r="C118" s="41"/>
      <c r="D118" s="230" t="s">
        <v>183</v>
      </c>
      <c r="E118" s="41"/>
      <c r="F118" s="231" t="s">
        <v>212</v>
      </c>
      <c r="G118" s="41"/>
      <c r="H118" s="41"/>
      <c r="I118" s="214"/>
      <c r="J118" s="41"/>
      <c r="K118" s="41"/>
      <c r="L118" s="45"/>
      <c r="M118" s="215"/>
      <c r="N118" s="216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183</v>
      </c>
      <c r="AU118" s="18" t="s">
        <v>85</v>
      </c>
    </row>
    <row r="119" s="2" customFormat="1" ht="33" customHeight="1">
      <c r="A119" s="39"/>
      <c r="B119" s="40"/>
      <c r="C119" s="198" t="s">
        <v>140</v>
      </c>
      <c r="D119" s="198" t="s">
        <v>114</v>
      </c>
      <c r="E119" s="199" t="s">
        <v>213</v>
      </c>
      <c r="F119" s="200" t="s">
        <v>214</v>
      </c>
      <c r="G119" s="201" t="s">
        <v>180</v>
      </c>
      <c r="H119" s="202">
        <v>120.95999999999999</v>
      </c>
      <c r="I119" s="203"/>
      <c r="J119" s="204">
        <f>ROUND(I119*H119,2)</f>
        <v>0</v>
      </c>
      <c r="K119" s="205"/>
      <c r="L119" s="45"/>
      <c r="M119" s="206" t="s">
        <v>19</v>
      </c>
      <c r="N119" s="207" t="s">
        <v>46</v>
      </c>
      <c r="O119" s="85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0" t="s">
        <v>118</v>
      </c>
      <c r="AT119" s="210" t="s">
        <v>114</v>
      </c>
      <c r="AU119" s="210" t="s">
        <v>85</v>
      </c>
      <c r="AY119" s="18" t="s">
        <v>113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8" t="s">
        <v>83</v>
      </c>
      <c r="BK119" s="211">
        <f>ROUND(I119*H119,2)</f>
        <v>0</v>
      </c>
      <c r="BL119" s="18" t="s">
        <v>118</v>
      </c>
      <c r="BM119" s="210" t="s">
        <v>215</v>
      </c>
    </row>
    <row r="120" s="2" customFormat="1">
      <c r="A120" s="39"/>
      <c r="B120" s="40"/>
      <c r="C120" s="41"/>
      <c r="D120" s="212" t="s">
        <v>120</v>
      </c>
      <c r="E120" s="41"/>
      <c r="F120" s="213" t="s">
        <v>216</v>
      </c>
      <c r="G120" s="41"/>
      <c r="H120" s="41"/>
      <c r="I120" s="214"/>
      <c r="J120" s="41"/>
      <c r="K120" s="41"/>
      <c r="L120" s="45"/>
      <c r="M120" s="215"/>
      <c r="N120" s="216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120</v>
      </c>
      <c r="AU120" s="18" t="s">
        <v>85</v>
      </c>
    </row>
    <row r="121" s="2" customFormat="1">
      <c r="A121" s="39"/>
      <c r="B121" s="40"/>
      <c r="C121" s="41"/>
      <c r="D121" s="230" t="s">
        <v>183</v>
      </c>
      <c r="E121" s="41"/>
      <c r="F121" s="231" t="s">
        <v>217</v>
      </c>
      <c r="G121" s="41"/>
      <c r="H121" s="41"/>
      <c r="I121" s="214"/>
      <c r="J121" s="41"/>
      <c r="K121" s="41"/>
      <c r="L121" s="45"/>
      <c r="M121" s="215"/>
      <c r="N121" s="21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183</v>
      </c>
      <c r="AU121" s="18" t="s">
        <v>85</v>
      </c>
    </row>
    <row r="122" s="13" customFormat="1">
      <c r="A122" s="13"/>
      <c r="B122" s="232"/>
      <c r="C122" s="233"/>
      <c r="D122" s="212" t="s">
        <v>185</v>
      </c>
      <c r="E122" s="234" t="s">
        <v>19</v>
      </c>
      <c r="F122" s="235" t="s">
        <v>218</v>
      </c>
      <c r="G122" s="233"/>
      <c r="H122" s="236">
        <v>40.700000000000003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185</v>
      </c>
      <c r="AU122" s="242" t="s">
        <v>85</v>
      </c>
      <c r="AV122" s="13" t="s">
        <v>85</v>
      </c>
      <c r="AW122" s="13" t="s">
        <v>37</v>
      </c>
      <c r="AX122" s="13" t="s">
        <v>75</v>
      </c>
      <c r="AY122" s="242" t="s">
        <v>113</v>
      </c>
    </row>
    <row r="123" s="13" customFormat="1">
      <c r="A123" s="13"/>
      <c r="B123" s="232"/>
      <c r="C123" s="233"/>
      <c r="D123" s="212" t="s">
        <v>185</v>
      </c>
      <c r="E123" s="234" t="s">
        <v>19</v>
      </c>
      <c r="F123" s="235" t="s">
        <v>219</v>
      </c>
      <c r="G123" s="233"/>
      <c r="H123" s="236">
        <v>44.5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185</v>
      </c>
      <c r="AU123" s="242" t="s">
        <v>85</v>
      </c>
      <c r="AV123" s="13" t="s">
        <v>85</v>
      </c>
      <c r="AW123" s="13" t="s">
        <v>37</v>
      </c>
      <c r="AX123" s="13" t="s">
        <v>75</v>
      </c>
      <c r="AY123" s="242" t="s">
        <v>113</v>
      </c>
    </row>
    <row r="124" s="13" customFormat="1">
      <c r="A124" s="13"/>
      <c r="B124" s="232"/>
      <c r="C124" s="233"/>
      <c r="D124" s="212" t="s">
        <v>185</v>
      </c>
      <c r="E124" s="234" t="s">
        <v>19</v>
      </c>
      <c r="F124" s="235" t="s">
        <v>220</v>
      </c>
      <c r="G124" s="233"/>
      <c r="H124" s="236">
        <v>29.260000000000002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185</v>
      </c>
      <c r="AU124" s="242" t="s">
        <v>85</v>
      </c>
      <c r="AV124" s="13" t="s">
        <v>85</v>
      </c>
      <c r="AW124" s="13" t="s">
        <v>37</v>
      </c>
      <c r="AX124" s="13" t="s">
        <v>75</v>
      </c>
      <c r="AY124" s="242" t="s">
        <v>113</v>
      </c>
    </row>
    <row r="125" s="13" customFormat="1">
      <c r="A125" s="13"/>
      <c r="B125" s="232"/>
      <c r="C125" s="233"/>
      <c r="D125" s="212" t="s">
        <v>185</v>
      </c>
      <c r="E125" s="234" t="s">
        <v>19</v>
      </c>
      <c r="F125" s="235" t="s">
        <v>221</v>
      </c>
      <c r="G125" s="233"/>
      <c r="H125" s="236">
        <v>6.5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185</v>
      </c>
      <c r="AU125" s="242" t="s">
        <v>85</v>
      </c>
      <c r="AV125" s="13" t="s">
        <v>85</v>
      </c>
      <c r="AW125" s="13" t="s">
        <v>37</v>
      </c>
      <c r="AX125" s="13" t="s">
        <v>75</v>
      </c>
      <c r="AY125" s="242" t="s">
        <v>113</v>
      </c>
    </row>
    <row r="126" s="14" customFormat="1">
      <c r="A126" s="14"/>
      <c r="B126" s="243"/>
      <c r="C126" s="244"/>
      <c r="D126" s="212" t="s">
        <v>185</v>
      </c>
      <c r="E126" s="245" t="s">
        <v>19</v>
      </c>
      <c r="F126" s="246" t="s">
        <v>189</v>
      </c>
      <c r="G126" s="244"/>
      <c r="H126" s="247">
        <v>120.96000000000001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185</v>
      </c>
      <c r="AU126" s="253" t="s">
        <v>85</v>
      </c>
      <c r="AV126" s="14" t="s">
        <v>118</v>
      </c>
      <c r="AW126" s="14" t="s">
        <v>37</v>
      </c>
      <c r="AX126" s="14" t="s">
        <v>83</v>
      </c>
      <c r="AY126" s="253" t="s">
        <v>113</v>
      </c>
    </row>
    <row r="127" s="2" customFormat="1" ht="33" customHeight="1">
      <c r="A127" s="39"/>
      <c r="B127" s="40"/>
      <c r="C127" s="198" t="s">
        <v>157</v>
      </c>
      <c r="D127" s="198" t="s">
        <v>114</v>
      </c>
      <c r="E127" s="199" t="s">
        <v>222</v>
      </c>
      <c r="F127" s="200" t="s">
        <v>223</v>
      </c>
      <c r="G127" s="201" t="s">
        <v>180</v>
      </c>
      <c r="H127" s="202">
        <v>15.85</v>
      </c>
      <c r="I127" s="203"/>
      <c r="J127" s="204">
        <f>ROUND(I127*H127,2)</f>
        <v>0</v>
      </c>
      <c r="K127" s="205"/>
      <c r="L127" s="45"/>
      <c r="M127" s="206" t="s">
        <v>19</v>
      </c>
      <c r="N127" s="207" t="s">
        <v>46</v>
      </c>
      <c r="O127" s="85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0" t="s">
        <v>118</v>
      </c>
      <c r="AT127" s="210" t="s">
        <v>114</v>
      </c>
      <c r="AU127" s="210" t="s">
        <v>85</v>
      </c>
      <c r="AY127" s="18" t="s">
        <v>113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8" t="s">
        <v>83</v>
      </c>
      <c r="BK127" s="211">
        <f>ROUND(I127*H127,2)</f>
        <v>0</v>
      </c>
      <c r="BL127" s="18" t="s">
        <v>118</v>
      </c>
      <c r="BM127" s="210" t="s">
        <v>224</v>
      </c>
    </row>
    <row r="128" s="2" customFormat="1">
      <c r="A128" s="39"/>
      <c r="B128" s="40"/>
      <c r="C128" s="41"/>
      <c r="D128" s="212" t="s">
        <v>120</v>
      </c>
      <c r="E128" s="41"/>
      <c r="F128" s="213" t="s">
        <v>225</v>
      </c>
      <c r="G128" s="41"/>
      <c r="H128" s="41"/>
      <c r="I128" s="214"/>
      <c r="J128" s="41"/>
      <c r="K128" s="41"/>
      <c r="L128" s="45"/>
      <c r="M128" s="215"/>
      <c r="N128" s="216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120</v>
      </c>
      <c r="AU128" s="18" t="s">
        <v>85</v>
      </c>
    </row>
    <row r="129" s="2" customFormat="1">
      <c r="A129" s="39"/>
      <c r="B129" s="40"/>
      <c r="C129" s="41"/>
      <c r="D129" s="230" t="s">
        <v>183</v>
      </c>
      <c r="E129" s="41"/>
      <c r="F129" s="231" t="s">
        <v>226</v>
      </c>
      <c r="G129" s="41"/>
      <c r="H129" s="41"/>
      <c r="I129" s="214"/>
      <c r="J129" s="41"/>
      <c r="K129" s="41"/>
      <c r="L129" s="45"/>
      <c r="M129" s="215"/>
      <c r="N129" s="216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183</v>
      </c>
      <c r="AU129" s="18" t="s">
        <v>85</v>
      </c>
    </row>
    <row r="130" s="13" customFormat="1">
      <c r="A130" s="13"/>
      <c r="B130" s="232"/>
      <c r="C130" s="233"/>
      <c r="D130" s="212" t="s">
        <v>185</v>
      </c>
      <c r="E130" s="234" t="s">
        <v>19</v>
      </c>
      <c r="F130" s="235" t="s">
        <v>227</v>
      </c>
      <c r="G130" s="233"/>
      <c r="H130" s="236">
        <v>8.5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185</v>
      </c>
      <c r="AU130" s="242" t="s">
        <v>85</v>
      </c>
      <c r="AV130" s="13" t="s">
        <v>85</v>
      </c>
      <c r="AW130" s="13" t="s">
        <v>37</v>
      </c>
      <c r="AX130" s="13" t="s">
        <v>75</v>
      </c>
      <c r="AY130" s="242" t="s">
        <v>113</v>
      </c>
    </row>
    <row r="131" s="13" customFormat="1">
      <c r="A131" s="13"/>
      <c r="B131" s="232"/>
      <c r="C131" s="233"/>
      <c r="D131" s="212" t="s">
        <v>185</v>
      </c>
      <c r="E131" s="234" t="s">
        <v>19</v>
      </c>
      <c r="F131" s="235" t="s">
        <v>228</v>
      </c>
      <c r="G131" s="233"/>
      <c r="H131" s="236">
        <v>7.3499999999999996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185</v>
      </c>
      <c r="AU131" s="242" t="s">
        <v>85</v>
      </c>
      <c r="AV131" s="13" t="s">
        <v>85</v>
      </c>
      <c r="AW131" s="13" t="s">
        <v>37</v>
      </c>
      <c r="AX131" s="13" t="s">
        <v>75</v>
      </c>
      <c r="AY131" s="242" t="s">
        <v>113</v>
      </c>
    </row>
    <row r="132" s="14" customFormat="1">
      <c r="A132" s="14"/>
      <c r="B132" s="243"/>
      <c r="C132" s="244"/>
      <c r="D132" s="212" t="s">
        <v>185</v>
      </c>
      <c r="E132" s="245" t="s">
        <v>19</v>
      </c>
      <c r="F132" s="246" t="s">
        <v>189</v>
      </c>
      <c r="G132" s="244"/>
      <c r="H132" s="247">
        <v>15.85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185</v>
      </c>
      <c r="AU132" s="253" t="s">
        <v>85</v>
      </c>
      <c r="AV132" s="14" t="s">
        <v>118</v>
      </c>
      <c r="AW132" s="14" t="s">
        <v>37</v>
      </c>
      <c r="AX132" s="14" t="s">
        <v>83</v>
      </c>
      <c r="AY132" s="253" t="s">
        <v>113</v>
      </c>
    </row>
    <row r="133" s="2" customFormat="1" ht="24.15" customHeight="1">
      <c r="A133" s="39"/>
      <c r="B133" s="40"/>
      <c r="C133" s="198" t="s">
        <v>229</v>
      </c>
      <c r="D133" s="198" t="s">
        <v>114</v>
      </c>
      <c r="E133" s="199" t="s">
        <v>230</v>
      </c>
      <c r="F133" s="200" t="s">
        <v>231</v>
      </c>
      <c r="G133" s="201" t="s">
        <v>180</v>
      </c>
      <c r="H133" s="202">
        <v>2.9039999999999999</v>
      </c>
      <c r="I133" s="203"/>
      <c r="J133" s="204">
        <f>ROUND(I133*H133,2)</f>
        <v>0</v>
      </c>
      <c r="K133" s="205"/>
      <c r="L133" s="45"/>
      <c r="M133" s="206" t="s">
        <v>19</v>
      </c>
      <c r="N133" s="207" t="s">
        <v>46</v>
      </c>
      <c r="O133" s="85"/>
      <c r="P133" s="208">
        <f>O133*H133</f>
        <v>0</v>
      </c>
      <c r="Q133" s="208">
        <v>0</v>
      </c>
      <c r="R133" s="208">
        <f>Q133*H133</f>
        <v>0</v>
      </c>
      <c r="S133" s="208">
        <v>2.5</v>
      </c>
      <c r="T133" s="209">
        <f>S133*H133</f>
        <v>7.2599999999999998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0" t="s">
        <v>118</v>
      </c>
      <c r="AT133" s="210" t="s">
        <v>114</v>
      </c>
      <c r="AU133" s="210" t="s">
        <v>85</v>
      </c>
      <c r="AY133" s="18" t="s">
        <v>113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8" t="s">
        <v>83</v>
      </c>
      <c r="BK133" s="211">
        <f>ROUND(I133*H133,2)</f>
        <v>0</v>
      </c>
      <c r="BL133" s="18" t="s">
        <v>118</v>
      </c>
      <c r="BM133" s="210" t="s">
        <v>232</v>
      </c>
    </row>
    <row r="134" s="2" customFormat="1">
      <c r="A134" s="39"/>
      <c r="B134" s="40"/>
      <c r="C134" s="41"/>
      <c r="D134" s="212" t="s">
        <v>120</v>
      </c>
      <c r="E134" s="41"/>
      <c r="F134" s="213" t="s">
        <v>233</v>
      </c>
      <c r="G134" s="41"/>
      <c r="H134" s="41"/>
      <c r="I134" s="214"/>
      <c r="J134" s="41"/>
      <c r="K134" s="41"/>
      <c r="L134" s="45"/>
      <c r="M134" s="215"/>
      <c r="N134" s="216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120</v>
      </c>
      <c r="AU134" s="18" t="s">
        <v>85</v>
      </c>
    </row>
    <row r="135" s="2" customFormat="1">
      <c r="A135" s="39"/>
      <c r="B135" s="40"/>
      <c r="C135" s="41"/>
      <c r="D135" s="230" t="s">
        <v>183</v>
      </c>
      <c r="E135" s="41"/>
      <c r="F135" s="231" t="s">
        <v>234</v>
      </c>
      <c r="G135" s="41"/>
      <c r="H135" s="41"/>
      <c r="I135" s="214"/>
      <c r="J135" s="41"/>
      <c r="K135" s="41"/>
      <c r="L135" s="45"/>
      <c r="M135" s="215"/>
      <c r="N135" s="216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183</v>
      </c>
      <c r="AU135" s="18" t="s">
        <v>85</v>
      </c>
    </row>
    <row r="136" s="13" customFormat="1">
      <c r="A136" s="13"/>
      <c r="B136" s="232"/>
      <c r="C136" s="233"/>
      <c r="D136" s="212" t="s">
        <v>185</v>
      </c>
      <c r="E136" s="234" t="s">
        <v>19</v>
      </c>
      <c r="F136" s="235" t="s">
        <v>235</v>
      </c>
      <c r="G136" s="233"/>
      <c r="H136" s="236">
        <v>2.9039999999999999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185</v>
      </c>
      <c r="AU136" s="242" t="s">
        <v>85</v>
      </c>
      <c r="AV136" s="13" t="s">
        <v>85</v>
      </c>
      <c r="AW136" s="13" t="s">
        <v>37</v>
      </c>
      <c r="AX136" s="13" t="s">
        <v>75</v>
      </c>
      <c r="AY136" s="242" t="s">
        <v>113</v>
      </c>
    </row>
    <row r="137" s="14" customFormat="1">
      <c r="A137" s="14"/>
      <c r="B137" s="243"/>
      <c r="C137" s="244"/>
      <c r="D137" s="212" t="s">
        <v>185</v>
      </c>
      <c r="E137" s="245" t="s">
        <v>19</v>
      </c>
      <c r="F137" s="246" t="s">
        <v>189</v>
      </c>
      <c r="G137" s="244"/>
      <c r="H137" s="247">
        <v>2.9039999999999999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185</v>
      </c>
      <c r="AU137" s="253" t="s">
        <v>85</v>
      </c>
      <c r="AV137" s="14" t="s">
        <v>118</v>
      </c>
      <c r="AW137" s="14" t="s">
        <v>37</v>
      </c>
      <c r="AX137" s="14" t="s">
        <v>83</v>
      </c>
      <c r="AY137" s="253" t="s">
        <v>113</v>
      </c>
    </row>
    <row r="138" s="2" customFormat="1" ht="33" customHeight="1">
      <c r="A138" s="39"/>
      <c r="B138" s="40"/>
      <c r="C138" s="198" t="s">
        <v>236</v>
      </c>
      <c r="D138" s="198" t="s">
        <v>114</v>
      </c>
      <c r="E138" s="199" t="s">
        <v>237</v>
      </c>
      <c r="F138" s="200" t="s">
        <v>238</v>
      </c>
      <c r="G138" s="201" t="s">
        <v>180</v>
      </c>
      <c r="H138" s="202">
        <v>43.009999999999998</v>
      </c>
      <c r="I138" s="203"/>
      <c r="J138" s="204">
        <f>ROUND(I138*H138,2)</f>
        <v>0</v>
      </c>
      <c r="K138" s="205"/>
      <c r="L138" s="45"/>
      <c r="M138" s="206" t="s">
        <v>19</v>
      </c>
      <c r="N138" s="207" t="s">
        <v>46</v>
      </c>
      <c r="O138" s="85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0" t="s">
        <v>118</v>
      </c>
      <c r="AT138" s="210" t="s">
        <v>114</v>
      </c>
      <c r="AU138" s="210" t="s">
        <v>85</v>
      </c>
      <c r="AY138" s="18" t="s">
        <v>113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8" t="s">
        <v>83</v>
      </c>
      <c r="BK138" s="211">
        <f>ROUND(I138*H138,2)</f>
        <v>0</v>
      </c>
      <c r="BL138" s="18" t="s">
        <v>118</v>
      </c>
      <c r="BM138" s="210" t="s">
        <v>239</v>
      </c>
    </row>
    <row r="139" s="2" customFormat="1">
      <c r="A139" s="39"/>
      <c r="B139" s="40"/>
      <c r="C139" s="41"/>
      <c r="D139" s="212" t="s">
        <v>120</v>
      </c>
      <c r="E139" s="41"/>
      <c r="F139" s="213" t="s">
        <v>240</v>
      </c>
      <c r="G139" s="41"/>
      <c r="H139" s="41"/>
      <c r="I139" s="214"/>
      <c r="J139" s="41"/>
      <c r="K139" s="41"/>
      <c r="L139" s="45"/>
      <c r="M139" s="215"/>
      <c r="N139" s="216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120</v>
      </c>
      <c r="AU139" s="18" t="s">
        <v>85</v>
      </c>
    </row>
    <row r="140" s="2" customFormat="1">
      <c r="A140" s="39"/>
      <c r="B140" s="40"/>
      <c r="C140" s="41"/>
      <c r="D140" s="230" t="s">
        <v>183</v>
      </c>
      <c r="E140" s="41"/>
      <c r="F140" s="231" t="s">
        <v>241</v>
      </c>
      <c r="G140" s="41"/>
      <c r="H140" s="41"/>
      <c r="I140" s="214"/>
      <c r="J140" s="41"/>
      <c r="K140" s="41"/>
      <c r="L140" s="45"/>
      <c r="M140" s="215"/>
      <c r="N140" s="216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183</v>
      </c>
      <c r="AU140" s="18" t="s">
        <v>85</v>
      </c>
    </row>
    <row r="141" s="13" customFormat="1">
      <c r="A141" s="13"/>
      <c r="B141" s="232"/>
      <c r="C141" s="233"/>
      <c r="D141" s="212" t="s">
        <v>185</v>
      </c>
      <c r="E141" s="234" t="s">
        <v>19</v>
      </c>
      <c r="F141" s="235" t="s">
        <v>242</v>
      </c>
      <c r="G141" s="233"/>
      <c r="H141" s="236">
        <v>25.300000000000001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185</v>
      </c>
      <c r="AU141" s="242" t="s">
        <v>85</v>
      </c>
      <c r="AV141" s="13" t="s">
        <v>85</v>
      </c>
      <c r="AW141" s="13" t="s">
        <v>37</v>
      </c>
      <c r="AX141" s="13" t="s">
        <v>75</v>
      </c>
      <c r="AY141" s="242" t="s">
        <v>113</v>
      </c>
    </row>
    <row r="142" s="13" customFormat="1">
      <c r="A142" s="13"/>
      <c r="B142" s="232"/>
      <c r="C142" s="233"/>
      <c r="D142" s="212" t="s">
        <v>185</v>
      </c>
      <c r="E142" s="234" t="s">
        <v>19</v>
      </c>
      <c r="F142" s="235" t="s">
        <v>243</v>
      </c>
      <c r="G142" s="233"/>
      <c r="H142" s="236">
        <v>17.710000000000001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185</v>
      </c>
      <c r="AU142" s="242" t="s">
        <v>85</v>
      </c>
      <c r="AV142" s="13" t="s">
        <v>85</v>
      </c>
      <c r="AW142" s="13" t="s">
        <v>37</v>
      </c>
      <c r="AX142" s="13" t="s">
        <v>75</v>
      </c>
      <c r="AY142" s="242" t="s">
        <v>113</v>
      </c>
    </row>
    <row r="143" s="14" customFormat="1">
      <c r="A143" s="14"/>
      <c r="B143" s="243"/>
      <c r="C143" s="244"/>
      <c r="D143" s="212" t="s">
        <v>185</v>
      </c>
      <c r="E143" s="245" t="s">
        <v>19</v>
      </c>
      <c r="F143" s="246" t="s">
        <v>189</v>
      </c>
      <c r="G143" s="244"/>
      <c r="H143" s="247">
        <v>43.010000000000005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185</v>
      </c>
      <c r="AU143" s="253" t="s">
        <v>85</v>
      </c>
      <c r="AV143" s="14" t="s">
        <v>118</v>
      </c>
      <c r="AW143" s="14" t="s">
        <v>37</v>
      </c>
      <c r="AX143" s="14" t="s">
        <v>83</v>
      </c>
      <c r="AY143" s="253" t="s">
        <v>113</v>
      </c>
    </row>
    <row r="144" s="2" customFormat="1" ht="24.15" customHeight="1">
      <c r="A144" s="39"/>
      <c r="B144" s="40"/>
      <c r="C144" s="198" t="s">
        <v>145</v>
      </c>
      <c r="D144" s="198" t="s">
        <v>114</v>
      </c>
      <c r="E144" s="199" t="s">
        <v>244</v>
      </c>
      <c r="F144" s="200" t="s">
        <v>245</v>
      </c>
      <c r="G144" s="201" t="s">
        <v>246</v>
      </c>
      <c r="H144" s="202">
        <v>9.3000000000000007</v>
      </c>
      <c r="I144" s="203"/>
      <c r="J144" s="204">
        <f>ROUND(I144*H144,2)</f>
        <v>0</v>
      </c>
      <c r="K144" s="205"/>
      <c r="L144" s="45"/>
      <c r="M144" s="206" t="s">
        <v>19</v>
      </c>
      <c r="N144" s="207" t="s">
        <v>46</v>
      </c>
      <c r="O144" s="85"/>
      <c r="P144" s="208">
        <f>O144*H144</f>
        <v>0</v>
      </c>
      <c r="Q144" s="208">
        <v>0.00085132000000000003</v>
      </c>
      <c r="R144" s="208">
        <f>Q144*H144</f>
        <v>0.0079172760000000009</v>
      </c>
      <c r="S144" s="208">
        <v>0</v>
      </c>
      <c r="T144" s="20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0" t="s">
        <v>118</v>
      </c>
      <c r="AT144" s="210" t="s">
        <v>114</v>
      </c>
      <c r="AU144" s="210" t="s">
        <v>85</v>
      </c>
      <c r="AY144" s="18" t="s">
        <v>113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8" t="s">
        <v>83</v>
      </c>
      <c r="BK144" s="211">
        <f>ROUND(I144*H144,2)</f>
        <v>0</v>
      </c>
      <c r="BL144" s="18" t="s">
        <v>118</v>
      </c>
      <c r="BM144" s="210" t="s">
        <v>247</v>
      </c>
    </row>
    <row r="145" s="2" customFormat="1">
      <c r="A145" s="39"/>
      <c r="B145" s="40"/>
      <c r="C145" s="41"/>
      <c r="D145" s="212" t="s">
        <v>120</v>
      </c>
      <c r="E145" s="41"/>
      <c r="F145" s="213" t="s">
        <v>248</v>
      </c>
      <c r="G145" s="41"/>
      <c r="H145" s="41"/>
      <c r="I145" s="214"/>
      <c r="J145" s="41"/>
      <c r="K145" s="41"/>
      <c r="L145" s="45"/>
      <c r="M145" s="215"/>
      <c r="N145" s="216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120</v>
      </c>
      <c r="AU145" s="18" t="s">
        <v>85</v>
      </c>
    </row>
    <row r="146" s="2" customFormat="1">
      <c r="A146" s="39"/>
      <c r="B146" s="40"/>
      <c r="C146" s="41"/>
      <c r="D146" s="230" t="s">
        <v>183</v>
      </c>
      <c r="E146" s="41"/>
      <c r="F146" s="231" t="s">
        <v>249</v>
      </c>
      <c r="G146" s="41"/>
      <c r="H146" s="41"/>
      <c r="I146" s="214"/>
      <c r="J146" s="41"/>
      <c r="K146" s="41"/>
      <c r="L146" s="45"/>
      <c r="M146" s="215"/>
      <c r="N146" s="216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183</v>
      </c>
      <c r="AU146" s="18" t="s">
        <v>85</v>
      </c>
    </row>
    <row r="147" s="13" customFormat="1">
      <c r="A147" s="13"/>
      <c r="B147" s="232"/>
      <c r="C147" s="233"/>
      <c r="D147" s="212" t="s">
        <v>185</v>
      </c>
      <c r="E147" s="234" t="s">
        <v>19</v>
      </c>
      <c r="F147" s="235" t="s">
        <v>250</v>
      </c>
      <c r="G147" s="233"/>
      <c r="H147" s="236">
        <v>9.3000000000000007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185</v>
      </c>
      <c r="AU147" s="242" t="s">
        <v>85</v>
      </c>
      <c r="AV147" s="13" t="s">
        <v>85</v>
      </c>
      <c r="AW147" s="13" t="s">
        <v>37</v>
      </c>
      <c r="AX147" s="13" t="s">
        <v>75</v>
      </c>
      <c r="AY147" s="242" t="s">
        <v>113</v>
      </c>
    </row>
    <row r="148" s="14" customFormat="1">
      <c r="A148" s="14"/>
      <c r="B148" s="243"/>
      <c r="C148" s="244"/>
      <c r="D148" s="212" t="s">
        <v>185</v>
      </c>
      <c r="E148" s="245" t="s">
        <v>19</v>
      </c>
      <c r="F148" s="246" t="s">
        <v>189</v>
      </c>
      <c r="G148" s="244"/>
      <c r="H148" s="247">
        <v>9.3000000000000007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185</v>
      </c>
      <c r="AU148" s="253" t="s">
        <v>85</v>
      </c>
      <c r="AV148" s="14" t="s">
        <v>118</v>
      </c>
      <c r="AW148" s="14" t="s">
        <v>37</v>
      </c>
      <c r="AX148" s="14" t="s">
        <v>83</v>
      </c>
      <c r="AY148" s="253" t="s">
        <v>113</v>
      </c>
    </row>
    <row r="149" s="2" customFormat="1" ht="24.15" customHeight="1">
      <c r="A149" s="39"/>
      <c r="B149" s="40"/>
      <c r="C149" s="198" t="s">
        <v>150</v>
      </c>
      <c r="D149" s="198" t="s">
        <v>114</v>
      </c>
      <c r="E149" s="199" t="s">
        <v>251</v>
      </c>
      <c r="F149" s="200" t="s">
        <v>252</v>
      </c>
      <c r="G149" s="201" t="s">
        <v>246</v>
      </c>
      <c r="H149" s="202">
        <v>9.3000000000000007</v>
      </c>
      <c r="I149" s="203"/>
      <c r="J149" s="204">
        <f>ROUND(I149*H149,2)</f>
        <v>0</v>
      </c>
      <c r="K149" s="205"/>
      <c r="L149" s="45"/>
      <c r="M149" s="206" t="s">
        <v>19</v>
      </c>
      <c r="N149" s="207" t="s">
        <v>46</v>
      </c>
      <c r="O149" s="85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0" t="s">
        <v>118</v>
      </c>
      <c r="AT149" s="210" t="s">
        <v>114</v>
      </c>
      <c r="AU149" s="210" t="s">
        <v>85</v>
      </c>
      <c r="AY149" s="18" t="s">
        <v>113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8" t="s">
        <v>83</v>
      </c>
      <c r="BK149" s="211">
        <f>ROUND(I149*H149,2)</f>
        <v>0</v>
      </c>
      <c r="BL149" s="18" t="s">
        <v>118</v>
      </c>
      <c r="BM149" s="210" t="s">
        <v>253</v>
      </c>
    </row>
    <row r="150" s="2" customFormat="1">
      <c r="A150" s="39"/>
      <c r="B150" s="40"/>
      <c r="C150" s="41"/>
      <c r="D150" s="212" t="s">
        <v>120</v>
      </c>
      <c r="E150" s="41"/>
      <c r="F150" s="213" t="s">
        <v>254</v>
      </c>
      <c r="G150" s="41"/>
      <c r="H150" s="41"/>
      <c r="I150" s="214"/>
      <c r="J150" s="41"/>
      <c r="K150" s="41"/>
      <c r="L150" s="45"/>
      <c r="M150" s="215"/>
      <c r="N150" s="216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120</v>
      </c>
      <c r="AU150" s="18" t="s">
        <v>85</v>
      </c>
    </row>
    <row r="151" s="2" customFormat="1">
      <c r="A151" s="39"/>
      <c r="B151" s="40"/>
      <c r="C151" s="41"/>
      <c r="D151" s="230" t="s">
        <v>183</v>
      </c>
      <c r="E151" s="41"/>
      <c r="F151" s="231" t="s">
        <v>255</v>
      </c>
      <c r="G151" s="41"/>
      <c r="H151" s="41"/>
      <c r="I151" s="214"/>
      <c r="J151" s="41"/>
      <c r="K151" s="41"/>
      <c r="L151" s="45"/>
      <c r="M151" s="215"/>
      <c r="N151" s="216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183</v>
      </c>
      <c r="AU151" s="18" t="s">
        <v>85</v>
      </c>
    </row>
    <row r="152" s="13" customFormat="1">
      <c r="A152" s="13"/>
      <c r="B152" s="232"/>
      <c r="C152" s="233"/>
      <c r="D152" s="212" t="s">
        <v>185</v>
      </c>
      <c r="E152" s="234" t="s">
        <v>19</v>
      </c>
      <c r="F152" s="235" t="s">
        <v>250</v>
      </c>
      <c r="G152" s="233"/>
      <c r="H152" s="236">
        <v>9.3000000000000007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185</v>
      </c>
      <c r="AU152" s="242" t="s">
        <v>85</v>
      </c>
      <c r="AV152" s="13" t="s">
        <v>85</v>
      </c>
      <c r="AW152" s="13" t="s">
        <v>37</v>
      </c>
      <c r="AX152" s="13" t="s">
        <v>75</v>
      </c>
      <c r="AY152" s="242" t="s">
        <v>113</v>
      </c>
    </row>
    <row r="153" s="14" customFormat="1">
      <c r="A153" s="14"/>
      <c r="B153" s="243"/>
      <c r="C153" s="244"/>
      <c r="D153" s="212" t="s">
        <v>185</v>
      </c>
      <c r="E153" s="245" t="s">
        <v>19</v>
      </c>
      <c r="F153" s="246" t="s">
        <v>189</v>
      </c>
      <c r="G153" s="244"/>
      <c r="H153" s="247">
        <v>9.3000000000000007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185</v>
      </c>
      <c r="AU153" s="253" t="s">
        <v>85</v>
      </c>
      <c r="AV153" s="14" t="s">
        <v>118</v>
      </c>
      <c r="AW153" s="14" t="s">
        <v>37</v>
      </c>
      <c r="AX153" s="14" t="s">
        <v>83</v>
      </c>
      <c r="AY153" s="253" t="s">
        <v>113</v>
      </c>
    </row>
    <row r="154" s="2" customFormat="1" ht="37.8" customHeight="1">
      <c r="A154" s="39"/>
      <c r="B154" s="40"/>
      <c r="C154" s="198" t="s">
        <v>8</v>
      </c>
      <c r="D154" s="198" t="s">
        <v>114</v>
      </c>
      <c r="E154" s="199" t="s">
        <v>256</v>
      </c>
      <c r="F154" s="200" t="s">
        <v>257</v>
      </c>
      <c r="G154" s="201" t="s">
        <v>180</v>
      </c>
      <c r="H154" s="202">
        <v>179.81999999999999</v>
      </c>
      <c r="I154" s="203"/>
      <c r="J154" s="204">
        <f>ROUND(I154*H154,2)</f>
        <v>0</v>
      </c>
      <c r="K154" s="205"/>
      <c r="L154" s="45"/>
      <c r="M154" s="206" t="s">
        <v>19</v>
      </c>
      <c r="N154" s="207" t="s">
        <v>46</v>
      </c>
      <c r="O154" s="85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0" t="s">
        <v>118</v>
      </c>
      <c r="AT154" s="210" t="s">
        <v>114</v>
      </c>
      <c r="AU154" s="210" t="s">
        <v>85</v>
      </c>
      <c r="AY154" s="18" t="s">
        <v>113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8" t="s">
        <v>83</v>
      </c>
      <c r="BK154" s="211">
        <f>ROUND(I154*H154,2)</f>
        <v>0</v>
      </c>
      <c r="BL154" s="18" t="s">
        <v>118</v>
      </c>
      <c r="BM154" s="210" t="s">
        <v>258</v>
      </c>
    </row>
    <row r="155" s="2" customFormat="1">
      <c r="A155" s="39"/>
      <c r="B155" s="40"/>
      <c r="C155" s="41"/>
      <c r="D155" s="212" t="s">
        <v>120</v>
      </c>
      <c r="E155" s="41"/>
      <c r="F155" s="213" t="s">
        <v>259</v>
      </c>
      <c r="G155" s="41"/>
      <c r="H155" s="41"/>
      <c r="I155" s="214"/>
      <c r="J155" s="41"/>
      <c r="K155" s="41"/>
      <c r="L155" s="45"/>
      <c r="M155" s="215"/>
      <c r="N155" s="216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120</v>
      </c>
      <c r="AU155" s="18" t="s">
        <v>85</v>
      </c>
    </row>
    <row r="156" s="2" customFormat="1">
      <c r="A156" s="39"/>
      <c r="B156" s="40"/>
      <c r="C156" s="41"/>
      <c r="D156" s="230" t="s">
        <v>183</v>
      </c>
      <c r="E156" s="41"/>
      <c r="F156" s="231" t="s">
        <v>260</v>
      </c>
      <c r="G156" s="41"/>
      <c r="H156" s="41"/>
      <c r="I156" s="214"/>
      <c r="J156" s="41"/>
      <c r="K156" s="41"/>
      <c r="L156" s="45"/>
      <c r="M156" s="215"/>
      <c r="N156" s="21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183</v>
      </c>
      <c r="AU156" s="18" t="s">
        <v>85</v>
      </c>
    </row>
    <row r="157" s="13" customFormat="1">
      <c r="A157" s="13"/>
      <c r="B157" s="232"/>
      <c r="C157" s="233"/>
      <c r="D157" s="212" t="s">
        <v>185</v>
      </c>
      <c r="E157" s="234" t="s">
        <v>19</v>
      </c>
      <c r="F157" s="235" t="s">
        <v>261</v>
      </c>
      <c r="G157" s="233"/>
      <c r="H157" s="236">
        <v>8.5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185</v>
      </c>
      <c r="AU157" s="242" t="s">
        <v>85</v>
      </c>
      <c r="AV157" s="13" t="s">
        <v>85</v>
      </c>
      <c r="AW157" s="13" t="s">
        <v>37</v>
      </c>
      <c r="AX157" s="13" t="s">
        <v>75</v>
      </c>
      <c r="AY157" s="242" t="s">
        <v>113</v>
      </c>
    </row>
    <row r="158" s="13" customFormat="1">
      <c r="A158" s="13"/>
      <c r="B158" s="232"/>
      <c r="C158" s="233"/>
      <c r="D158" s="212" t="s">
        <v>185</v>
      </c>
      <c r="E158" s="234" t="s">
        <v>19</v>
      </c>
      <c r="F158" s="235" t="s">
        <v>262</v>
      </c>
      <c r="G158" s="233"/>
      <c r="H158" s="236">
        <v>7.3499999999999996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185</v>
      </c>
      <c r="AU158" s="242" t="s">
        <v>85</v>
      </c>
      <c r="AV158" s="13" t="s">
        <v>85</v>
      </c>
      <c r="AW158" s="13" t="s">
        <v>37</v>
      </c>
      <c r="AX158" s="13" t="s">
        <v>75</v>
      </c>
      <c r="AY158" s="242" t="s">
        <v>113</v>
      </c>
    </row>
    <row r="159" s="13" customFormat="1">
      <c r="A159" s="13"/>
      <c r="B159" s="232"/>
      <c r="C159" s="233"/>
      <c r="D159" s="212" t="s">
        <v>185</v>
      </c>
      <c r="E159" s="234" t="s">
        <v>19</v>
      </c>
      <c r="F159" s="235" t="s">
        <v>263</v>
      </c>
      <c r="G159" s="233"/>
      <c r="H159" s="236">
        <v>40.700000000000003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185</v>
      </c>
      <c r="AU159" s="242" t="s">
        <v>85</v>
      </c>
      <c r="AV159" s="13" t="s">
        <v>85</v>
      </c>
      <c r="AW159" s="13" t="s">
        <v>37</v>
      </c>
      <c r="AX159" s="13" t="s">
        <v>75</v>
      </c>
      <c r="AY159" s="242" t="s">
        <v>113</v>
      </c>
    </row>
    <row r="160" s="13" customFormat="1">
      <c r="A160" s="13"/>
      <c r="B160" s="232"/>
      <c r="C160" s="233"/>
      <c r="D160" s="212" t="s">
        <v>185</v>
      </c>
      <c r="E160" s="234" t="s">
        <v>19</v>
      </c>
      <c r="F160" s="235" t="s">
        <v>264</v>
      </c>
      <c r="G160" s="233"/>
      <c r="H160" s="236">
        <v>44.5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185</v>
      </c>
      <c r="AU160" s="242" t="s">
        <v>85</v>
      </c>
      <c r="AV160" s="13" t="s">
        <v>85</v>
      </c>
      <c r="AW160" s="13" t="s">
        <v>37</v>
      </c>
      <c r="AX160" s="13" t="s">
        <v>75</v>
      </c>
      <c r="AY160" s="242" t="s">
        <v>113</v>
      </c>
    </row>
    <row r="161" s="13" customFormat="1">
      <c r="A161" s="13"/>
      <c r="B161" s="232"/>
      <c r="C161" s="233"/>
      <c r="D161" s="212" t="s">
        <v>185</v>
      </c>
      <c r="E161" s="234" t="s">
        <v>19</v>
      </c>
      <c r="F161" s="235" t="s">
        <v>265</v>
      </c>
      <c r="G161" s="233"/>
      <c r="H161" s="236">
        <v>29.260000000000002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185</v>
      </c>
      <c r="AU161" s="242" t="s">
        <v>85</v>
      </c>
      <c r="AV161" s="13" t="s">
        <v>85</v>
      </c>
      <c r="AW161" s="13" t="s">
        <v>37</v>
      </c>
      <c r="AX161" s="13" t="s">
        <v>75</v>
      </c>
      <c r="AY161" s="242" t="s">
        <v>113</v>
      </c>
    </row>
    <row r="162" s="13" customFormat="1">
      <c r="A162" s="13"/>
      <c r="B162" s="232"/>
      <c r="C162" s="233"/>
      <c r="D162" s="212" t="s">
        <v>185</v>
      </c>
      <c r="E162" s="234" t="s">
        <v>19</v>
      </c>
      <c r="F162" s="235" t="s">
        <v>266</v>
      </c>
      <c r="G162" s="233"/>
      <c r="H162" s="236">
        <v>6.5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185</v>
      </c>
      <c r="AU162" s="242" t="s">
        <v>85</v>
      </c>
      <c r="AV162" s="13" t="s">
        <v>85</v>
      </c>
      <c r="AW162" s="13" t="s">
        <v>37</v>
      </c>
      <c r="AX162" s="13" t="s">
        <v>75</v>
      </c>
      <c r="AY162" s="242" t="s">
        <v>113</v>
      </c>
    </row>
    <row r="163" s="13" customFormat="1">
      <c r="A163" s="13"/>
      <c r="B163" s="232"/>
      <c r="C163" s="233"/>
      <c r="D163" s="212" t="s">
        <v>185</v>
      </c>
      <c r="E163" s="234" t="s">
        <v>19</v>
      </c>
      <c r="F163" s="235" t="s">
        <v>267</v>
      </c>
      <c r="G163" s="233"/>
      <c r="H163" s="236">
        <v>25.300000000000001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185</v>
      </c>
      <c r="AU163" s="242" t="s">
        <v>85</v>
      </c>
      <c r="AV163" s="13" t="s">
        <v>85</v>
      </c>
      <c r="AW163" s="13" t="s">
        <v>37</v>
      </c>
      <c r="AX163" s="13" t="s">
        <v>75</v>
      </c>
      <c r="AY163" s="242" t="s">
        <v>113</v>
      </c>
    </row>
    <row r="164" s="13" customFormat="1">
      <c r="A164" s="13"/>
      <c r="B164" s="232"/>
      <c r="C164" s="233"/>
      <c r="D164" s="212" t="s">
        <v>185</v>
      </c>
      <c r="E164" s="234" t="s">
        <v>19</v>
      </c>
      <c r="F164" s="235" t="s">
        <v>268</v>
      </c>
      <c r="G164" s="233"/>
      <c r="H164" s="236">
        <v>17.710000000000001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185</v>
      </c>
      <c r="AU164" s="242" t="s">
        <v>85</v>
      </c>
      <c r="AV164" s="13" t="s">
        <v>85</v>
      </c>
      <c r="AW164" s="13" t="s">
        <v>37</v>
      </c>
      <c r="AX164" s="13" t="s">
        <v>75</v>
      </c>
      <c r="AY164" s="242" t="s">
        <v>113</v>
      </c>
    </row>
    <row r="165" s="14" customFormat="1">
      <c r="A165" s="14"/>
      <c r="B165" s="243"/>
      <c r="C165" s="244"/>
      <c r="D165" s="212" t="s">
        <v>185</v>
      </c>
      <c r="E165" s="245" t="s">
        <v>19</v>
      </c>
      <c r="F165" s="246" t="s">
        <v>189</v>
      </c>
      <c r="G165" s="244"/>
      <c r="H165" s="247">
        <v>179.82000000000002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185</v>
      </c>
      <c r="AU165" s="253" t="s">
        <v>85</v>
      </c>
      <c r="AV165" s="14" t="s">
        <v>118</v>
      </c>
      <c r="AW165" s="14" t="s">
        <v>37</v>
      </c>
      <c r="AX165" s="14" t="s">
        <v>83</v>
      </c>
      <c r="AY165" s="253" t="s">
        <v>113</v>
      </c>
    </row>
    <row r="166" s="2" customFormat="1" ht="37.8" customHeight="1">
      <c r="A166" s="39"/>
      <c r="B166" s="40"/>
      <c r="C166" s="198" t="s">
        <v>162</v>
      </c>
      <c r="D166" s="198" t="s">
        <v>114</v>
      </c>
      <c r="E166" s="199" t="s">
        <v>269</v>
      </c>
      <c r="F166" s="200" t="s">
        <v>270</v>
      </c>
      <c r="G166" s="201" t="s">
        <v>180</v>
      </c>
      <c r="H166" s="202">
        <v>899.10000000000002</v>
      </c>
      <c r="I166" s="203"/>
      <c r="J166" s="204">
        <f>ROUND(I166*H166,2)</f>
        <v>0</v>
      </c>
      <c r="K166" s="205"/>
      <c r="L166" s="45"/>
      <c r="M166" s="206" t="s">
        <v>19</v>
      </c>
      <c r="N166" s="207" t="s">
        <v>46</v>
      </c>
      <c r="O166" s="85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0" t="s">
        <v>118</v>
      </c>
      <c r="AT166" s="210" t="s">
        <v>114</v>
      </c>
      <c r="AU166" s="210" t="s">
        <v>85</v>
      </c>
      <c r="AY166" s="18" t="s">
        <v>113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8" t="s">
        <v>83</v>
      </c>
      <c r="BK166" s="211">
        <f>ROUND(I166*H166,2)</f>
        <v>0</v>
      </c>
      <c r="BL166" s="18" t="s">
        <v>118</v>
      </c>
      <c r="BM166" s="210" t="s">
        <v>271</v>
      </c>
    </row>
    <row r="167" s="2" customFormat="1">
      <c r="A167" s="39"/>
      <c r="B167" s="40"/>
      <c r="C167" s="41"/>
      <c r="D167" s="212" t="s">
        <v>120</v>
      </c>
      <c r="E167" s="41"/>
      <c r="F167" s="213" t="s">
        <v>272</v>
      </c>
      <c r="G167" s="41"/>
      <c r="H167" s="41"/>
      <c r="I167" s="214"/>
      <c r="J167" s="41"/>
      <c r="K167" s="41"/>
      <c r="L167" s="45"/>
      <c r="M167" s="215"/>
      <c r="N167" s="216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120</v>
      </c>
      <c r="AU167" s="18" t="s">
        <v>85</v>
      </c>
    </row>
    <row r="168" s="2" customFormat="1">
      <c r="A168" s="39"/>
      <c r="B168" s="40"/>
      <c r="C168" s="41"/>
      <c r="D168" s="230" t="s">
        <v>183</v>
      </c>
      <c r="E168" s="41"/>
      <c r="F168" s="231" t="s">
        <v>273</v>
      </c>
      <c r="G168" s="41"/>
      <c r="H168" s="41"/>
      <c r="I168" s="214"/>
      <c r="J168" s="41"/>
      <c r="K168" s="41"/>
      <c r="L168" s="45"/>
      <c r="M168" s="215"/>
      <c r="N168" s="216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183</v>
      </c>
      <c r="AU168" s="18" t="s">
        <v>85</v>
      </c>
    </row>
    <row r="169" s="13" customFormat="1">
      <c r="A169" s="13"/>
      <c r="B169" s="232"/>
      <c r="C169" s="233"/>
      <c r="D169" s="212" t="s">
        <v>185</v>
      </c>
      <c r="E169" s="233"/>
      <c r="F169" s="235" t="s">
        <v>274</v>
      </c>
      <c r="G169" s="233"/>
      <c r="H169" s="236">
        <v>899.10000000000002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185</v>
      </c>
      <c r="AU169" s="242" t="s">
        <v>85</v>
      </c>
      <c r="AV169" s="13" t="s">
        <v>85</v>
      </c>
      <c r="AW169" s="13" t="s">
        <v>4</v>
      </c>
      <c r="AX169" s="13" t="s">
        <v>83</v>
      </c>
      <c r="AY169" s="242" t="s">
        <v>113</v>
      </c>
    </row>
    <row r="170" s="2" customFormat="1" ht="24.15" customHeight="1">
      <c r="A170" s="39"/>
      <c r="B170" s="40"/>
      <c r="C170" s="198" t="s">
        <v>275</v>
      </c>
      <c r="D170" s="198" t="s">
        <v>114</v>
      </c>
      <c r="E170" s="199" t="s">
        <v>276</v>
      </c>
      <c r="F170" s="200" t="s">
        <v>277</v>
      </c>
      <c r="G170" s="201" t="s">
        <v>180</v>
      </c>
      <c r="H170" s="202">
        <v>9.9849999999999994</v>
      </c>
      <c r="I170" s="203"/>
      <c r="J170" s="204">
        <f>ROUND(I170*H170,2)</f>
        <v>0</v>
      </c>
      <c r="K170" s="205"/>
      <c r="L170" s="45"/>
      <c r="M170" s="206" t="s">
        <v>19</v>
      </c>
      <c r="N170" s="207" t="s">
        <v>46</v>
      </c>
      <c r="O170" s="85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0" t="s">
        <v>118</v>
      </c>
      <c r="AT170" s="210" t="s">
        <v>114</v>
      </c>
      <c r="AU170" s="210" t="s">
        <v>85</v>
      </c>
      <c r="AY170" s="18" t="s">
        <v>113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8" t="s">
        <v>83</v>
      </c>
      <c r="BK170" s="211">
        <f>ROUND(I170*H170,2)</f>
        <v>0</v>
      </c>
      <c r="BL170" s="18" t="s">
        <v>118</v>
      </c>
      <c r="BM170" s="210" t="s">
        <v>278</v>
      </c>
    </row>
    <row r="171" s="2" customFormat="1">
      <c r="A171" s="39"/>
      <c r="B171" s="40"/>
      <c r="C171" s="41"/>
      <c r="D171" s="212" t="s">
        <v>120</v>
      </c>
      <c r="E171" s="41"/>
      <c r="F171" s="213" t="s">
        <v>279</v>
      </c>
      <c r="G171" s="41"/>
      <c r="H171" s="41"/>
      <c r="I171" s="214"/>
      <c r="J171" s="41"/>
      <c r="K171" s="41"/>
      <c r="L171" s="45"/>
      <c r="M171" s="215"/>
      <c r="N171" s="216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120</v>
      </c>
      <c r="AU171" s="18" t="s">
        <v>85</v>
      </c>
    </row>
    <row r="172" s="2" customFormat="1">
      <c r="A172" s="39"/>
      <c r="B172" s="40"/>
      <c r="C172" s="41"/>
      <c r="D172" s="230" t="s">
        <v>183</v>
      </c>
      <c r="E172" s="41"/>
      <c r="F172" s="231" t="s">
        <v>280</v>
      </c>
      <c r="G172" s="41"/>
      <c r="H172" s="41"/>
      <c r="I172" s="214"/>
      <c r="J172" s="41"/>
      <c r="K172" s="41"/>
      <c r="L172" s="45"/>
      <c r="M172" s="215"/>
      <c r="N172" s="216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183</v>
      </c>
      <c r="AU172" s="18" t="s">
        <v>85</v>
      </c>
    </row>
    <row r="173" s="13" customFormat="1">
      <c r="A173" s="13"/>
      <c r="B173" s="232"/>
      <c r="C173" s="233"/>
      <c r="D173" s="212" t="s">
        <v>185</v>
      </c>
      <c r="E173" s="234" t="s">
        <v>19</v>
      </c>
      <c r="F173" s="235" t="s">
        <v>281</v>
      </c>
      <c r="G173" s="233"/>
      <c r="H173" s="236">
        <v>9.9849999999999994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185</v>
      </c>
      <c r="AU173" s="242" t="s">
        <v>85</v>
      </c>
      <c r="AV173" s="13" t="s">
        <v>85</v>
      </c>
      <c r="AW173" s="13" t="s">
        <v>37</v>
      </c>
      <c r="AX173" s="13" t="s">
        <v>75</v>
      </c>
      <c r="AY173" s="242" t="s">
        <v>113</v>
      </c>
    </row>
    <row r="174" s="14" customFormat="1">
      <c r="A174" s="14"/>
      <c r="B174" s="243"/>
      <c r="C174" s="244"/>
      <c r="D174" s="212" t="s">
        <v>185</v>
      </c>
      <c r="E174" s="245" t="s">
        <v>19</v>
      </c>
      <c r="F174" s="246" t="s">
        <v>189</v>
      </c>
      <c r="G174" s="244"/>
      <c r="H174" s="247">
        <v>9.9849999999999994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185</v>
      </c>
      <c r="AU174" s="253" t="s">
        <v>85</v>
      </c>
      <c r="AV174" s="14" t="s">
        <v>118</v>
      </c>
      <c r="AW174" s="14" t="s">
        <v>37</v>
      </c>
      <c r="AX174" s="14" t="s">
        <v>83</v>
      </c>
      <c r="AY174" s="253" t="s">
        <v>113</v>
      </c>
    </row>
    <row r="175" s="2" customFormat="1" ht="24.15" customHeight="1">
      <c r="A175" s="39"/>
      <c r="B175" s="40"/>
      <c r="C175" s="198" t="s">
        <v>282</v>
      </c>
      <c r="D175" s="198" t="s">
        <v>114</v>
      </c>
      <c r="E175" s="199" t="s">
        <v>283</v>
      </c>
      <c r="F175" s="200" t="s">
        <v>284</v>
      </c>
      <c r="G175" s="201" t="s">
        <v>180</v>
      </c>
      <c r="H175" s="202">
        <v>9.9849999999999994</v>
      </c>
      <c r="I175" s="203"/>
      <c r="J175" s="204">
        <f>ROUND(I175*H175,2)</f>
        <v>0</v>
      </c>
      <c r="K175" s="205"/>
      <c r="L175" s="45"/>
      <c r="M175" s="206" t="s">
        <v>19</v>
      </c>
      <c r="N175" s="207" t="s">
        <v>46</v>
      </c>
      <c r="O175" s="85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0" t="s">
        <v>118</v>
      </c>
      <c r="AT175" s="210" t="s">
        <v>114</v>
      </c>
      <c r="AU175" s="210" t="s">
        <v>85</v>
      </c>
      <c r="AY175" s="18" t="s">
        <v>113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8" t="s">
        <v>83</v>
      </c>
      <c r="BK175" s="211">
        <f>ROUND(I175*H175,2)</f>
        <v>0</v>
      </c>
      <c r="BL175" s="18" t="s">
        <v>118</v>
      </c>
      <c r="BM175" s="210" t="s">
        <v>285</v>
      </c>
    </row>
    <row r="176" s="2" customFormat="1">
      <c r="A176" s="39"/>
      <c r="B176" s="40"/>
      <c r="C176" s="41"/>
      <c r="D176" s="212" t="s">
        <v>120</v>
      </c>
      <c r="E176" s="41"/>
      <c r="F176" s="213" t="s">
        <v>286</v>
      </c>
      <c r="G176" s="41"/>
      <c r="H176" s="41"/>
      <c r="I176" s="214"/>
      <c r="J176" s="41"/>
      <c r="K176" s="41"/>
      <c r="L176" s="45"/>
      <c r="M176" s="215"/>
      <c r="N176" s="216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120</v>
      </c>
      <c r="AU176" s="18" t="s">
        <v>85</v>
      </c>
    </row>
    <row r="177" s="2" customFormat="1">
      <c r="A177" s="39"/>
      <c r="B177" s="40"/>
      <c r="C177" s="41"/>
      <c r="D177" s="230" t="s">
        <v>183</v>
      </c>
      <c r="E177" s="41"/>
      <c r="F177" s="231" t="s">
        <v>287</v>
      </c>
      <c r="G177" s="41"/>
      <c r="H177" s="41"/>
      <c r="I177" s="214"/>
      <c r="J177" s="41"/>
      <c r="K177" s="41"/>
      <c r="L177" s="45"/>
      <c r="M177" s="215"/>
      <c r="N177" s="216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183</v>
      </c>
      <c r="AU177" s="18" t="s">
        <v>85</v>
      </c>
    </row>
    <row r="178" s="13" customFormat="1">
      <c r="A178" s="13"/>
      <c r="B178" s="232"/>
      <c r="C178" s="233"/>
      <c r="D178" s="212" t="s">
        <v>185</v>
      </c>
      <c r="E178" s="234" t="s">
        <v>19</v>
      </c>
      <c r="F178" s="235" t="s">
        <v>281</v>
      </c>
      <c r="G178" s="233"/>
      <c r="H178" s="236">
        <v>9.9849999999999994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185</v>
      </c>
      <c r="AU178" s="242" t="s">
        <v>85</v>
      </c>
      <c r="AV178" s="13" t="s">
        <v>85</v>
      </c>
      <c r="AW178" s="13" t="s">
        <v>37</v>
      </c>
      <c r="AX178" s="13" t="s">
        <v>75</v>
      </c>
      <c r="AY178" s="242" t="s">
        <v>113</v>
      </c>
    </row>
    <row r="179" s="14" customFormat="1">
      <c r="A179" s="14"/>
      <c r="B179" s="243"/>
      <c r="C179" s="244"/>
      <c r="D179" s="212" t="s">
        <v>185</v>
      </c>
      <c r="E179" s="245" t="s">
        <v>19</v>
      </c>
      <c r="F179" s="246" t="s">
        <v>189</v>
      </c>
      <c r="G179" s="244"/>
      <c r="H179" s="247">
        <v>9.9849999999999994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185</v>
      </c>
      <c r="AU179" s="253" t="s">
        <v>85</v>
      </c>
      <c r="AV179" s="14" t="s">
        <v>118</v>
      </c>
      <c r="AW179" s="14" t="s">
        <v>37</v>
      </c>
      <c r="AX179" s="14" t="s">
        <v>83</v>
      </c>
      <c r="AY179" s="253" t="s">
        <v>113</v>
      </c>
    </row>
    <row r="180" s="2" customFormat="1" ht="16.5" customHeight="1">
      <c r="A180" s="39"/>
      <c r="B180" s="40"/>
      <c r="C180" s="198" t="s">
        <v>288</v>
      </c>
      <c r="D180" s="198" t="s">
        <v>114</v>
      </c>
      <c r="E180" s="199" t="s">
        <v>289</v>
      </c>
      <c r="F180" s="200" t="s">
        <v>290</v>
      </c>
      <c r="G180" s="201" t="s">
        <v>180</v>
      </c>
      <c r="H180" s="202">
        <v>359.63999999999999</v>
      </c>
      <c r="I180" s="203"/>
      <c r="J180" s="204">
        <f>ROUND(I180*H180,2)</f>
        <v>0</v>
      </c>
      <c r="K180" s="205"/>
      <c r="L180" s="45"/>
      <c r="M180" s="206" t="s">
        <v>19</v>
      </c>
      <c r="N180" s="207" t="s">
        <v>46</v>
      </c>
      <c r="O180" s="8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118</v>
      </c>
      <c r="AT180" s="210" t="s">
        <v>114</v>
      </c>
      <c r="AU180" s="210" t="s">
        <v>85</v>
      </c>
      <c r="AY180" s="18" t="s">
        <v>113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83</v>
      </c>
      <c r="BK180" s="211">
        <f>ROUND(I180*H180,2)</f>
        <v>0</v>
      </c>
      <c r="BL180" s="18" t="s">
        <v>118</v>
      </c>
      <c r="BM180" s="210" t="s">
        <v>291</v>
      </c>
    </row>
    <row r="181" s="2" customFormat="1">
      <c r="A181" s="39"/>
      <c r="B181" s="40"/>
      <c r="C181" s="41"/>
      <c r="D181" s="212" t="s">
        <v>120</v>
      </c>
      <c r="E181" s="41"/>
      <c r="F181" s="213" t="s">
        <v>292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120</v>
      </c>
      <c r="AU181" s="18" t="s">
        <v>85</v>
      </c>
    </row>
    <row r="182" s="2" customFormat="1">
      <c r="A182" s="39"/>
      <c r="B182" s="40"/>
      <c r="C182" s="41"/>
      <c r="D182" s="230" t="s">
        <v>183</v>
      </c>
      <c r="E182" s="41"/>
      <c r="F182" s="231" t="s">
        <v>293</v>
      </c>
      <c r="G182" s="41"/>
      <c r="H182" s="41"/>
      <c r="I182" s="214"/>
      <c r="J182" s="41"/>
      <c r="K182" s="41"/>
      <c r="L182" s="45"/>
      <c r="M182" s="215"/>
      <c r="N182" s="216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183</v>
      </c>
      <c r="AU182" s="18" t="s">
        <v>85</v>
      </c>
    </row>
    <row r="183" s="13" customFormat="1">
      <c r="A183" s="13"/>
      <c r="B183" s="232"/>
      <c r="C183" s="233"/>
      <c r="D183" s="212" t="s">
        <v>185</v>
      </c>
      <c r="E183" s="234" t="s">
        <v>19</v>
      </c>
      <c r="F183" s="235" t="s">
        <v>294</v>
      </c>
      <c r="G183" s="233"/>
      <c r="H183" s="236">
        <v>359.63999999999999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185</v>
      </c>
      <c r="AU183" s="242" t="s">
        <v>85</v>
      </c>
      <c r="AV183" s="13" t="s">
        <v>85</v>
      </c>
      <c r="AW183" s="13" t="s">
        <v>37</v>
      </c>
      <c r="AX183" s="13" t="s">
        <v>75</v>
      </c>
      <c r="AY183" s="242" t="s">
        <v>113</v>
      </c>
    </row>
    <row r="184" s="14" customFormat="1">
      <c r="A184" s="14"/>
      <c r="B184" s="243"/>
      <c r="C184" s="244"/>
      <c r="D184" s="212" t="s">
        <v>185</v>
      </c>
      <c r="E184" s="245" t="s">
        <v>19</v>
      </c>
      <c r="F184" s="246" t="s">
        <v>189</v>
      </c>
      <c r="G184" s="244"/>
      <c r="H184" s="247">
        <v>359.63999999999999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185</v>
      </c>
      <c r="AU184" s="253" t="s">
        <v>85</v>
      </c>
      <c r="AV184" s="14" t="s">
        <v>118</v>
      </c>
      <c r="AW184" s="14" t="s">
        <v>37</v>
      </c>
      <c r="AX184" s="14" t="s">
        <v>83</v>
      </c>
      <c r="AY184" s="253" t="s">
        <v>113</v>
      </c>
    </row>
    <row r="185" s="2" customFormat="1" ht="16.5" customHeight="1">
      <c r="A185" s="39"/>
      <c r="B185" s="40"/>
      <c r="C185" s="198" t="s">
        <v>295</v>
      </c>
      <c r="D185" s="198" t="s">
        <v>114</v>
      </c>
      <c r="E185" s="199" t="s">
        <v>296</v>
      </c>
      <c r="F185" s="200" t="s">
        <v>297</v>
      </c>
      <c r="G185" s="201" t="s">
        <v>117</v>
      </c>
      <c r="H185" s="202">
        <v>1</v>
      </c>
      <c r="I185" s="203"/>
      <c r="J185" s="204">
        <f>ROUND(I185*H185,2)</f>
        <v>0</v>
      </c>
      <c r="K185" s="205"/>
      <c r="L185" s="45"/>
      <c r="M185" s="206" t="s">
        <v>19</v>
      </c>
      <c r="N185" s="207" t="s">
        <v>46</v>
      </c>
      <c r="O185" s="85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0" t="s">
        <v>118</v>
      </c>
      <c r="AT185" s="210" t="s">
        <v>114</v>
      </c>
      <c r="AU185" s="210" t="s">
        <v>85</v>
      </c>
      <c r="AY185" s="18" t="s">
        <v>113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8" t="s">
        <v>83</v>
      </c>
      <c r="BK185" s="211">
        <f>ROUND(I185*H185,2)</f>
        <v>0</v>
      </c>
      <c r="BL185" s="18" t="s">
        <v>118</v>
      </c>
      <c r="BM185" s="210" t="s">
        <v>298</v>
      </c>
    </row>
    <row r="186" s="2" customFormat="1">
      <c r="A186" s="39"/>
      <c r="B186" s="40"/>
      <c r="C186" s="41"/>
      <c r="D186" s="212" t="s">
        <v>120</v>
      </c>
      <c r="E186" s="41"/>
      <c r="F186" s="213" t="s">
        <v>297</v>
      </c>
      <c r="G186" s="41"/>
      <c r="H186" s="41"/>
      <c r="I186" s="214"/>
      <c r="J186" s="41"/>
      <c r="K186" s="41"/>
      <c r="L186" s="45"/>
      <c r="M186" s="215"/>
      <c r="N186" s="216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120</v>
      </c>
      <c r="AU186" s="18" t="s">
        <v>85</v>
      </c>
    </row>
    <row r="187" s="2" customFormat="1">
      <c r="A187" s="39"/>
      <c r="B187" s="40"/>
      <c r="C187" s="41"/>
      <c r="D187" s="212" t="s">
        <v>121</v>
      </c>
      <c r="E187" s="41"/>
      <c r="F187" s="217" t="s">
        <v>299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121</v>
      </c>
      <c r="AU187" s="18" t="s">
        <v>85</v>
      </c>
    </row>
    <row r="188" s="2" customFormat="1" ht="24.15" customHeight="1">
      <c r="A188" s="39"/>
      <c r="B188" s="40"/>
      <c r="C188" s="198" t="s">
        <v>300</v>
      </c>
      <c r="D188" s="198" t="s">
        <v>114</v>
      </c>
      <c r="E188" s="199" t="s">
        <v>301</v>
      </c>
      <c r="F188" s="200" t="s">
        <v>302</v>
      </c>
      <c r="G188" s="201" t="s">
        <v>303</v>
      </c>
      <c r="H188" s="202">
        <v>100</v>
      </c>
      <c r="I188" s="203"/>
      <c r="J188" s="204">
        <f>ROUND(I188*H188,2)</f>
        <v>0</v>
      </c>
      <c r="K188" s="205"/>
      <c r="L188" s="45"/>
      <c r="M188" s="206" t="s">
        <v>19</v>
      </c>
      <c r="N188" s="207" t="s">
        <v>46</v>
      </c>
      <c r="O188" s="85"/>
      <c r="P188" s="208">
        <f>O188*H188</f>
        <v>0</v>
      </c>
      <c r="Q188" s="208">
        <v>6.3739199999999994E-05</v>
      </c>
      <c r="R188" s="208">
        <f>Q188*H188</f>
        <v>0.0063739199999999991</v>
      </c>
      <c r="S188" s="208">
        <v>0</v>
      </c>
      <c r="T188" s="20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0" t="s">
        <v>118</v>
      </c>
      <c r="AT188" s="210" t="s">
        <v>114</v>
      </c>
      <c r="AU188" s="210" t="s">
        <v>85</v>
      </c>
      <c r="AY188" s="18" t="s">
        <v>113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8" t="s">
        <v>83</v>
      </c>
      <c r="BK188" s="211">
        <f>ROUND(I188*H188,2)</f>
        <v>0</v>
      </c>
      <c r="BL188" s="18" t="s">
        <v>118</v>
      </c>
      <c r="BM188" s="210" t="s">
        <v>304</v>
      </c>
    </row>
    <row r="189" s="2" customFormat="1">
      <c r="A189" s="39"/>
      <c r="B189" s="40"/>
      <c r="C189" s="41"/>
      <c r="D189" s="212" t="s">
        <v>120</v>
      </c>
      <c r="E189" s="41"/>
      <c r="F189" s="213" t="s">
        <v>305</v>
      </c>
      <c r="G189" s="41"/>
      <c r="H189" s="41"/>
      <c r="I189" s="214"/>
      <c r="J189" s="41"/>
      <c r="K189" s="41"/>
      <c r="L189" s="45"/>
      <c r="M189" s="215"/>
      <c r="N189" s="21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120</v>
      </c>
      <c r="AU189" s="18" t="s">
        <v>85</v>
      </c>
    </row>
    <row r="190" s="2" customFormat="1">
      <c r="A190" s="39"/>
      <c r="B190" s="40"/>
      <c r="C190" s="41"/>
      <c r="D190" s="230" t="s">
        <v>183</v>
      </c>
      <c r="E190" s="41"/>
      <c r="F190" s="231" t="s">
        <v>306</v>
      </c>
      <c r="G190" s="41"/>
      <c r="H190" s="41"/>
      <c r="I190" s="214"/>
      <c r="J190" s="41"/>
      <c r="K190" s="41"/>
      <c r="L190" s="45"/>
      <c r="M190" s="215"/>
      <c r="N190" s="216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183</v>
      </c>
      <c r="AU190" s="18" t="s">
        <v>85</v>
      </c>
    </row>
    <row r="191" s="2" customFormat="1" ht="24.15" customHeight="1">
      <c r="A191" s="39"/>
      <c r="B191" s="40"/>
      <c r="C191" s="198" t="s">
        <v>307</v>
      </c>
      <c r="D191" s="198" t="s">
        <v>114</v>
      </c>
      <c r="E191" s="199" t="s">
        <v>308</v>
      </c>
      <c r="F191" s="200" t="s">
        <v>309</v>
      </c>
      <c r="G191" s="201" t="s">
        <v>310</v>
      </c>
      <c r="H191" s="202">
        <v>20</v>
      </c>
      <c r="I191" s="203"/>
      <c r="J191" s="204">
        <f>ROUND(I191*H191,2)</f>
        <v>0</v>
      </c>
      <c r="K191" s="205"/>
      <c r="L191" s="45"/>
      <c r="M191" s="206" t="s">
        <v>19</v>
      </c>
      <c r="N191" s="207" t="s">
        <v>46</v>
      </c>
      <c r="O191" s="8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0" t="s">
        <v>118</v>
      </c>
      <c r="AT191" s="210" t="s">
        <v>114</v>
      </c>
      <c r="AU191" s="210" t="s">
        <v>85</v>
      </c>
      <c r="AY191" s="18" t="s">
        <v>113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8" t="s">
        <v>83</v>
      </c>
      <c r="BK191" s="211">
        <f>ROUND(I191*H191,2)</f>
        <v>0</v>
      </c>
      <c r="BL191" s="18" t="s">
        <v>118</v>
      </c>
      <c r="BM191" s="210" t="s">
        <v>311</v>
      </c>
    </row>
    <row r="192" s="2" customFormat="1">
      <c r="A192" s="39"/>
      <c r="B192" s="40"/>
      <c r="C192" s="41"/>
      <c r="D192" s="212" t="s">
        <v>120</v>
      </c>
      <c r="E192" s="41"/>
      <c r="F192" s="213" t="s">
        <v>312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120</v>
      </c>
      <c r="AU192" s="18" t="s">
        <v>85</v>
      </c>
    </row>
    <row r="193" s="2" customFormat="1">
      <c r="A193" s="39"/>
      <c r="B193" s="40"/>
      <c r="C193" s="41"/>
      <c r="D193" s="230" t="s">
        <v>183</v>
      </c>
      <c r="E193" s="41"/>
      <c r="F193" s="231" t="s">
        <v>313</v>
      </c>
      <c r="G193" s="41"/>
      <c r="H193" s="41"/>
      <c r="I193" s="214"/>
      <c r="J193" s="41"/>
      <c r="K193" s="41"/>
      <c r="L193" s="45"/>
      <c r="M193" s="215"/>
      <c r="N193" s="216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183</v>
      </c>
      <c r="AU193" s="18" t="s">
        <v>85</v>
      </c>
    </row>
    <row r="194" s="2" customFormat="1" ht="24.15" customHeight="1">
      <c r="A194" s="39"/>
      <c r="B194" s="40"/>
      <c r="C194" s="198" t="s">
        <v>314</v>
      </c>
      <c r="D194" s="198" t="s">
        <v>114</v>
      </c>
      <c r="E194" s="199" t="s">
        <v>315</v>
      </c>
      <c r="F194" s="200" t="s">
        <v>316</v>
      </c>
      <c r="G194" s="201" t="s">
        <v>246</v>
      </c>
      <c r="H194" s="202">
        <v>30</v>
      </c>
      <c r="I194" s="203"/>
      <c r="J194" s="204">
        <f>ROUND(I194*H194,2)</f>
        <v>0</v>
      </c>
      <c r="K194" s="205"/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118</v>
      </c>
      <c r="AT194" s="210" t="s">
        <v>114</v>
      </c>
      <c r="AU194" s="210" t="s">
        <v>85</v>
      </c>
      <c r="AY194" s="18" t="s">
        <v>113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83</v>
      </c>
      <c r="BK194" s="211">
        <f>ROUND(I194*H194,2)</f>
        <v>0</v>
      </c>
      <c r="BL194" s="18" t="s">
        <v>118</v>
      </c>
      <c r="BM194" s="210" t="s">
        <v>317</v>
      </c>
    </row>
    <row r="195" s="2" customFormat="1">
      <c r="A195" s="39"/>
      <c r="B195" s="40"/>
      <c r="C195" s="41"/>
      <c r="D195" s="212" t="s">
        <v>120</v>
      </c>
      <c r="E195" s="41"/>
      <c r="F195" s="213" t="s">
        <v>318</v>
      </c>
      <c r="G195" s="41"/>
      <c r="H195" s="41"/>
      <c r="I195" s="214"/>
      <c r="J195" s="41"/>
      <c r="K195" s="41"/>
      <c r="L195" s="45"/>
      <c r="M195" s="215"/>
      <c r="N195" s="216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120</v>
      </c>
      <c r="AU195" s="18" t="s">
        <v>85</v>
      </c>
    </row>
    <row r="196" s="2" customFormat="1">
      <c r="A196" s="39"/>
      <c r="B196" s="40"/>
      <c r="C196" s="41"/>
      <c r="D196" s="230" t="s">
        <v>183</v>
      </c>
      <c r="E196" s="41"/>
      <c r="F196" s="231" t="s">
        <v>319</v>
      </c>
      <c r="G196" s="41"/>
      <c r="H196" s="41"/>
      <c r="I196" s="214"/>
      <c r="J196" s="41"/>
      <c r="K196" s="41"/>
      <c r="L196" s="45"/>
      <c r="M196" s="215"/>
      <c r="N196" s="216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183</v>
      </c>
      <c r="AU196" s="18" t="s">
        <v>85</v>
      </c>
    </row>
    <row r="197" s="13" customFormat="1">
      <c r="A197" s="13"/>
      <c r="B197" s="232"/>
      <c r="C197" s="233"/>
      <c r="D197" s="212" t="s">
        <v>185</v>
      </c>
      <c r="E197" s="234" t="s">
        <v>19</v>
      </c>
      <c r="F197" s="235" t="s">
        <v>320</v>
      </c>
      <c r="G197" s="233"/>
      <c r="H197" s="236">
        <v>30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185</v>
      </c>
      <c r="AU197" s="242" t="s">
        <v>85</v>
      </c>
      <c r="AV197" s="13" t="s">
        <v>85</v>
      </c>
      <c r="AW197" s="13" t="s">
        <v>37</v>
      </c>
      <c r="AX197" s="13" t="s">
        <v>75</v>
      </c>
      <c r="AY197" s="242" t="s">
        <v>113</v>
      </c>
    </row>
    <row r="198" s="14" customFormat="1">
      <c r="A198" s="14"/>
      <c r="B198" s="243"/>
      <c r="C198" s="244"/>
      <c r="D198" s="212" t="s">
        <v>185</v>
      </c>
      <c r="E198" s="245" t="s">
        <v>19</v>
      </c>
      <c r="F198" s="246" t="s">
        <v>189</v>
      </c>
      <c r="G198" s="244"/>
      <c r="H198" s="247">
        <v>30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185</v>
      </c>
      <c r="AU198" s="253" t="s">
        <v>85</v>
      </c>
      <c r="AV198" s="14" t="s">
        <v>118</v>
      </c>
      <c r="AW198" s="14" t="s">
        <v>37</v>
      </c>
      <c r="AX198" s="14" t="s">
        <v>83</v>
      </c>
      <c r="AY198" s="253" t="s">
        <v>113</v>
      </c>
    </row>
    <row r="199" s="2" customFormat="1" ht="21.75" customHeight="1">
      <c r="A199" s="39"/>
      <c r="B199" s="40"/>
      <c r="C199" s="198" t="s">
        <v>7</v>
      </c>
      <c r="D199" s="198" t="s">
        <v>114</v>
      </c>
      <c r="E199" s="199" t="s">
        <v>321</v>
      </c>
      <c r="F199" s="200" t="s">
        <v>322</v>
      </c>
      <c r="G199" s="201" t="s">
        <v>246</v>
      </c>
      <c r="H199" s="202">
        <v>30</v>
      </c>
      <c r="I199" s="203"/>
      <c r="J199" s="204">
        <f>ROUND(I199*H199,2)</f>
        <v>0</v>
      </c>
      <c r="K199" s="205"/>
      <c r="L199" s="45"/>
      <c r="M199" s="206" t="s">
        <v>19</v>
      </c>
      <c r="N199" s="207" t="s">
        <v>46</v>
      </c>
      <c r="O199" s="85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0" t="s">
        <v>118</v>
      </c>
      <c r="AT199" s="210" t="s">
        <v>114</v>
      </c>
      <c r="AU199" s="210" t="s">
        <v>85</v>
      </c>
      <c r="AY199" s="18" t="s">
        <v>113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8" t="s">
        <v>83</v>
      </c>
      <c r="BK199" s="211">
        <f>ROUND(I199*H199,2)</f>
        <v>0</v>
      </c>
      <c r="BL199" s="18" t="s">
        <v>118</v>
      </c>
      <c r="BM199" s="210" t="s">
        <v>323</v>
      </c>
    </row>
    <row r="200" s="2" customFormat="1">
      <c r="A200" s="39"/>
      <c r="B200" s="40"/>
      <c r="C200" s="41"/>
      <c r="D200" s="212" t="s">
        <v>120</v>
      </c>
      <c r="E200" s="41"/>
      <c r="F200" s="213" t="s">
        <v>322</v>
      </c>
      <c r="G200" s="41"/>
      <c r="H200" s="41"/>
      <c r="I200" s="214"/>
      <c r="J200" s="41"/>
      <c r="K200" s="41"/>
      <c r="L200" s="45"/>
      <c r="M200" s="215"/>
      <c r="N200" s="216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120</v>
      </c>
      <c r="AU200" s="18" t="s">
        <v>85</v>
      </c>
    </row>
    <row r="201" s="2" customFormat="1">
      <c r="A201" s="39"/>
      <c r="B201" s="40"/>
      <c r="C201" s="41"/>
      <c r="D201" s="230" t="s">
        <v>183</v>
      </c>
      <c r="E201" s="41"/>
      <c r="F201" s="231" t="s">
        <v>324</v>
      </c>
      <c r="G201" s="41"/>
      <c r="H201" s="41"/>
      <c r="I201" s="214"/>
      <c r="J201" s="41"/>
      <c r="K201" s="41"/>
      <c r="L201" s="45"/>
      <c r="M201" s="215"/>
      <c r="N201" s="216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183</v>
      </c>
      <c r="AU201" s="18" t="s">
        <v>85</v>
      </c>
    </row>
    <row r="202" s="13" customFormat="1">
      <c r="A202" s="13"/>
      <c r="B202" s="232"/>
      <c r="C202" s="233"/>
      <c r="D202" s="212" t="s">
        <v>185</v>
      </c>
      <c r="E202" s="234" t="s">
        <v>19</v>
      </c>
      <c r="F202" s="235" t="s">
        <v>320</v>
      </c>
      <c r="G202" s="233"/>
      <c r="H202" s="236">
        <v>30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185</v>
      </c>
      <c r="AU202" s="242" t="s">
        <v>85</v>
      </c>
      <c r="AV202" s="13" t="s">
        <v>85</v>
      </c>
      <c r="AW202" s="13" t="s">
        <v>37</v>
      </c>
      <c r="AX202" s="13" t="s">
        <v>75</v>
      </c>
      <c r="AY202" s="242" t="s">
        <v>113</v>
      </c>
    </row>
    <row r="203" s="14" customFormat="1">
      <c r="A203" s="14"/>
      <c r="B203" s="243"/>
      <c r="C203" s="244"/>
      <c r="D203" s="212" t="s">
        <v>185</v>
      </c>
      <c r="E203" s="245" t="s">
        <v>19</v>
      </c>
      <c r="F203" s="246" t="s">
        <v>189</v>
      </c>
      <c r="G203" s="244"/>
      <c r="H203" s="247">
        <v>30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185</v>
      </c>
      <c r="AU203" s="253" t="s">
        <v>85</v>
      </c>
      <c r="AV203" s="14" t="s">
        <v>118</v>
      </c>
      <c r="AW203" s="14" t="s">
        <v>37</v>
      </c>
      <c r="AX203" s="14" t="s">
        <v>83</v>
      </c>
      <c r="AY203" s="253" t="s">
        <v>113</v>
      </c>
    </row>
    <row r="204" s="2" customFormat="1" ht="16.5" customHeight="1">
      <c r="A204" s="39"/>
      <c r="B204" s="40"/>
      <c r="C204" s="254" t="s">
        <v>325</v>
      </c>
      <c r="D204" s="254" t="s">
        <v>326</v>
      </c>
      <c r="E204" s="255" t="s">
        <v>327</v>
      </c>
      <c r="F204" s="256" t="s">
        <v>328</v>
      </c>
      <c r="G204" s="257" t="s">
        <v>329</v>
      </c>
      <c r="H204" s="258">
        <v>0.90000000000000002</v>
      </c>
      <c r="I204" s="259"/>
      <c r="J204" s="260">
        <f>ROUND(I204*H204,2)</f>
        <v>0</v>
      </c>
      <c r="K204" s="261"/>
      <c r="L204" s="262"/>
      <c r="M204" s="263" t="s">
        <v>19</v>
      </c>
      <c r="N204" s="264" t="s">
        <v>46</v>
      </c>
      <c r="O204" s="85"/>
      <c r="P204" s="208">
        <f>O204*H204</f>
        <v>0</v>
      </c>
      <c r="Q204" s="208">
        <v>0.001</v>
      </c>
      <c r="R204" s="208">
        <f>Q204*H204</f>
        <v>0.00090000000000000008</v>
      </c>
      <c r="S204" s="208">
        <v>0</v>
      </c>
      <c r="T204" s="20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0" t="s">
        <v>229</v>
      </c>
      <c r="AT204" s="210" t="s">
        <v>326</v>
      </c>
      <c r="AU204" s="210" t="s">
        <v>85</v>
      </c>
      <c r="AY204" s="18" t="s">
        <v>113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8" t="s">
        <v>83</v>
      </c>
      <c r="BK204" s="211">
        <f>ROUND(I204*H204,2)</f>
        <v>0</v>
      </c>
      <c r="BL204" s="18" t="s">
        <v>118</v>
      </c>
      <c r="BM204" s="210" t="s">
        <v>330</v>
      </c>
    </row>
    <row r="205" s="2" customFormat="1">
      <c r="A205" s="39"/>
      <c r="B205" s="40"/>
      <c r="C205" s="41"/>
      <c r="D205" s="212" t="s">
        <v>120</v>
      </c>
      <c r="E205" s="41"/>
      <c r="F205" s="213" t="s">
        <v>328</v>
      </c>
      <c r="G205" s="41"/>
      <c r="H205" s="41"/>
      <c r="I205" s="214"/>
      <c r="J205" s="41"/>
      <c r="K205" s="41"/>
      <c r="L205" s="45"/>
      <c r="M205" s="215"/>
      <c r="N205" s="216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120</v>
      </c>
      <c r="AU205" s="18" t="s">
        <v>85</v>
      </c>
    </row>
    <row r="206" s="13" customFormat="1">
      <c r="A206" s="13"/>
      <c r="B206" s="232"/>
      <c r="C206" s="233"/>
      <c r="D206" s="212" t="s">
        <v>185</v>
      </c>
      <c r="E206" s="233"/>
      <c r="F206" s="235" t="s">
        <v>331</v>
      </c>
      <c r="G206" s="233"/>
      <c r="H206" s="236">
        <v>0.90000000000000002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185</v>
      </c>
      <c r="AU206" s="242" t="s">
        <v>85</v>
      </c>
      <c r="AV206" s="13" t="s">
        <v>85</v>
      </c>
      <c r="AW206" s="13" t="s">
        <v>4</v>
      </c>
      <c r="AX206" s="13" t="s">
        <v>83</v>
      </c>
      <c r="AY206" s="242" t="s">
        <v>113</v>
      </c>
    </row>
    <row r="207" s="2" customFormat="1" ht="24.15" customHeight="1">
      <c r="A207" s="39"/>
      <c r="B207" s="40"/>
      <c r="C207" s="198" t="s">
        <v>332</v>
      </c>
      <c r="D207" s="198" t="s">
        <v>114</v>
      </c>
      <c r="E207" s="199" t="s">
        <v>333</v>
      </c>
      <c r="F207" s="200" t="s">
        <v>334</v>
      </c>
      <c r="G207" s="201" t="s">
        <v>246</v>
      </c>
      <c r="H207" s="202">
        <v>30</v>
      </c>
      <c r="I207" s="203"/>
      <c r="J207" s="204">
        <f>ROUND(I207*H207,2)</f>
        <v>0</v>
      </c>
      <c r="K207" s="205"/>
      <c r="L207" s="45"/>
      <c r="M207" s="206" t="s">
        <v>19</v>
      </c>
      <c r="N207" s="207" t="s">
        <v>46</v>
      </c>
      <c r="O207" s="85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0" t="s">
        <v>118</v>
      </c>
      <c r="AT207" s="210" t="s">
        <v>114</v>
      </c>
      <c r="AU207" s="210" t="s">
        <v>85</v>
      </c>
      <c r="AY207" s="18" t="s">
        <v>113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8" t="s">
        <v>83</v>
      </c>
      <c r="BK207" s="211">
        <f>ROUND(I207*H207,2)</f>
        <v>0</v>
      </c>
      <c r="BL207" s="18" t="s">
        <v>118</v>
      </c>
      <c r="BM207" s="210" t="s">
        <v>335</v>
      </c>
    </row>
    <row r="208" s="2" customFormat="1">
      <c r="A208" s="39"/>
      <c r="B208" s="40"/>
      <c r="C208" s="41"/>
      <c r="D208" s="212" t="s">
        <v>120</v>
      </c>
      <c r="E208" s="41"/>
      <c r="F208" s="213" t="s">
        <v>336</v>
      </c>
      <c r="G208" s="41"/>
      <c r="H208" s="41"/>
      <c r="I208" s="214"/>
      <c r="J208" s="41"/>
      <c r="K208" s="41"/>
      <c r="L208" s="45"/>
      <c r="M208" s="215"/>
      <c r="N208" s="216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120</v>
      </c>
      <c r="AU208" s="18" t="s">
        <v>85</v>
      </c>
    </row>
    <row r="209" s="2" customFormat="1">
      <c r="A209" s="39"/>
      <c r="B209" s="40"/>
      <c r="C209" s="41"/>
      <c r="D209" s="230" t="s">
        <v>183</v>
      </c>
      <c r="E209" s="41"/>
      <c r="F209" s="231" t="s">
        <v>337</v>
      </c>
      <c r="G209" s="41"/>
      <c r="H209" s="41"/>
      <c r="I209" s="214"/>
      <c r="J209" s="41"/>
      <c r="K209" s="41"/>
      <c r="L209" s="45"/>
      <c r="M209" s="215"/>
      <c r="N209" s="216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183</v>
      </c>
      <c r="AU209" s="18" t="s">
        <v>85</v>
      </c>
    </row>
    <row r="210" s="13" customFormat="1">
      <c r="A210" s="13"/>
      <c r="B210" s="232"/>
      <c r="C210" s="233"/>
      <c r="D210" s="212" t="s">
        <v>185</v>
      </c>
      <c r="E210" s="234" t="s">
        <v>19</v>
      </c>
      <c r="F210" s="235" t="s">
        <v>320</v>
      </c>
      <c r="G210" s="233"/>
      <c r="H210" s="236">
        <v>30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185</v>
      </c>
      <c r="AU210" s="242" t="s">
        <v>85</v>
      </c>
      <c r="AV210" s="13" t="s">
        <v>85</v>
      </c>
      <c r="AW210" s="13" t="s">
        <v>37</v>
      </c>
      <c r="AX210" s="13" t="s">
        <v>75</v>
      </c>
      <c r="AY210" s="242" t="s">
        <v>113</v>
      </c>
    </row>
    <row r="211" s="14" customFormat="1">
      <c r="A211" s="14"/>
      <c r="B211" s="243"/>
      <c r="C211" s="244"/>
      <c r="D211" s="212" t="s">
        <v>185</v>
      </c>
      <c r="E211" s="245" t="s">
        <v>19</v>
      </c>
      <c r="F211" s="246" t="s">
        <v>189</v>
      </c>
      <c r="G211" s="244"/>
      <c r="H211" s="247">
        <v>30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185</v>
      </c>
      <c r="AU211" s="253" t="s">
        <v>85</v>
      </c>
      <c r="AV211" s="14" t="s">
        <v>118</v>
      </c>
      <c r="AW211" s="14" t="s">
        <v>37</v>
      </c>
      <c r="AX211" s="14" t="s">
        <v>83</v>
      </c>
      <c r="AY211" s="253" t="s">
        <v>113</v>
      </c>
    </row>
    <row r="212" s="2" customFormat="1" ht="16.5" customHeight="1">
      <c r="A212" s="39"/>
      <c r="B212" s="40"/>
      <c r="C212" s="198" t="s">
        <v>338</v>
      </c>
      <c r="D212" s="198" t="s">
        <v>114</v>
      </c>
      <c r="E212" s="199" t="s">
        <v>339</v>
      </c>
      <c r="F212" s="200" t="s">
        <v>340</v>
      </c>
      <c r="G212" s="201" t="s">
        <v>341</v>
      </c>
      <c r="H212" s="202">
        <v>359.63999999999999</v>
      </c>
      <c r="I212" s="203"/>
      <c r="J212" s="204">
        <f>ROUND(I212*H212,2)</f>
        <v>0</v>
      </c>
      <c r="K212" s="205"/>
      <c r="L212" s="45"/>
      <c r="M212" s="206" t="s">
        <v>19</v>
      </c>
      <c r="N212" s="207" t="s">
        <v>46</v>
      </c>
      <c r="O212" s="85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0" t="s">
        <v>118</v>
      </c>
      <c r="AT212" s="210" t="s">
        <v>114</v>
      </c>
      <c r="AU212" s="210" t="s">
        <v>85</v>
      </c>
      <c r="AY212" s="18" t="s">
        <v>113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8" t="s">
        <v>83</v>
      </c>
      <c r="BK212" s="211">
        <f>ROUND(I212*H212,2)</f>
        <v>0</v>
      </c>
      <c r="BL212" s="18" t="s">
        <v>118</v>
      </c>
      <c r="BM212" s="210" t="s">
        <v>342</v>
      </c>
    </row>
    <row r="213" s="2" customFormat="1">
      <c r="A213" s="39"/>
      <c r="B213" s="40"/>
      <c r="C213" s="41"/>
      <c r="D213" s="212" t="s">
        <v>120</v>
      </c>
      <c r="E213" s="41"/>
      <c r="F213" s="213" t="s">
        <v>340</v>
      </c>
      <c r="G213" s="41"/>
      <c r="H213" s="41"/>
      <c r="I213" s="214"/>
      <c r="J213" s="41"/>
      <c r="K213" s="41"/>
      <c r="L213" s="45"/>
      <c r="M213" s="215"/>
      <c r="N213" s="216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120</v>
      </c>
      <c r="AU213" s="18" t="s">
        <v>85</v>
      </c>
    </row>
    <row r="214" s="13" customFormat="1">
      <c r="A214" s="13"/>
      <c r="B214" s="232"/>
      <c r="C214" s="233"/>
      <c r="D214" s="212" t="s">
        <v>185</v>
      </c>
      <c r="E214" s="234" t="s">
        <v>19</v>
      </c>
      <c r="F214" s="235" t="s">
        <v>294</v>
      </c>
      <c r="G214" s="233"/>
      <c r="H214" s="236">
        <v>359.63999999999999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185</v>
      </c>
      <c r="AU214" s="242" t="s">
        <v>85</v>
      </c>
      <c r="AV214" s="13" t="s">
        <v>85</v>
      </c>
      <c r="AW214" s="13" t="s">
        <v>37</v>
      </c>
      <c r="AX214" s="13" t="s">
        <v>75</v>
      </c>
      <c r="AY214" s="242" t="s">
        <v>113</v>
      </c>
    </row>
    <row r="215" s="14" customFormat="1">
      <c r="A215" s="14"/>
      <c r="B215" s="243"/>
      <c r="C215" s="244"/>
      <c r="D215" s="212" t="s">
        <v>185</v>
      </c>
      <c r="E215" s="245" t="s">
        <v>19</v>
      </c>
      <c r="F215" s="246" t="s">
        <v>189</v>
      </c>
      <c r="G215" s="244"/>
      <c r="H215" s="247">
        <v>359.63999999999999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185</v>
      </c>
      <c r="AU215" s="253" t="s">
        <v>85</v>
      </c>
      <c r="AV215" s="14" t="s">
        <v>118</v>
      </c>
      <c r="AW215" s="14" t="s">
        <v>37</v>
      </c>
      <c r="AX215" s="14" t="s">
        <v>83</v>
      </c>
      <c r="AY215" s="253" t="s">
        <v>113</v>
      </c>
    </row>
    <row r="216" s="2" customFormat="1" ht="24.15" customHeight="1">
      <c r="A216" s="39"/>
      <c r="B216" s="40"/>
      <c r="C216" s="198" t="s">
        <v>343</v>
      </c>
      <c r="D216" s="198" t="s">
        <v>114</v>
      </c>
      <c r="E216" s="199" t="s">
        <v>344</v>
      </c>
      <c r="F216" s="200" t="s">
        <v>345</v>
      </c>
      <c r="G216" s="201" t="s">
        <v>180</v>
      </c>
      <c r="H216" s="202">
        <v>7.25</v>
      </c>
      <c r="I216" s="203"/>
      <c r="J216" s="204">
        <f>ROUND(I216*H216,2)</f>
        <v>0</v>
      </c>
      <c r="K216" s="205"/>
      <c r="L216" s="45"/>
      <c r="M216" s="206" t="s">
        <v>19</v>
      </c>
      <c r="N216" s="207" t="s">
        <v>46</v>
      </c>
      <c r="O216" s="85"/>
      <c r="P216" s="208">
        <f>O216*H216</f>
        <v>0</v>
      </c>
      <c r="Q216" s="208">
        <v>0</v>
      </c>
      <c r="R216" s="208">
        <f>Q216*H216</f>
        <v>0</v>
      </c>
      <c r="S216" s="208">
        <v>2.5</v>
      </c>
      <c r="T216" s="209">
        <f>S216*H216</f>
        <v>18.125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0" t="s">
        <v>118</v>
      </c>
      <c r="AT216" s="210" t="s">
        <v>114</v>
      </c>
      <c r="AU216" s="210" t="s">
        <v>85</v>
      </c>
      <c r="AY216" s="18" t="s">
        <v>113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8" t="s">
        <v>83</v>
      </c>
      <c r="BK216" s="211">
        <f>ROUND(I216*H216,2)</f>
        <v>0</v>
      </c>
      <c r="BL216" s="18" t="s">
        <v>118</v>
      </c>
      <c r="BM216" s="210" t="s">
        <v>346</v>
      </c>
    </row>
    <row r="217" s="2" customFormat="1">
      <c r="A217" s="39"/>
      <c r="B217" s="40"/>
      <c r="C217" s="41"/>
      <c r="D217" s="212" t="s">
        <v>120</v>
      </c>
      <c r="E217" s="41"/>
      <c r="F217" s="213" t="s">
        <v>347</v>
      </c>
      <c r="G217" s="41"/>
      <c r="H217" s="41"/>
      <c r="I217" s="214"/>
      <c r="J217" s="41"/>
      <c r="K217" s="41"/>
      <c r="L217" s="45"/>
      <c r="M217" s="215"/>
      <c r="N217" s="216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120</v>
      </c>
      <c r="AU217" s="18" t="s">
        <v>85</v>
      </c>
    </row>
    <row r="218" s="13" customFormat="1">
      <c r="A218" s="13"/>
      <c r="B218" s="232"/>
      <c r="C218" s="233"/>
      <c r="D218" s="212" t="s">
        <v>185</v>
      </c>
      <c r="E218" s="234" t="s">
        <v>19</v>
      </c>
      <c r="F218" s="235" t="s">
        <v>348</v>
      </c>
      <c r="G218" s="233"/>
      <c r="H218" s="236">
        <v>7.25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185</v>
      </c>
      <c r="AU218" s="242" t="s">
        <v>85</v>
      </c>
      <c r="AV218" s="13" t="s">
        <v>85</v>
      </c>
      <c r="AW218" s="13" t="s">
        <v>37</v>
      </c>
      <c r="AX218" s="13" t="s">
        <v>75</v>
      </c>
      <c r="AY218" s="242" t="s">
        <v>113</v>
      </c>
    </row>
    <row r="219" s="14" customFormat="1">
      <c r="A219" s="14"/>
      <c r="B219" s="243"/>
      <c r="C219" s="244"/>
      <c r="D219" s="212" t="s">
        <v>185</v>
      </c>
      <c r="E219" s="245" t="s">
        <v>19</v>
      </c>
      <c r="F219" s="246" t="s">
        <v>189</v>
      </c>
      <c r="G219" s="244"/>
      <c r="H219" s="247">
        <v>7.25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185</v>
      </c>
      <c r="AU219" s="253" t="s">
        <v>85</v>
      </c>
      <c r="AV219" s="14" t="s">
        <v>118</v>
      </c>
      <c r="AW219" s="14" t="s">
        <v>37</v>
      </c>
      <c r="AX219" s="14" t="s">
        <v>83</v>
      </c>
      <c r="AY219" s="253" t="s">
        <v>113</v>
      </c>
    </row>
    <row r="220" s="11" customFormat="1" ht="20.88" customHeight="1">
      <c r="A220" s="11"/>
      <c r="B220" s="184"/>
      <c r="C220" s="185"/>
      <c r="D220" s="186" t="s">
        <v>74</v>
      </c>
      <c r="E220" s="228" t="s">
        <v>349</v>
      </c>
      <c r="F220" s="228" t="s">
        <v>350</v>
      </c>
      <c r="G220" s="185"/>
      <c r="H220" s="185"/>
      <c r="I220" s="188"/>
      <c r="J220" s="229">
        <f>BK220</f>
        <v>0</v>
      </c>
      <c r="K220" s="185"/>
      <c r="L220" s="190"/>
      <c r="M220" s="191"/>
      <c r="N220" s="192"/>
      <c r="O220" s="192"/>
      <c r="P220" s="193">
        <f>SUM(P221:P251)</f>
        <v>0</v>
      </c>
      <c r="Q220" s="192"/>
      <c r="R220" s="193">
        <f>SUM(R221:R251)</f>
        <v>0.7547701231092</v>
      </c>
      <c r="S220" s="192"/>
      <c r="T220" s="194">
        <f>SUM(T221:T251)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195" t="s">
        <v>83</v>
      </c>
      <c r="AT220" s="196" t="s">
        <v>74</v>
      </c>
      <c r="AU220" s="196" t="s">
        <v>85</v>
      </c>
      <c r="AY220" s="195" t="s">
        <v>113</v>
      </c>
      <c r="BK220" s="197">
        <f>SUM(BK221:BK251)</f>
        <v>0</v>
      </c>
    </row>
    <row r="221" s="2" customFormat="1" ht="24.15" customHeight="1">
      <c r="A221" s="39"/>
      <c r="B221" s="40"/>
      <c r="C221" s="198" t="s">
        <v>351</v>
      </c>
      <c r="D221" s="198" t="s">
        <v>114</v>
      </c>
      <c r="E221" s="199" t="s">
        <v>352</v>
      </c>
      <c r="F221" s="200" t="s">
        <v>353</v>
      </c>
      <c r="G221" s="201" t="s">
        <v>180</v>
      </c>
      <c r="H221" s="202">
        <v>10.154</v>
      </c>
      <c r="I221" s="203"/>
      <c r="J221" s="204">
        <f>ROUND(I221*H221,2)</f>
        <v>0</v>
      </c>
      <c r="K221" s="205"/>
      <c r="L221" s="45"/>
      <c r="M221" s="206" t="s">
        <v>19</v>
      </c>
      <c r="N221" s="207" t="s">
        <v>46</v>
      </c>
      <c r="O221" s="85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0" t="s">
        <v>118</v>
      </c>
      <c r="AT221" s="210" t="s">
        <v>114</v>
      </c>
      <c r="AU221" s="210" t="s">
        <v>127</v>
      </c>
      <c r="AY221" s="18" t="s">
        <v>113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8" t="s">
        <v>83</v>
      </c>
      <c r="BK221" s="211">
        <f>ROUND(I221*H221,2)</f>
        <v>0</v>
      </c>
      <c r="BL221" s="18" t="s">
        <v>118</v>
      </c>
      <c r="BM221" s="210" t="s">
        <v>354</v>
      </c>
    </row>
    <row r="222" s="2" customFormat="1">
      <c r="A222" s="39"/>
      <c r="B222" s="40"/>
      <c r="C222" s="41"/>
      <c r="D222" s="212" t="s">
        <v>120</v>
      </c>
      <c r="E222" s="41"/>
      <c r="F222" s="213" t="s">
        <v>355</v>
      </c>
      <c r="G222" s="41"/>
      <c r="H222" s="41"/>
      <c r="I222" s="214"/>
      <c r="J222" s="41"/>
      <c r="K222" s="41"/>
      <c r="L222" s="45"/>
      <c r="M222" s="215"/>
      <c r="N222" s="216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120</v>
      </c>
      <c r="AU222" s="18" t="s">
        <v>127</v>
      </c>
    </row>
    <row r="223" s="2" customFormat="1">
      <c r="A223" s="39"/>
      <c r="B223" s="40"/>
      <c r="C223" s="41"/>
      <c r="D223" s="230" t="s">
        <v>183</v>
      </c>
      <c r="E223" s="41"/>
      <c r="F223" s="231" t="s">
        <v>356</v>
      </c>
      <c r="G223" s="41"/>
      <c r="H223" s="41"/>
      <c r="I223" s="214"/>
      <c r="J223" s="41"/>
      <c r="K223" s="41"/>
      <c r="L223" s="45"/>
      <c r="M223" s="215"/>
      <c r="N223" s="216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183</v>
      </c>
      <c r="AU223" s="18" t="s">
        <v>127</v>
      </c>
    </row>
    <row r="224" s="13" customFormat="1">
      <c r="A224" s="13"/>
      <c r="B224" s="232"/>
      <c r="C224" s="233"/>
      <c r="D224" s="212" t="s">
        <v>185</v>
      </c>
      <c r="E224" s="234" t="s">
        <v>19</v>
      </c>
      <c r="F224" s="235" t="s">
        <v>348</v>
      </c>
      <c r="G224" s="233"/>
      <c r="H224" s="236">
        <v>7.25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185</v>
      </c>
      <c r="AU224" s="242" t="s">
        <v>127</v>
      </c>
      <c r="AV224" s="13" t="s">
        <v>85</v>
      </c>
      <c r="AW224" s="13" t="s">
        <v>37</v>
      </c>
      <c r="AX224" s="13" t="s">
        <v>75</v>
      </c>
      <c r="AY224" s="242" t="s">
        <v>113</v>
      </c>
    </row>
    <row r="225" s="13" customFormat="1">
      <c r="A225" s="13"/>
      <c r="B225" s="232"/>
      <c r="C225" s="233"/>
      <c r="D225" s="212" t="s">
        <v>185</v>
      </c>
      <c r="E225" s="234" t="s">
        <v>19</v>
      </c>
      <c r="F225" s="235" t="s">
        <v>357</v>
      </c>
      <c r="G225" s="233"/>
      <c r="H225" s="236">
        <v>2.9039999999999999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185</v>
      </c>
      <c r="AU225" s="242" t="s">
        <v>127</v>
      </c>
      <c r="AV225" s="13" t="s">
        <v>85</v>
      </c>
      <c r="AW225" s="13" t="s">
        <v>37</v>
      </c>
      <c r="AX225" s="13" t="s">
        <v>75</v>
      </c>
      <c r="AY225" s="242" t="s">
        <v>113</v>
      </c>
    </row>
    <row r="226" s="14" customFormat="1">
      <c r="A226" s="14"/>
      <c r="B226" s="243"/>
      <c r="C226" s="244"/>
      <c r="D226" s="212" t="s">
        <v>185</v>
      </c>
      <c r="E226" s="245" t="s">
        <v>19</v>
      </c>
      <c r="F226" s="246" t="s">
        <v>189</v>
      </c>
      <c r="G226" s="244"/>
      <c r="H226" s="247">
        <v>10.154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185</v>
      </c>
      <c r="AU226" s="253" t="s">
        <v>127</v>
      </c>
      <c r="AV226" s="14" t="s">
        <v>118</v>
      </c>
      <c r="AW226" s="14" t="s">
        <v>37</v>
      </c>
      <c r="AX226" s="14" t="s">
        <v>83</v>
      </c>
      <c r="AY226" s="253" t="s">
        <v>113</v>
      </c>
    </row>
    <row r="227" s="2" customFormat="1" ht="16.5" customHeight="1">
      <c r="A227" s="39"/>
      <c r="B227" s="40"/>
      <c r="C227" s="198" t="s">
        <v>358</v>
      </c>
      <c r="D227" s="198" t="s">
        <v>114</v>
      </c>
      <c r="E227" s="199" t="s">
        <v>359</v>
      </c>
      <c r="F227" s="200" t="s">
        <v>360</v>
      </c>
      <c r="G227" s="201" t="s">
        <v>209</v>
      </c>
      <c r="H227" s="202">
        <v>4</v>
      </c>
      <c r="I227" s="203"/>
      <c r="J227" s="204">
        <f>ROUND(I227*H227,2)</f>
        <v>0</v>
      </c>
      <c r="K227" s="205"/>
      <c r="L227" s="45"/>
      <c r="M227" s="206" t="s">
        <v>19</v>
      </c>
      <c r="N227" s="207" t="s">
        <v>46</v>
      </c>
      <c r="O227" s="85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0" t="s">
        <v>118</v>
      </c>
      <c r="AT227" s="210" t="s">
        <v>114</v>
      </c>
      <c r="AU227" s="210" t="s">
        <v>127</v>
      </c>
      <c r="AY227" s="18" t="s">
        <v>113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8" t="s">
        <v>83</v>
      </c>
      <c r="BK227" s="211">
        <f>ROUND(I227*H227,2)</f>
        <v>0</v>
      </c>
      <c r="BL227" s="18" t="s">
        <v>118</v>
      </c>
      <c r="BM227" s="210" t="s">
        <v>361</v>
      </c>
    </row>
    <row r="228" s="2" customFormat="1">
      <c r="A228" s="39"/>
      <c r="B228" s="40"/>
      <c r="C228" s="41"/>
      <c r="D228" s="212" t="s">
        <v>120</v>
      </c>
      <c r="E228" s="41"/>
      <c r="F228" s="213" t="s">
        <v>360</v>
      </c>
      <c r="G228" s="41"/>
      <c r="H228" s="41"/>
      <c r="I228" s="214"/>
      <c r="J228" s="41"/>
      <c r="K228" s="41"/>
      <c r="L228" s="45"/>
      <c r="M228" s="215"/>
      <c r="N228" s="216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120</v>
      </c>
      <c r="AU228" s="18" t="s">
        <v>127</v>
      </c>
    </row>
    <row r="229" s="2" customFormat="1">
      <c r="A229" s="39"/>
      <c r="B229" s="40"/>
      <c r="C229" s="41"/>
      <c r="D229" s="212" t="s">
        <v>121</v>
      </c>
      <c r="E229" s="41"/>
      <c r="F229" s="217" t="s">
        <v>362</v>
      </c>
      <c r="G229" s="41"/>
      <c r="H229" s="41"/>
      <c r="I229" s="214"/>
      <c r="J229" s="41"/>
      <c r="K229" s="41"/>
      <c r="L229" s="45"/>
      <c r="M229" s="215"/>
      <c r="N229" s="216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121</v>
      </c>
      <c r="AU229" s="18" t="s">
        <v>127</v>
      </c>
    </row>
    <row r="230" s="13" customFormat="1">
      <c r="A230" s="13"/>
      <c r="B230" s="232"/>
      <c r="C230" s="233"/>
      <c r="D230" s="212" t="s">
        <v>185</v>
      </c>
      <c r="E230" s="234" t="s">
        <v>19</v>
      </c>
      <c r="F230" s="235" t="s">
        <v>363</v>
      </c>
      <c r="G230" s="233"/>
      <c r="H230" s="236">
        <v>4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185</v>
      </c>
      <c r="AU230" s="242" t="s">
        <v>127</v>
      </c>
      <c r="AV230" s="13" t="s">
        <v>85</v>
      </c>
      <c r="AW230" s="13" t="s">
        <v>37</v>
      </c>
      <c r="AX230" s="13" t="s">
        <v>75</v>
      </c>
      <c r="AY230" s="242" t="s">
        <v>113</v>
      </c>
    </row>
    <row r="231" s="14" customFormat="1">
      <c r="A231" s="14"/>
      <c r="B231" s="243"/>
      <c r="C231" s="244"/>
      <c r="D231" s="212" t="s">
        <v>185</v>
      </c>
      <c r="E231" s="245" t="s">
        <v>19</v>
      </c>
      <c r="F231" s="246" t="s">
        <v>189</v>
      </c>
      <c r="G231" s="244"/>
      <c r="H231" s="247">
        <v>4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185</v>
      </c>
      <c r="AU231" s="253" t="s">
        <v>127</v>
      </c>
      <c r="AV231" s="14" t="s">
        <v>118</v>
      </c>
      <c r="AW231" s="14" t="s">
        <v>37</v>
      </c>
      <c r="AX231" s="14" t="s">
        <v>83</v>
      </c>
      <c r="AY231" s="253" t="s">
        <v>113</v>
      </c>
    </row>
    <row r="232" s="2" customFormat="1" ht="21.75" customHeight="1">
      <c r="A232" s="39"/>
      <c r="B232" s="40"/>
      <c r="C232" s="198" t="s">
        <v>364</v>
      </c>
      <c r="D232" s="198" t="s">
        <v>114</v>
      </c>
      <c r="E232" s="199" t="s">
        <v>365</v>
      </c>
      <c r="F232" s="200" t="s">
        <v>366</v>
      </c>
      <c r="G232" s="201" t="s">
        <v>246</v>
      </c>
      <c r="H232" s="202">
        <v>36.322000000000003</v>
      </c>
      <c r="I232" s="203"/>
      <c r="J232" s="204">
        <f>ROUND(I232*H232,2)</f>
        <v>0</v>
      </c>
      <c r="K232" s="205"/>
      <c r="L232" s="45"/>
      <c r="M232" s="206" t="s">
        <v>19</v>
      </c>
      <c r="N232" s="207" t="s">
        <v>46</v>
      </c>
      <c r="O232" s="85"/>
      <c r="P232" s="208">
        <f>O232*H232</f>
        <v>0</v>
      </c>
      <c r="Q232" s="208">
        <v>0.0086524240000000006</v>
      </c>
      <c r="R232" s="208">
        <f>Q232*H232</f>
        <v>0.31427334452800004</v>
      </c>
      <c r="S232" s="208">
        <v>0</v>
      </c>
      <c r="T232" s="20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0" t="s">
        <v>118</v>
      </c>
      <c r="AT232" s="210" t="s">
        <v>114</v>
      </c>
      <c r="AU232" s="210" t="s">
        <v>127</v>
      </c>
      <c r="AY232" s="18" t="s">
        <v>113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8" t="s">
        <v>83</v>
      </c>
      <c r="BK232" s="211">
        <f>ROUND(I232*H232,2)</f>
        <v>0</v>
      </c>
      <c r="BL232" s="18" t="s">
        <v>118</v>
      </c>
      <c r="BM232" s="210" t="s">
        <v>367</v>
      </c>
    </row>
    <row r="233" s="2" customFormat="1">
      <c r="A233" s="39"/>
      <c r="B233" s="40"/>
      <c r="C233" s="41"/>
      <c r="D233" s="212" t="s">
        <v>120</v>
      </c>
      <c r="E233" s="41"/>
      <c r="F233" s="213" t="s">
        <v>368</v>
      </c>
      <c r="G233" s="41"/>
      <c r="H233" s="41"/>
      <c r="I233" s="214"/>
      <c r="J233" s="41"/>
      <c r="K233" s="41"/>
      <c r="L233" s="45"/>
      <c r="M233" s="215"/>
      <c r="N233" s="216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120</v>
      </c>
      <c r="AU233" s="18" t="s">
        <v>127</v>
      </c>
    </row>
    <row r="234" s="2" customFormat="1">
      <c r="A234" s="39"/>
      <c r="B234" s="40"/>
      <c r="C234" s="41"/>
      <c r="D234" s="230" t="s">
        <v>183</v>
      </c>
      <c r="E234" s="41"/>
      <c r="F234" s="231" t="s">
        <v>369</v>
      </c>
      <c r="G234" s="41"/>
      <c r="H234" s="41"/>
      <c r="I234" s="214"/>
      <c r="J234" s="41"/>
      <c r="K234" s="41"/>
      <c r="L234" s="45"/>
      <c r="M234" s="215"/>
      <c r="N234" s="216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183</v>
      </c>
      <c r="AU234" s="18" t="s">
        <v>127</v>
      </c>
    </row>
    <row r="235" s="13" customFormat="1">
      <c r="A235" s="13"/>
      <c r="B235" s="232"/>
      <c r="C235" s="233"/>
      <c r="D235" s="212" t="s">
        <v>185</v>
      </c>
      <c r="E235" s="234" t="s">
        <v>19</v>
      </c>
      <c r="F235" s="235" t="s">
        <v>370</v>
      </c>
      <c r="G235" s="233"/>
      <c r="H235" s="236">
        <v>36.322000000000003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185</v>
      </c>
      <c r="AU235" s="242" t="s">
        <v>127</v>
      </c>
      <c r="AV235" s="13" t="s">
        <v>85</v>
      </c>
      <c r="AW235" s="13" t="s">
        <v>37</v>
      </c>
      <c r="AX235" s="13" t="s">
        <v>75</v>
      </c>
      <c r="AY235" s="242" t="s">
        <v>113</v>
      </c>
    </row>
    <row r="236" s="14" customFormat="1">
      <c r="A236" s="14"/>
      <c r="B236" s="243"/>
      <c r="C236" s="244"/>
      <c r="D236" s="212" t="s">
        <v>185</v>
      </c>
      <c r="E236" s="245" t="s">
        <v>19</v>
      </c>
      <c r="F236" s="246" t="s">
        <v>189</v>
      </c>
      <c r="G236" s="244"/>
      <c r="H236" s="247">
        <v>36.322000000000003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185</v>
      </c>
      <c r="AU236" s="253" t="s">
        <v>127</v>
      </c>
      <c r="AV236" s="14" t="s">
        <v>118</v>
      </c>
      <c r="AW236" s="14" t="s">
        <v>37</v>
      </c>
      <c r="AX236" s="14" t="s">
        <v>83</v>
      </c>
      <c r="AY236" s="253" t="s">
        <v>113</v>
      </c>
    </row>
    <row r="237" s="2" customFormat="1" ht="21.75" customHeight="1">
      <c r="A237" s="39"/>
      <c r="B237" s="40"/>
      <c r="C237" s="198" t="s">
        <v>371</v>
      </c>
      <c r="D237" s="198" t="s">
        <v>114</v>
      </c>
      <c r="E237" s="199" t="s">
        <v>372</v>
      </c>
      <c r="F237" s="200" t="s">
        <v>373</v>
      </c>
      <c r="G237" s="201" t="s">
        <v>246</v>
      </c>
      <c r="H237" s="202">
        <v>36.322000000000003</v>
      </c>
      <c r="I237" s="203"/>
      <c r="J237" s="204">
        <f>ROUND(I237*H237,2)</f>
        <v>0</v>
      </c>
      <c r="K237" s="205"/>
      <c r="L237" s="45"/>
      <c r="M237" s="206" t="s">
        <v>19</v>
      </c>
      <c r="N237" s="207" t="s">
        <v>46</v>
      </c>
      <c r="O237" s="85"/>
      <c r="P237" s="208">
        <f>O237*H237</f>
        <v>0</v>
      </c>
      <c r="Q237" s="208">
        <v>0</v>
      </c>
      <c r="R237" s="208">
        <f>Q237*H237</f>
        <v>0</v>
      </c>
      <c r="S237" s="208">
        <v>0</v>
      </c>
      <c r="T237" s="20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0" t="s">
        <v>118</v>
      </c>
      <c r="AT237" s="210" t="s">
        <v>114</v>
      </c>
      <c r="AU237" s="210" t="s">
        <v>127</v>
      </c>
      <c r="AY237" s="18" t="s">
        <v>113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8" t="s">
        <v>83</v>
      </c>
      <c r="BK237" s="211">
        <f>ROUND(I237*H237,2)</f>
        <v>0</v>
      </c>
      <c r="BL237" s="18" t="s">
        <v>118</v>
      </c>
      <c r="BM237" s="210" t="s">
        <v>374</v>
      </c>
    </row>
    <row r="238" s="2" customFormat="1">
      <c r="A238" s="39"/>
      <c r="B238" s="40"/>
      <c r="C238" s="41"/>
      <c r="D238" s="212" t="s">
        <v>120</v>
      </c>
      <c r="E238" s="41"/>
      <c r="F238" s="213" t="s">
        <v>375</v>
      </c>
      <c r="G238" s="41"/>
      <c r="H238" s="41"/>
      <c r="I238" s="214"/>
      <c r="J238" s="41"/>
      <c r="K238" s="41"/>
      <c r="L238" s="45"/>
      <c r="M238" s="215"/>
      <c r="N238" s="216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120</v>
      </c>
      <c r="AU238" s="18" t="s">
        <v>127</v>
      </c>
    </row>
    <row r="239" s="2" customFormat="1">
      <c r="A239" s="39"/>
      <c r="B239" s="40"/>
      <c r="C239" s="41"/>
      <c r="D239" s="230" t="s">
        <v>183</v>
      </c>
      <c r="E239" s="41"/>
      <c r="F239" s="231" t="s">
        <v>376</v>
      </c>
      <c r="G239" s="41"/>
      <c r="H239" s="41"/>
      <c r="I239" s="214"/>
      <c r="J239" s="41"/>
      <c r="K239" s="41"/>
      <c r="L239" s="45"/>
      <c r="M239" s="215"/>
      <c r="N239" s="216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183</v>
      </c>
      <c r="AU239" s="18" t="s">
        <v>127</v>
      </c>
    </row>
    <row r="240" s="13" customFormat="1">
      <c r="A240" s="13"/>
      <c r="B240" s="232"/>
      <c r="C240" s="233"/>
      <c r="D240" s="212" t="s">
        <v>185</v>
      </c>
      <c r="E240" s="234" t="s">
        <v>19</v>
      </c>
      <c r="F240" s="235" t="s">
        <v>370</v>
      </c>
      <c r="G240" s="233"/>
      <c r="H240" s="236">
        <v>36.322000000000003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185</v>
      </c>
      <c r="AU240" s="242" t="s">
        <v>127</v>
      </c>
      <c r="AV240" s="13" t="s">
        <v>85</v>
      </c>
      <c r="AW240" s="13" t="s">
        <v>37</v>
      </c>
      <c r="AX240" s="13" t="s">
        <v>75</v>
      </c>
      <c r="AY240" s="242" t="s">
        <v>113</v>
      </c>
    </row>
    <row r="241" s="14" customFormat="1">
      <c r="A241" s="14"/>
      <c r="B241" s="243"/>
      <c r="C241" s="244"/>
      <c r="D241" s="212" t="s">
        <v>185</v>
      </c>
      <c r="E241" s="245" t="s">
        <v>19</v>
      </c>
      <c r="F241" s="246" t="s">
        <v>189</v>
      </c>
      <c r="G241" s="244"/>
      <c r="H241" s="247">
        <v>36.322000000000003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185</v>
      </c>
      <c r="AU241" s="253" t="s">
        <v>127</v>
      </c>
      <c r="AV241" s="14" t="s">
        <v>118</v>
      </c>
      <c r="AW241" s="14" t="s">
        <v>37</v>
      </c>
      <c r="AX241" s="14" t="s">
        <v>83</v>
      </c>
      <c r="AY241" s="253" t="s">
        <v>113</v>
      </c>
    </row>
    <row r="242" s="2" customFormat="1" ht="24.15" customHeight="1">
      <c r="A242" s="39"/>
      <c r="B242" s="40"/>
      <c r="C242" s="198" t="s">
        <v>377</v>
      </c>
      <c r="D242" s="198" t="s">
        <v>114</v>
      </c>
      <c r="E242" s="199" t="s">
        <v>378</v>
      </c>
      <c r="F242" s="200" t="s">
        <v>379</v>
      </c>
      <c r="G242" s="201" t="s">
        <v>341</v>
      </c>
      <c r="H242" s="202">
        <v>0.16300000000000001</v>
      </c>
      <c r="I242" s="203"/>
      <c r="J242" s="204">
        <f>ROUND(I242*H242,2)</f>
        <v>0</v>
      </c>
      <c r="K242" s="205"/>
      <c r="L242" s="45"/>
      <c r="M242" s="206" t="s">
        <v>19</v>
      </c>
      <c r="N242" s="207" t="s">
        <v>46</v>
      </c>
      <c r="O242" s="85"/>
      <c r="P242" s="208">
        <f>O242*H242</f>
        <v>0</v>
      </c>
      <c r="Q242" s="208">
        <v>1.095275</v>
      </c>
      <c r="R242" s="208">
        <f>Q242*H242</f>
        <v>0.178529825</v>
      </c>
      <c r="S242" s="208">
        <v>0</v>
      </c>
      <c r="T242" s="20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0" t="s">
        <v>118</v>
      </c>
      <c r="AT242" s="210" t="s">
        <v>114</v>
      </c>
      <c r="AU242" s="210" t="s">
        <v>127</v>
      </c>
      <c r="AY242" s="18" t="s">
        <v>113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8" t="s">
        <v>83</v>
      </c>
      <c r="BK242" s="211">
        <f>ROUND(I242*H242,2)</f>
        <v>0</v>
      </c>
      <c r="BL242" s="18" t="s">
        <v>118</v>
      </c>
      <c r="BM242" s="210" t="s">
        <v>380</v>
      </c>
    </row>
    <row r="243" s="2" customFormat="1">
      <c r="A243" s="39"/>
      <c r="B243" s="40"/>
      <c r="C243" s="41"/>
      <c r="D243" s="212" t="s">
        <v>120</v>
      </c>
      <c r="E243" s="41"/>
      <c r="F243" s="213" t="s">
        <v>381</v>
      </c>
      <c r="G243" s="41"/>
      <c r="H243" s="41"/>
      <c r="I243" s="214"/>
      <c r="J243" s="41"/>
      <c r="K243" s="41"/>
      <c r="L243" s="45"/>
      <c r="M243" s="215"/>
      <c r="N243" s="216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120</v>
      </c>
      <c r="AU243" s="18" t="s">
        <v>127</v>
      </c>
    </row>
    <row r="244" s="2" customFormat="1">
      <c r="A244" s="39"/>
      <c r="B244" s="40"/>
      <c r="C244" s="41"/>
      <c r="D244" s="230" t="s">
        <v>183</v>
      </c>
      <c r="E244" s="41"/>
      <c r="F244" s="231" t="s">
        <v>382</v>
      </c>
      <c r="G244" s="41"/>
      <c r="H244" s="41"/>
      <c r="I244" s="214"/>
      <c r="J244" s="41"/>
      <c r="K244" s="41"/>
      <c r="L244" s="45"/>
      <c r="M244" s="215"/>
      <c r="N244" s="216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183</v>
      </c>
      <c r="AU244" s="18" t="s">
        <v>127</v>
      </c>
    </row>
    <row r="245" s="13" customFormat="1">
      <c r="A245" s="13"/>
      <c r="B245" s="232"/>
      <c r="C245" s="233"/>
      <c r="D245" s="212" t="s">
        <v>185</v>
      </c>
      <c r="E245" s="234" t="s">
        <v>19</v>
      </c>
      <c r="F245" s="235" t="s">
        <v>383</v>
      </c>
      <c r="G245" s="233"/>
      <c r="H245" s="236">
        <v>0.16300000000000001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185</v>
      </c>
      <c r="AU245" s="242" t="s">
        <v>127</v>
      </c>
      <c r="AV245" s="13" t="s">
        <v>85</v>
      </c>
      <c r="AW245" s="13" t="s">
        <v>37</v>
      </c>
      <c r="AX245" s="13" t="s">
        <v>75</v>
      </c>
      <c r="AY245" s="242" t="s">
        <v>113</v>
      </c>
    </row>
    <row r="246" s="14" customFormat="1">
      <c r="A246" s="14"/>
      <c r="B246" s="243"/>
      <c r="C246" s="244"/>
      <c r="D246" s="212" t="s">
        <v>185</v>
      </c>
      <c r="E246" s="245" t="s">
        <v>19</v>
      </c>
      <c r="F246" s="246" t="s">
        <v>189</v>
      </c>
      <c r="G246" s="244"/>
      <c r="H246" s="247">
        <v>0.16300000000000001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185</v>
      </c>
      <c r="AU246" s="253" t="s">
        <v>127</v>
      </c>
      <c r="AV246" s="14" t="s">
        <v>118</v>
      </c>
      <c r="AW246" s="14" t="s">
        <v>37</v>
      </c>
      <c r="AX246" s="14" t="s">
        <v>83</v>
      </c>
      <c r="AY246" s="253" t="s">
        <v>113</v>
      </c>
    </row>
    <row r="247" s="2" customFormat="1" ht="24.15" customHeight="1">
      <c r="A247" s="39"/>
      <c r="B247" s="40"/>
      <c r="C247" s="198" t="s">
        <v>384</v>
      </c>
      <c r="D247" s="198" t="s">
        <v>114</v>
      </c>
      <c r="E247" s="199" t="s">
        <v>385</v>
      </c>
      <c r="F247" s="200" t="s">
        <v>386</v>
      </c>
      <c r="G247" s="201" t="s">
        <v>341</v>
      </c>
      <c r="H247" s="202">
        <v>0.252</v>
      </c>
      <c r="I247" s="203"/>
      <c r="J247" s="204">
        <f>ROUND(I247*H247,2)</f>
        <v>0</v>
      </c>
      <c r="K247" s="205"/>
      <c r="L247" s="45"/>
      <c r="M247" s="206" t="s">
        <v>19</v>
      </c>
      <c r="N247" s="207" t="s">
        <v>46</v>
      </c>
      <c r="O247" s="85"/>
      <c r="P247" s="208">
        <f>O247*H247</f>
        <v>0</v>
      </c>
      <c r="Q247" s="208">
        <v>1.0395514030999999</v>
      </c>
      <c r="R247" s="208">
        <f>Q247*H247</f>
        <v>0.26196695358119998</v>
      </c>
      <c r="S247" s="208">
        <v>0</v>
      </c>
      <c r="T247" s="20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0" t="s">
        <v>118</v>
      </c>
      <c r="AT247" s="210" t="s">
        <v>114</v>
      </c>
      <c r="AU247" s="210" t="s">
        <v>127</v>
      </c>
      <c r="AY247" s="18" t="s">
        <v>113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8" t="s">
        <v>83</v>
      </c>
      <c r="BK247" s="211">
        <f>ROUND(I247*H247,2)</f>
        <v>0</v>
      </c>
      <c r="BL247" s="18" t="s">
        <v>118</v>
      </c>
      <c r="BM247" s="210" t="s">
        <v>387</v>
      </c>
    </row>
    <row r="248" s="2" customFormat="1">
      <c r="A248" s="39"/>
      <c r="B248" s="40"/>
      <c r="C248" s="41"/>
      <c r="D248" s="212" t="s">
        <v>120</v>
      </c>
      <c r="E248" s="41"/>
      <c r="F248" s="213" t="s">
        <v>388</v>
      </c>
      <c r="G248" s="41"/>
      <c r="H248" s="41"/>
      <c r="I248" s="214"/>
      <c r="J248" s="41"/>
      <c r="K248" s="41"/>
      <c r="L248" s="45"/>
      <c r="M248" s="215"/>
      <c r="N248" s="216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120</v>
      </c>
      <c r="AU248" s="18" t="s">
        <v>127</v>
      </c>
    </row>
    <row r="249" s="2" customFormat="1">
      <c r="A249" s="39"/>
      <c r="B249" s="40"/>
      <c r="C249" s="41"/>
      <c r="D249" s="230" t="s">
        <v>183</v>
      </c>
      <c r="E249" s="41"/>
      <c r="F249" s="231" t="s">
        <v>389</v>
      </c>
      <c r="G249" s="41"/>
      <c r="H249" s="41"/>
      <c r="I249" s="214"/>
      <c r="J249" s="41"/>
      <c r="K249" s="41"/>
      <c r="L249" s="45"/>
      <c r="M249" s="215"/>
      <c r="N249" s="216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183</v>
      </c>
      <c r="AU249" s="18" t="s">
        <v>127</v>
      </c>
    </row>
    <row r="250" s="13" customFormat="1">
      <c r="A250" s="13"/>
      <c r="B250" s="232"/>
      <c r="C250" s="233"/>
      <c r="D250" s="212" t="s">
        <v>185</v>
      </c>
      <c r="E250" s="234" t="s">
        <v>19</v>
      </c>
      <c r="F250" s="235" t="s">
        <v>390</v>
      </c>
      <c r="G250" s="233"/>
      <c r="H250" s="236">
        <v>0.252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185</v>
      </c>
      <c r="AU250" s="242" t="s">
        <v>127</v>
      </c>
      <c r="AV250" s="13" t="s">
        <v>85</v>
      </c>
      <c r="AW250" s="13" t="s">
        <v>37</v>
      </c>
      <c r="AX250" s="13" t="s">
        <v>75</v>
      </c>
      <c r="AY250" s="242" t="s">
        <v>113</v>
      </c>
    </row>
    <row r="251" s="14" customFormat="1">
      <c r="A251" s="14"/>
      <c r="B251" s="243"/>
      <c r="C251" s="244"/>
      <c r="D251" s="212" t="s">
        <v>185</v>
      </c>
      <c r="E251" s="245" t="s">
        <v>19</v>
      </c>
      <c r="F251" s="246" t="s">
        <v>189</v>
      </c>
      <c r="G251" s="244"/>
      <c r="H251" s="247">
        <v>0.252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185</v>
      </c>
      <c r="AU251" s="253" t="s">
        <v>127</v>
      </c>
      <c r="AV251" s="14" t="s">
        <v>118</v>
      </c>
      <c r="AW251" s="14" t="s">
        <v>37</v>
      </c>
      <c r="AX251" s="14" t="s">
        <v>83</v>
      </c>
      <c r="AY251" s="253" t="s">
        <v>113</v>
      </c>
    </row>
    <row r="252" s="11" customFormat="1" ht="22.8" customHeight="1">
      <c r="A252" s="11"/>
      <c r="B252" s="184"/>
      <c r="C252" s="185"/>
      <c r="D252" s="186" t="s">
        <v>74</v>
      </c>
      <c r="E252" s="228" t="s">
        <v>118</v>
      </c>
      <c r="F252" s="228" t="s">
        <v>391</v>
      </c>
      <c r="G252" s="185"/>
      <c r="H252" s="185"/>
      <c r="I252" s="188"/>
      <c r="J252" s="229">
        <f>BK252</f>
        <v>0</v>
      </c>
      <c r="K252" s="185"/>
      <c r="L252" s="190"/>
      <c r="M252" s="191"/>
      <c r="N252" s="192"/>
      <c r="O252" s="192"/>
      <c r="P252" s="193">
        <f>SUM(P253:P301)</f>
        <v>0</v>
      </c>
      <c r="Q252" s="192"/>
      <c r="R252" s="193">
        <f>SUM(R253:R301)</f>
        <v>219.71227500000001</v>
      </c>
      <c r="S252" s="192"/>
      <c r="T252" s="194">
        <f>SUM(T253:T301)</f>
        <v>0</v>
      </c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R252" s="195" t="s">
        <v>83</v>
      </c>
      <c r="AT252" s="196" t="s">
        <v>74</v>
      </c>
      <c r="AU252" s="196" t="s">
        <v>83</v>
      </c>
      <c r="AY252" s="195" t="s">
        <v>113</v>
      </c>
      <c r="BK252" s="197">
        <f>SUM(BK253:BK301)</f>
        <v>0</v>
      </c>
    </row>
    <row r="253" s="2" customFormat="1" ht="33" customHeight="1">
      <c r="A253" s="39"/>
      <c r="B253" s="40"/>
      <c r="C253" s="198" t="s">
        <v>392</v>
      </c>
      <c r="D253" s="198" t="s">
        <v>114</v>
      </c>
      <c r="E253" s="199" t="s">
        <v>393</v>
      </c>
      <c r="F253" s="200" t="s">
        <v>394</v>
      </c>
      <c r="G253" s="201" t="s">
        <v>246</v>
      </c>
      <c r="H253" s="202">
        <v>9.3350000000000009</v>
      </c>
      <c r="I253" s="203"/>
      <c r="J253" s="204">
        <f>ROUND(I253*H253,2)</f>
        <v>0</v>
      </c>
      <c r="K253" s="205"/>
      <c r="L253" s="45"/>
      <c r="M253" s="206" t="s">
        <v>19</v>
      </c>
      <c r="N253" s="207" t="s">
        <v>46</v>
      </c>
      <c r="O253" s="85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0" t="s">
        <v>118</v>
      </c>
      <c r="AT253" s="210" t="s">
        <v>114</v>
      </c>
      <c r="AU253" s="210" t="s">
        <v>85</v>
      </c>
      <c r="AY253" s="18" t="s">
        <v>113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8" t="s">
        <v>83</v>
      </c>
      <c r="BK253" s="211">
        <f>ROUND(I253*H253,2)</f>
        <v>0</v>
      </c>
      <c r="BL253" s="18" t="s">
        <v>118</v>
      </c>
      <c r="BM253" s="210" t="s">
        <v>395</v>
      </c>
    </row>
    <row r="254" s="2" customFormat="1">
      <c r="A254" s="39"/>
      <c r="B254" s="40"/>
      <c r="C254" s="41"/>
      <c r="D254" s="212" t="s">
        <v>120</v>
      </c>
      <c r="E254" s="41"/>
      <c r="F254" s="213" t="s">
        <v>396</v>
      </c>
      <c r="G254" s="41"/>
      <c r="H254" s="41"/>
      <c r="I254" s="214"/>
      <c r="J254" s="41"/>
      <c r="K254" s="41"/>
      <c r="L254" s="45"/>
      <c r="M254" s="215"/>
      <c r="N254" s="216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120</v>
      </c>
      <c r="AU254" s="18" t="s">
        <v>85</v>
      </c>
    </row>
    <row r="255" s="2" customFormat="1">
      <c r="A255" s="39"/>
      <c r="B255" s="40"/>
      <c r="C255" s="41"/>
      <c r="D255" s="230" t="s">
        <v>183</v>
      </c>
      <c r="E255" s="41"/>
      <c r="F255" s="231" t="s">
        <v>397</v>
      </c>
      <c r="G255" s="41"/>
      <c r="H255" s="41"/>
      <c r="I255" s="214"/>
      <c r="J255" s="41"/>
      <c r="K255" s="41"/>
      <c r="L255" s="45"/>
      <c r="M255" s="215"/>
      <c r="N255" s="216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183</v>
      </c>
      <c r="AU255" s="18" t="s">
        <v>85</v>
      </c>
    </row>
    <row r="256" s="13" customFormat="1">
      <c r="A256" s="13"/>
      <c r="B256" s="232"/>
      <c r="C256" s="233"/>
      <c r="D256" s="212" t="s">
        <v>185</v>
      </c>
      <c r="E256" s="234" t="s">
        <v>19</v>
      </c>
      <c r="F256" s="235" t="s">
        <v>398</v>
      </c>
      <c r="G256" s="233"/>
      <c r="H256" s="236">
        <v>3.335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185</v>
      </c>
      <c r="AU256" s="242" t="s">
        <v>85</v>
      </c>
      <c r="AV256" s="13" t="s">
        <v>85</v>
      </c>
      <c r="AW256" s="13" t="s">
        <v>37</v>
      </c>
      <c r="AX256" s="13" t="s">
        <v>75</v>
      </c>
      <c r="AY256" s="242" t="s">
        <v>113</v>
      </c>
    </row>
    <row r="257" s="13" customFormat="1">
      <c r="A257" s="13"/>
      <c r="B257" s="232"/>
      <c r="C257" s="233"/>
      <c r="D257" s="212" t="s">
        <v>185</v>
      </c>
      <c r="E257" s="234" t="s">
        <v>19</v>
      </c>
      <c r="F257" s="235" t="s">
        <v>399</v>
      </c>
      <c r="G257" s="233"/>
      <c r="H257" s="236">
        <v>6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185</v>
      </c>
      <c r="AU257" s="242" t="s">
        <v>85</v>
      </c>
      <c r="AV257" s="13" t="s">
        <v>85</v>
      </c>
      <c r="AW257" s="13" t="s">
        <v>37</v>
      </c>
      <c r="AX257" s="13" t="s">
        <v>75</v>
      </c>
      <c r="AY257" s="242" t="s">
        <v>113</v>
      </c>
    </row>
    <row r="258" s="14" customFormat="1">
      <c r="A258" s="14"/>
      <c r="B258" s="243"/>
      <c r="C258" s="244"/>
      <c r="D258" s="212" t="s">
        <v>185</v>
      </c>
      <c r="E258" s="245" t="s">
        <v>19</v>
      </c>
      <c r="F258" s="246" t="s">
        <v>189</v>
      </c>
      <c r="G258" s="244"/>
      <c r="H258" s="247">
        <v>9.3350000000000009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185</v>
      </c>
      <c r="AU258" s="253" t="s">
        <v>85</v>
      </c>
      <c r="AV258" s="14" t="s">
        <v>118</v>
      </c>
      <c r="AW258" s="14" t="s">
        <v>37</v>
      </c>
      <c r="AX258" s="14" t="s">
        <v>83</v>
      </c>
      <c r="AY258" s="253" t="s">
        <v>113</v>
      </c>
    </row>
    <row r="259" s="2" customFormat="1" ht="33" customHeight="1">
      <c r="A259" s="39"/>
      <c r="B259" s="40"/>
      <c r="C259" s="198" t="s">
        <v>349</v>
      </c>
      <c r="D259" s="198" t="s">
        <v>114</v>
      </c>
      <c r="E259" s="199" t="s">
        <v>400</v>
      </c>
      <c r="F259" s="200" t="s">
        <v>401</v>
      </c>
      <c r="G259" s="201" t="s">
        <v>180</v>
      </c>
      <c r="H259" s="202">
        <v>0.68300000000000005</v>
      </c>
      <c r="I259" s="203"/>
      <c r="J259" s="204">
        <f>ROUND(I259*H259,2)</f>
        <v>0</v>
      </c>
      <c r="K259" s="205"/>
      <c r="L259" s="45"/>
      <c r="M259" s="206" t="s">
        <v>19</v>
      </c>
      <c r="N259" s="207" t="s">
        <v>46</v>
      </c>
      <c r="O259" s="85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0" t="s">
        <v>118</v>
      </c>
      <c r="AT259" s="210" t="s">
        <v>114</v>
      </c>
      <c r="AU259" s="210" t="s">
        <v>85</v>
      </c>
      <c r="AY259" s="18" t="s">
        <v>113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8" t="s">
        <v>83</v>
      </c>
      <c r="BK259" s="211">
        <f>ROUND(I259*H259,2)</f>
        <v>0</v>
      </c>
      <c r="BL259" s="18" t="s">
        <v>118</v>
      </c>
      <c r="BM259" s="210" t="s">
        <v>402</v>
      </c>
    </row>
    <row r="260" s="2" customFormat="1">
      <c r="A260" s="39"/>
      <c r="B260" s="40"/>
      <c r="C260" s="41"/>
      <c r="D260" s="212" t="s">
        <v>120</v>
      </c>
      <c r="E260" s="41"/>
      <c r="F260" s="213" t="s">
        <v>403</v>
      </c>
      <c r="G260" s="41"/>
      <c r="H260" s="41"/>
      <c r="I260" s="214"/>
      <c r="J260" s="41"/>
      <c r="K260" s="41"/>
      <c r="L260" s="45"/>
      <c r="M260" s="215"/>
      <c r="N260" s="216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120</v>
      </c>
      <c r="AU260" s="18" t="s">
        <v>85</v>
      </c>
    </row>
    <row r="261" s="2" customFormat="1">
      <c r="A261" s="39"/>
      <c r="B261" s="40"/>
      <c r="C261" s="41"/>
      <c r="D261" s="230" t="s">
        <v>183</v>
      </c>
      <c r="E261" s="41"/>
      <c r="F261" s="231" t="s">
        <v>404</v>
      </c>
      <c r="G261" s="41"/>
      <c r="H261" s="41"/>
      <c r="I261" s="214"/>
      <c r="J261" s="41"/>
      <c r="K261" s="41"/>
      <c r="L261" s="45"/>
      <c r="M261" s="215"/>
      <c r="N261" s="216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183</v>
      </c>
      <c r="AU261" s="18" t="s">
        <v>85</v>
      </c>
    </row>
    <row r="262" s="13" customFormat="1">
      <c r="A262" s="13"/>
      <c r="B262" s="232"/>
      <c r="C262" s="233"/>
      <c r="D262" s="212" t="s">
        <v>185</v>
      </c>
      <c r="E262" s="234" t="s">
        <v>19</v>
      </c>
      <c r="F262" s="235" t="s">
        <v>405</v>
      </c>
      <c r="G262" s="233"/>
      <c r="H262" s="236">
        <v>0.68300000000000005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185</v>
      </c>
      <c r="AU262" s="242" t="s">
        <v>85</v>
      </c>
      <c r="AV262" s="13" t="s">
        <v>85</v>
      </c>
      <c r="AW262" s="13" t="s">
        <v>37</v>
      </c>
      <c r="AX262" s="13" t="s">
        <v>75</v>
      </c>
      <c r="AY262" s="242" t="s">
        <v>113</v>
      </c>
    </row>
    <row r="263" s="14" customFormat="1">
      <c r="A263" s="14"/>
      <c r="B263" s="243"/>
      <c r="C263" s="244"/>
      <c r="D263" s="212" t="s">
        <v>185</v>
      </c>
      <c r="E263" s="245" t="s">
        <v>19</v>
      </c>
      <c r="F263" s="246" t="s">
        <v>189</v>
      </c>
      <c r="G263" s="244"/>
      <c r="H263" s="247">
        <v>0.68300000000000005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185</v>
      </c>
      <c r="AU263" s="253" t="s">
        <v>85</v>
      </c>
      <c r="AV263" s="14" t="s">
        <v>118</v>
      </c>
      <c r="AW263" s="14" t="s">
        <v>37</v>
      </c>
      <c r="AX263" s="14" t="s">
        <v>83</v>
      </c>
      <c r="AY263" s="253" t="s">
        <v>113</v>
      </c>
    </row>
    <row r="264" s="2" customFormat="1" ht="24.15" customHeight="1">
      <c r="A264" s="39"/>
      <c r="B264" s="40"/>
      <c r="C264" s="198" t="s">
        <v>406</v>
      </c>
      <c r="D264" s="198" t="s">
        <v>114</v>
      </c>
      <c r="E264" s="199" t="s">
        <v>407</v>
      </c>
      <c r="F264" s="200" t="s">
        <v>408</v>
      </c>
      <c r="G264" s="201" t="s">
        <v>180</v>
      </c>
      <c r="H264" s="202">
        <v>8.6980000000000004</v>
      </c>
      <c r="I264" s="203"/>
      <c r="J264" s="204">
        <f>ROUND(I264*H264,2)</f>
        <v>0</v>
      </c>
      <c r="K264" s="205"/>
      <c r="L264" s="45"/>
      <c r="M264" s="206" t="s">
        <v>19</v>
      </c>
      <c r="N264" s="207" t="s">
        <v>46</v>
      </c>
      <c r="O264" s="85"/>
      <c r="P264" s="208">
        <f>O264*H264</f>
        <v>0</v>
      </c>
      <c r="Q264" s="208">
        <v>2.0874999999999999</v>
      </c>
      <c r="R264" s="208">
        <f>Q264*H264</f>
        <v>18.157074999999999</v>
      </c>
      <c r="S264" s="208">
        <v>0</v>
      </c>
      <c r="T264" s="20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0" t="s">
        <v>118</v>
      </c>
      <c r="AT264" s="210" t="s">
        <v>114</v>
      </c>
      <c r="AU264" s="210" t="s">
        <v>85</v>
      </c>
      <c r="AY264" s="18" t="s">
        <v>113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8" t="s">
        <v>83</v>
      </c>
      <c r="BK264" s="211">
        <f>ROUND(I264*H264,2)</f>
        <v>0</v>
      </c>
      <c r="BL264" s="18" t="s">
        <v>118</v>
      </c>
      <c r="BM264" s="210" t="s">
        <v>409</v>
      </c>
    </row>
    <row r="265" s="2" customFormat="1">
      <c r="A265" s="39"/>
      <c r="B265" s="40"/>
      <c r="C265" s="41"/>
      <c r="D265" s="212" t="s">
        <v>120</v>
      </c>
      <c r="E265" s="41"/>
      <c r="F265" s="213" t="s">
        <v>410</v>
      </c>
      <c r="G265" s="41"/>
      <c r="H265" s="41"/>
      <c r="I265" s="214"/>
      <c r="J265" s="41"/>
      <c r="K265" s="41"/>
      <c r="L265" s="45"/>
      <c r="M265" s="215"/>
      <c r="N265" s="216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120</v>
      </c>
      <c r="AU265" s="18" t="s">
        <v>85</v>
      </c>
    </row>
    <row r="266" s="2" customFormat="1">
      <c r="A266" s="39"/>
      <c r="B266" s="40"/>
      <c r="C266" s="41"/>
      <c r="D266" s="230" t="s">
        <v>183</v>
      </c>
      <c r="E266" s="41"/>
      <c r="F266" s="231" t="s">
        <v>411</v>
      </c>
      <c r="G266" s="41"/>
      <c r="H266" s="41"/>
      <c r="I266" s="214"/>
      <c r="J266" s="41"/>
      <c r="K266" s="41"/>
      <c r="L266" s="45"/>
      <c r="M266" s="215"/>
      <c r="N266" s="216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183</v>
      </c>
      <c r="AU266" s="18" t="s">
        <v>85</v>
      </c>
    </row>
    <row r="267" s="13" customFormat="1">
      <c r="A267" s="13"/>
      <c r="B267" s="232"/>
      <c r="C267" s="233"/>
      <c r="D267" s="212" t="s">
        <v>185</v>
      </c>
      <c r="E267" s="234" t="s">
        <v>19</v>
      </c>
      <c r="F267" s="235" t="s">
        <v>412</v>
      </c>
      <c r="G267" s="233"/>
      <c r="H267" s="236">
        <v>6.3360000000000003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185</v>
      </c>
      <c r="AU267" s="242" t="s">
        <v>85</v>
      </c>
      <c r="AV267" s="13" t="s">
        <v>85</v>
      </c>
      <c r="AW267" s="13" t="s">
        <v>37</v>
      </c>
      <c r="AX267" s="13" t="s">
        <v>75</v>
      </c>
      <c r="AY267" s="242" t="s">
        <v>113</v>
      </c>
    </row>
    <row r="268" s="13" customFormat="1">
      <c r="A268" s="13"/>
      <c r="B268" s="232"/>
      <c r="C268" s="233"/>
      <c r="D268" s="212" t="s">
        <v>185</v>
      </c>
      <c r="E268" s="234" t="s">
        <v>19</v>
      </c>
      <c r="F268" s="235" t="s">
        <v>413</v>
      </c>
      <c r="G268" s="233"/>
      <c r="H268" s="236">
        <v>2.3620000000000001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185</v>
      </c>
      <c r="AU268" s="242" t="s">
        <v>85</v>
      </c>
      <c r="AV268" s="13" t="s">
        <v>85</v>
      </c>
      <c r="AW268" s="13" t="s">
        <v>37</v>
      </c>
      <c r="AX268" s="13" t="s">
        <v>75</v>
      </c>
      <c r="AY268" s="242" t="s">
        <v>113</v>
      </c>
    </row>
    <row r="269" s="14" customFormat="1">
      <c r="A269" s="14"/>
      <c r="B269" s="243"/>
      <c r="C269" s="244"/>
      <c r="D269" s="212" t="s">
        <v>185</v>
      </c>
      <c r="E269" s="245" t="s">
        <v>19</v>
      </c>
      <c r="F269" s="246" t="s">
        <v>189</v>
      </c>
      <c r="G269" s="244"/>
      <c r="H269" s="247">
        <v>8.6980000000000004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185</v>
      </c>
      <c r="AU269" s="253" t="s">
        <v>85</v>
      </c>
      <c r="AV269" s="14" t="s">
        <v>118</v>
      </c>
      <c r="AW269" s="14" t="s">
        <v>37</v>
      </c>
      <c r="AX269" s="14" t="s">
        <v>83</v>
      </c>
      <c r="AY269" s="253" t="s">
        <v>113</v>
      </c>
    </row>
    <row r="270" s="2" customFormat="1" ht="33" customHeight="1">
      <c r="A270" s="39"/>
      <c r="B270" s="40"/>
      <c r="C270" s="198" t="s">
        <v>414</v>
      </c>
      <c r="D270" s="198" t="s">
        <v>114</v>
      </c>
      <c r="E270" s="199" t="s">
        <v>415</v>
      </c>
      <c r="F270" s="200" t="s">
        <v>416</v>
      </c>
      <c r="G270" s="201" t="s">
        <v>180</v>
      </c>
      <c r="H270" s="202">
        <v>102.88</v>
      </c>
      <c r="I270" s="203"/>
      <c r="J270" s="204">
        <f>ROUND(I270*H270,2)</f>
        <v>0</v>
      </c>
      <c r="K270" s="205"/>
      <c r="L270" s="45"/>
      <c r="M270" s="206" t="s">
        <v>19</v>
      </c>
      <c r="N270" s="207" t="s">
        <v>46</v>
      </c>
      <c r="O270" s="85"/>
      <c r="P270" s="208">
        <f>O270*H270</f>
        <v>0</v>
      </c>
      <c r="Q270" s="208">
        <v>1.54</v>
      </c>
      <c r="R270" s="208">
        <f>Q270*H270</f>
        <v>158.43520000000001</v>
      </c>
      <c r="S270" s="208">
        <v>0</v>
      </c>
      <c r="T270" s="20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0" t="s">
        <v>118</v>
      </c>
      <c r="AT270" s="210" t="s">
        <v>114</v>
      </c>
      <c r="AU270" s="210" t="s">
        <v>85</v>
      </c>
      <c r="AY270" s="18" t="s">
        <v>113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8" t="s">
        <v>83</v>
      </c>
      <c r="BK270" s="211">
        <f>ROUND(I270*H270,2)</f>
        <v>0</v>
      </c>
      <c r="BL270" s="18" t="s">
        <v>118</v>
      </c>
      <c r="BM270" s="210" t="s">
        <v>417</v>
      </c>
    </row>
    <row r="271" s="2" customFormat="1">
      <c r="A271" s="39"/>
      <c r="B271" s="40"/>
      <c r="C271" s="41"/>
      <c r="D271" s="212" t="s">
        <v>120</v>
      </c>
      <c r="E271" s="41"/>
      <c r="F271" s="213" t="s">
        <v>418</v>
      </c>
      <c r="G271" s="41"/>
      <c r="H271" s="41"/>
      <c r="I271" s="214"/>
      <c r="J271" s="41"/>
      <c r="K271" s="41"/>
      <c r="L271" s="45"/>
      <c r="M271" s="215"/>
      <c r="N271" s="216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120</v>
      </c>
      <c r="AU271" s="18" t="s">
        <v>85</v>
      </c>
    </row>
    <row r="272" s="2" customFormat="1">
      <c r="A272" s="39"/>
      <c r="B272" s="40"/>
      <c r="C272" s="41"/>
      <c r="D272" s="230" t="s">
        <v>183</v>
      </c>
      <c r="E272" s="41"/>
      <c r="F272" s="231" t="s">
        <v>419</v>
      </c>
      <c r="G272" s="41"/>
      <c r="H272" s="41"/>
      <c r="I272" s="214"/>
      <c r="J272" s="41"/>
      <c r="K272" s="41"/>
      <c r="L272" s="45"/>
      <c r="M272" s="215"/>
      <c r="N272" s="216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183</v>
      </c>
      <c r="AU272" s="18" t="s">
        <v>85</v>
      </c>
    </row>
    <row r="273" s="13" customFormat="1">
      <c r="A273" s="13"/>
      <c r="B273" s="232"/>
      <c r="C273" s="233"/>
      <c r="D273" s="212" t="s">
        <v>185</v>
      </c>
      <c r="E273" s="234" t="s">
        <v>19</v>
      </c>
      <c r="F273" s="235" t="s">
        <v>420</v>
      </c>
      <c r="G273" s="233"/>
      <c r="H273" s="236">
        <v>25.300000000000001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185</v>
      </c>
      <c r="AU273" s="242" t="s">
        <v>85</v>
      </c>
      <c r="AV273" s="13" t="s">
        <v>85</v>
      </c>
      <c r="AW273" s="13" t="s">
        <v>37</v>
      </c>
      <c r="AX273" s="13" t="s">
        <v>75</v>
      </c>
      <c r="AY273" s="242" t="s">
        <v>113</v>
      </c>
    </row>
    <row r="274" s="13" customFormat="1">
      <c r="A274" s="13"/>
      <c r="B274" s="232"/>
      <c r="C274" s="233"/>
      <c r="D274" s="212" t="s">
        <v>185</v>
      </c>
      <c r="E274" s="234" t="s">
        <v>19</v>
      </c>
      <c r="F274" s="235" t="s">
        <v>421</v>
      </c>
      <c r="G274" s="233"/>
      <c r="H274" s="236">
        <v>25.344000000000001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185</v>
      </c>
      <c r="AU274" s="242" t="s">
        <v>85</v>
      </c>
      <c r="AV274" s="13" t="s">
        <v>85</v>
      </c>
      <c r="AW274" s="13" t="s">
        <v>37</v>
      </c>
      <c r="AX274" s="13" t="s">
        <v>75</v>
      </c>
      <c r="AY274" s="242" t="s">
        <v>113</v>
      </c>
    </row>
    <row r="275" s="13" customFormat="1">
      <c r="A275" s="13"/>
      <c r="B275" s="232"/>
      <c r="C275" s="233"/>
      <c r="D275" s="212" t="s">
        <v>185</v>
      </c>
      <c r="E275" s="234" t="s">
        <v>19</v>
      </c>
      <c r="F275" s="235" t="s">
        <v>422</v>
      </c>
      <c r="G275" s="233"/>
      <c r="H275" s="236">
        <v>40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185</v>
      </c>
      <c r="AU275" s="242" t="s">
        <v>85</v>
      </c>
      <c r="AV275" s="13" t="s">
        <v>85</v>
      </c>
      <c r="AW275" s="13" t="s">
        <v>37</v>
      </c>
      <c r="AX275" s="13" t="s">
        <v>75</v>
      </c>
      <c r="AY275" s="242" t="s">
        <v>113</v>
      </c>
    </row>
    <row r="276" s="13" customFormat="1">
      <c r="A276" s="13"/>
      <c r="B276" s="232"/>
      <c r="C276" s="233"/>
      <c r="D276" s="212" t="s">
        <v>185</v>
      </c>
      <c r="E276" s="234" t="s">
        <v>19</v>
      </c>
      <c r="F276" s="235" t="s">
        <v>423</v>
      </c>
      <c r="G276" s="233"/>
      <c r="H276" s="236">
        <v>17.710000000000001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185</v>
      </c>
      <c r="AU276" s="242" t="s">
        <v>85</v>
      </c>
      <c r="AV276" s="13" t="s">
        <v>85</v>
      </c>
      <c r="AW276" s="13" t="s">
        <v>37</v>
      </c>
      <c r="AX276" s="13" t="s">
        <v>75</v>
      </c>
      <c r="AY276" s="242" t="s">
        <v>113</v>
      </c>
    </row>
    <row r="277" s="13" customFormat="1">
      <c r="A277" s="13"/>
      <c r="B277" s="232"/>
      <c r="C277" s="233"/>
      <c r="D277" s="212" t="s">
        <v>185</v>
      </c>
      <c r="E277" s="234" t="s">
        <v>19</v>
      </c>
      <c r="F277" s="235" t="s">
        <v>424</v>
      </c>
      <c r="G277" s="233"/>
      <c r="H277" s="236">
        <v>9.4459999999999997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185</v>
      </c>
      <c r="AU277" s="242" t="s">
        <v>85</v>
      </c>
      <c r="AV277" s="13" t="s">
        <v>85</v>
      </c>
      <c r="AW277" s="13" t="s">
        <v>37</v>
      </c>
      <c r="AX277" s="13" t="s">
        <v>75</v>
      </c>
      <c r="AY277" s="242" t="s">
        <v>113</v>
      </c>
    </row>
    <row r="278" s="13" customFormat="1">
      <c r="A278" s="13"/>
      <c r="B278" s="232"/>
      <c r="C278" s="233"/>
      <c r="D278" s="212" t="s">
        <v>185</v>
      </c>
      <c r="E278" s="234" t="s">
        <v>19</v>
      </c>
      <c r="F278" s="235" t="s">
        <v>425</v>
      </c>
      <c r="G278" s="233"/>
      <c r="H278" s="236">
        <v>5.0800000000000001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185</v>
      </c>
      <c r="AU278" s="242" t="s">
        <v>85</v>
      </c>
      <c r="AV278" s="13" t="s">
        <v>85</v>
      </c>
      <c r="AW278" s="13" t="s">
        <v>37</v>
      </c>
      <c r="AX278" s="13" t="s">
        <v>75</v>
      </c>
      <c r="AY278" s="242" t="s">
        <v>113</v>
      </c>
    </row>
    <row r="279" s="13" customFormat="1">
      <c r="A279" s="13"/>
      <c r="B279" s="232"/>
      <c r="C279" s="233"/>
      <c r="D279" s="212" t="s">
        <v>185</v>
      </c>
      <c r="E279" s="234" t="s">
        <v>19</v>
      </c>
      <c r="F279" s="235" t="s">
        <v>426</v>
      </c>
      <c r="G279" s="233"/>
      <c r="H279" s="236">
        <v>-20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185</v>
      </c>
      <c r="AU279" s="242" t="s">
        <v>85</v>
      </c>
      <c r="AV279" s="13" t="s">
        <v>85</v>
      </c>
      <c r="AW279" s="13" t="s">
        <v>37</v>
      </c>
      <c r="AX279" s="13" t="s">
        <v>75</v>
      </c>
      <c r="AY279" s="242" t="s">
        <v>113</v>
      </c>
    </row>
    <row r="280" s="14" customFormat="1">
      <c r="A280" s="14"/>
      <c r="B280" s="243"/>
      <c r="C280" s="244"/>
      <c r="D280" s="212" t="s">
        <v>185</v>
      </c>
      <c r="E280" s="245" t="s">
        <v>19</v>
      </c>
      <c r="F280" s="246" t="s">
        <v>189</v>
      </c>
      <c r="G280" s="244"/>
      <c r="H280" s="247">
        <v>102.88000000000001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185</v>
      </c>
      <c r="AU280" s="253" t="s">
        <v>85</v>
      </c>
      <c r="AV280" s="14" t="s">
        <v>118</v>
      </c>
      <c r="AW280" s="14" t="s">
        <v>37</v>
      </c>
      <c r="AX280" s="14" t="s">
        <v>83</v>
      </c>
      <c r="AY280" s="253" t="s">
        <v>113</v>
      </c>
    </row>
    <row r="281" s="2" customFormat="1" ht="24.15" customHeight="1">
      <c r="A281" s="39"/>
      <c r="B281" s="40"/>
      <c r="C281" s="198" t="s">
        <v>427</v>
      </c>
      <c r="D281" s="198" t="s">
        <v>114</v>
      </c>
      <c r="E281" s="199" t="s">
        <v>428</v>
      </c>
      <c r="F281" s="200" t="s">
        <v>429</v>
      </c>
      <c r="G281" s="201" t="s">
        <v>180</v>
      </c>
      <c r="H281" s="202">
        <v>5.0800000000000001</v>
      </c>
      <c r="I281" s="203"/>
      <c r="J281" s="204">
        <f>ROUND(I281*H281,2)</f>
        <v>0</v>
      </c>
      <c r="K281" s="205"/>
      <c r="L281" s="45"/>
      <c r="M281" s="206" t="s">
        <v>19</v>
      </c>
      <c r="N281" s="207" t="s">
        <v>46</v>
      </c>
      <c r="O281" s="85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0" t="s">
        <v>118</v>
      </c>
      <c r="AT281" s="210" t="s">
        <v>114</v>
      </c>
      <c r="AU281" s="210" t="s">
        <v>85</v>
      </c>
      <c r="AY281" s="18" t="s">
        <v>113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8" t="s">
        <v>83</v>
      </c>
      <c r="BK281" s="211">
        <f>ROUND(I281*H281,2)</f>
        <v>0</v>
      </c>
      <c r="BL281" s="18" t="s">
        <v>118</v>
      </c>
      <c r="BM281" s="210" t="s">
        <v>430</v>
      </c>
    </row>
    <row r="282" s="2" customFormat="1">
      <c r="A282" s="39"/>
      <c r="B282" s="40"/>
      <c r="C282" s="41"/>
      <c r="D282" s="212" t="s">
        <v>120</v>
      </c>
      <c r="E282" s="41"/>
      <c r="F282" s="213" t="s">
        <v>429</v>
      </c>
      <c r="G282" s="41"/>
      <c r="H282" s="41"/>
      <c r="I282" s="214"/>
      <c r="J282" s="41"/>
      <c r="K282" s="41"/>
      <c r="L282" s="45"/>
      <c r="M282" s="215"/>
      <c r="N282" s="216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120</v>
      </c>
      <c r="AU282" s="18" t="s">
        <v>85</v>
      </c>
    </row>
    <row r="283" s="2" customFormat="1">
      <c r="A283" s="39"/>
      <c r="B283" s="40"/>
      <c r="C283" s="41"/>
      <c r="D283" s="212" t="s">
        <v>121</v>
      </c>
      <c r="E283" s="41"/>
      <c r="F283" s="217" t="s">
        <v>431</v>
      </c>
      <c r="G283" s="41"/>
      <c r="H283" s="41"/>
      <c r="I283" s="214"/>
      <c r="J283" s="41"/>
      <c r="K283" s="41"/>
      <c r="L283" s="45"/>
      <c r="M283" s="215"/>
      <c r="N283" s="216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121</v>
      </c>
      <c r="AU283" s="18" t="s">
        <v>85</v>
      </c>
    </row>
    <row r="284" s="13" customFormat="1">
      <c r="A284" s="13"/>
      <c r="B284" s="232"/>
      <c r="C284" s="233"/>
      <c r="D284" s="212" t="s">
        <v>185</v>
      </c>
      <c r="E284" s="234" t="s">
        <v>19</v>
      </c>
      <c r="F284" s="235" t="s">
        <v>425</v>
      </c>
      <c r="G284" s="233"/>
      <c r="H284" s="236">
        <v>5.0800000000000001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185</v>
      </c>
      <c r="AU284" s="242" t="s">
        <v>85</v>
      </c>
      <c r="AV284" s="13" t="s">
        <v>85</v>
      </c>
      <c r="AW284" s="13" t="s">
        <v>37</v>
      </c>
      <c r="AX284" s="13" t="s">
        <v>75</v>
      </c>
      <c r="AY284" s="242" t="s">
        <v>113</v>
      </c>
    </row>
    <row r="285" s="14" customFormat="1">
      <c r="A285" s="14"/>
      <c r="B285" s="243"/>
      <c r="C285" s="244"/>
      <c r="D285" s="212" t="s">
        <v>185</v>
      </c>
      <c r="E285" s="245" t="s">
        <v>19</v>
      </c>
      <c r="F285" s="246" t="s">
        <v>189</v>
      </c>
      <c r="G285" s="244"/>
      <c r="H285" s="247">
        <v>5.0800000000000001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185</v>
      </c>
      <c r="AU285" s="253" t="s">
        <v>85</v>
      </c>
      <c r="AV285" s="14" t="s">
        <v>118</v>
      </c>
      <c r="AW285" s="14" t="s">
        <v>37</v>
      </c>
      <c r="AX285" s="14" t="s">
        <v>83</v>
      </c>
      <c r="AY285" s="253" t="s">
        <v>113</v>
      </c>
    </row>
    <row r="286" s="2" customFormat="1" ht="24.15" customHeight="1">
      <c r="A286" s="39"/>
      <c r="B286" s="40"/>
      <c r="C286" s="198" t="s">
        <v>432</v>
      </c>
      <c r="D286" s="198" t="s">
        <v>114</v>
      </c>
      <c r="E286" s="199" t="s">
        <v>433</v>
      </c>
      <c r="F286" s="200" t="s">
        <v>434</v>
      </c>
      <c r="G286" s="201" t="s">
        <v>180</v>
      </c>
      <c r="H286" s="202">
        <v>28</v>
      </c>
      <c r="I286" s="203"/>
      <c r="J286" s="204">
        <f>ROUND(I286*H286,2)</f>
        <v>0</v>
      </c>
      <c r="K286" s="205"/>
      <c r="L286" s="45"/>
      <c r="M286" s="206" t="s">
        <v>19</v>
      </c>
      <c r="N286" s="207" t="s">
        <v>46</v>
      </c>
      <c r="O286" s="85"/>
      <c r="P286" s="208">
        <f>O286*H286</f>
        <v>0</v>
      </c>
      <c r="Q286" s="208">
        <v>1.54</v>
      </c>
      <c r="R286" s="208">
        <f>Q286*H286</f>
        <v>43.120000000000005</v>
      </c>
      <c r="S286" s="208">
        <v>0</v>
      </c>
      <c r="T286" s="20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0" t="s">
        <v>118</v>
      </c>
      <c r="AT286" s="210" t="s">
        <v>114</v>
      </c>
      <c r="AU286" s="210" t="s">
        <v>85</v>
      </c>
      <c r="AY286" s="18" t="s">
        <v>113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8" t="s">
        <v>83</v>
      </c>
      <c r="BK286" s="211">
        <f>ROUND(I286*H286,2)</f>
        <v>0</v>
      </c>
      <c r="BL286" s="18" t="s">
        <v>118</v>
      </c>
      <c r="BM286" s="210" t="s">
        <v>435</v>
      </c>
    </row>
    <row r="287" s="2" customFormat="1">
      <c r="A287" s="39"/>
      <c r="B287" s="40"/>
      <c r="C287" s="41"/>
      <c r="D287" s="212" t="s">
        <v>120</v>
      </c>
      <c r="E287" s="41"/>
      <c r="F287" s="213" t="s">
        <v>434</v>
      </c>
      <c r="G287" s="41"/>
      <c r="H287" s="41"/>
      <c r="I287" s="214"/>
      <c r="J287" s="41"/>
      <c r="K287" s="41"/>
      <c r="L287" s="45"/>
      <c r="M287" s="215"/>
      <c r="N287" s="216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120</v>
      </c>
      <c r="AU287" s="18" t="s">
        <v>85</v>
      </c>
    </row>
    <row r="288" s="2" customFormat="1">
      <c r="A288" s="39"/>
      <c r="B288" s="40"/>
      <c r="C288" s="41"/>
      <c r="D288" s="212" t="s">
        <v>121</v>
      </c>
      <c r="E288" s="41"/>
      <c r="F288" s="217" t="s">
        <v>436</v>
      </c>
      <c r="G288" s="41"/>
      <c r="H288" s="41"/>
      <c r="I288" s="214"/>
      <c r="J288" s="41"/>
      <c r="K288" s="41"/>
      <c r="L288" s="45"/>
      <c r="M288" s="215"/>
      <c r="N288" s="216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121</v>
      </c>
      <c r="AU288" s="18" t="s">
        <v>85</v>
      </c>
    </row>
    <row r="289" s="13" customFormat="1">
      <c r="A289" s="13"/>
      <c r="B289" s="232"/>
      <c r="C289" s="233"/>
      <c r="D289" s="212" t="s">
        <v>185</v>
      </c>
      <c r="E289" s="234" t="s">
        <v>19</v>
      </c>
      <c r="F289" s="235" t="s">
        <v>437</v>
      </c>
      <c r="G289" s="233"/>
      <c r="H289" s="236">
        <v>8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185</v>
      </c>
      <c r="AU289" s="242" t="s">
        <v>85</v>
      </c>
      <c r="AV289" s="13" t="s">
        <v>85</v>
      </c>
      <c r="AW289" s="13" t="s">
        <v>37</v>
      </c>
      <c r="AX289" s="13" t="s">
        <v>75</v>
      </c>
      <c r="AY289" s="242" t="s">
        <v>113</v>
      </c>
    </row>
    <row r="290" s="13" customFormat="1">
      <c r="A290" s="13"/>
      <c r="B290" s="232"/>
      <c r="C290" s="233"/>
      <c r="D290" s="212" t="s">
        <v>185</v>
      </c>
      <c r="E290" s="234" t="s">
        <v>19</v>
      </c>
      <c r="F290" s="235" t="s">
        <v>438</v>
      </c>
      <c r="G290" s="233"/>
      <c r="H290" s="236">
        <v>20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185</v>
      </c>
      <c r="AU290" s="242" t="s">
        <v>85</v>
      </c>
      <c r="AV290" s="13" t="s">
        <v>85</v>
      </c>
      <c r="AW290" s="13" t="s">
        <v>37</v>
      </c>
      <c r="AX290" s="13" t="s">
        <v>75</v>
      </c>
      <c r="AY290" s="242" t="s">
        <v>113</v>
      </c>
    </row>
    <row r="291" s="14" customFormat="1">
      <c r="A291" s="14"/>
      <c r="B291" s="243"/>
      <c r="C291" s="244"/>
      <c r="D291" s="212" t="s">
        <v>185</v>
      </c>
      <c r="E291" s="245" t="s">
        <v>19</v>
      </c>
      <c r="F291" s="246" t="s">
        <v>189</v>
      </c>
      <c r="G291" s="244"/>
      <c r="H291" s="247">
        <v>28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185</v>
      </c>
      <c r="AU291" s="253" t="s">
        <v>85</v>
      </c>
      <c r="AV291" s="14" t="s">
        <v>118</v>
      </c>
      <c r="AW291" s="14" t="s">
        <v>37</v>
      </c>
      <c r="AX291" s="14" t="s">
        <v>83</v>
      </c>
      <c r="AY291" s="253" t="s">
        <v>113</v>
      </c>
    </row>
    <row r="292" s="2" customFormat="1" ht="16.5" customHeight="1">
      <c r="A292" s="39"/>
      <c r="B292" s="40"/>
      <c r="C292" s="198" t="s">
        <v>439</v>
      </c>
      <c r="D292" s="198" t="s">
        <v>114</v>
      </c>
      <c r="E292" s="199" t="s">
        <v>440</v>
      </c>
      <c r="F292" s="200" t="s">
        <v>441</v>
      </c>
      <c r="G292" s="201" t="s">
        <v>180</v>
      </c>
      <c r="H292" s="202">
        <v>2.1760000000000002</v>
      </c>
      <c r="I292" s="203"/>
      <c r="J292" s="204">
        <f>ROUND(I292*H292,2)</f>
        <v>0</v>
      </c>
      <c r="K292" s="205"/>
      <c r="L292" s="45"/>
      <c r="M292" s="206" t="s">
        <v>19</v>
      </c>
      <c r="N292" s="207" t="s">
        <v>46</v>
      </c>
      <c r="O292" s="85"/>
      <c r="P292" s="208">
        <f>O292*H292</f>
        <v>0</v>
      </c>
      <c r="Q292" s="208">
        <v>0</v>
      </c>
      <c r="R292" s="208">
        <f>Q292*H292</f>
        <v>0</v>
      </c>
      <c r="S292" s="208">
        <v>0</v>
      </c>
      <c r="T292" s="20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0" t="s">
        <v>118</v>
      </c>
      <c r="AT292" s="210" t="s">
        <v>114</v>
      </c>
      <c r="AU292" s="210" t="s">
        <v>85</v>
      </c>
      <c r="AY292" s="18" t="s">
        <v>113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8" t="s">
        <v>83</v>
      </c>
      <c r="BK292" s="211">
        <f>ROUND(I292*H292,2)</f>
        <v>0</v>
      </c>
      <c r="BL292" s="18" t="s">
        <v>118</v>
      </c>
      <c r="BM292" s="210" t="s">
        <v>442</v>
      </c>
    </row>
    <row r="293" s="2" customFormat="1">
      <c r="A293" s="39"/>
      <c r="B293" s="40"/>
      <c r="C293" s="41"/>
      <c r="D293" s="212" t="s">
        <v>120</v>
      </c>
      <c r="E293" s="41"/>
      <c r="F293" s="213" t="s">
        <v>441</v>
      </c>
      <c r="G293" s="41"/>
      <c r="H293" s="41"/>
      <c r="I293" s="214"/>
      <c r="J293" s="41"/>
      <c r="K293" s="41"/>
      <c r="L293" s="45"/>
      <c r="M293" s="215"/>
      <c r="N293" s="216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120</v>
      </c>
      <c r="AU293" s="18" t="s">
        <v>85</v>
      </c>
    </row>
    <row r="294" s="2" customFormat="1">
      <c r="A294" s="39"/>
      <c r="B294" s="40"/>
      <c r="C294" s="41"/>
      <c r="D294" s="212" t="s">
        <v>121</v>
      </c>
      <c r="E294" s="41"/>
      <c r="F294" s="217" t="s">
        <v>443</v>
      </c>
      <c r="G294" s="41"/>
      <c r="H294" s="41"/>
      <c r="I294" s="214"/>
      <c r="J294" s="41"/>
      <c r="K294" s="41"/>
      <c r="L294" s="45"/>
      <c r="M294" s="215"/>
      <c r="N294" s="216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121</v>
      </c>
      <c r="AU294" s="18" t="s">
        <v>85</v>
      </c>
    </row>
    <row r="295" s="13" customFormat="1">
      <c r="A295" s="13"/>
      <c r="B295" s="232"/>
      <c r="C295" s="233"/>
      <c r="D295" s="212" t="s">
        <v>185</v>
      </c>
      <c r="E295" s="234" t="s">
        <v>19</v>
      </c>
      <c r="F295" s="235" t="s">
        <v>444</v>
      </c>
      <c r="G295" s="233"/>
      <c r="H295" s="236">
        <v>2.1760000000000002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185</v>
      </c>
      <c r="AU295" s="242" t="s">
        <v>85</v>
      </c>
      <c r="AV295" s="13" t="s">
        <v>85</v>
      </c>
      <c r="AW295" s="13" t="s">
        <v>37</v>
      </c>
      <c r="AX295" s="13" t="s">
        <v>75</v>
      </c>
      <c r="AY295" s="242" t="s">
        <v>113</v>
      </c>
    </row>
    <row r="296" s="14" customFormat="1">
      <c r="A296" s="14"/>
      <c r="B296" s="243"/>
      <c r="C296" s="244"/>
      <c r="D296" s="212" t="s">
        <v>185</v>
      </c>
      <c r="E296" s="245" t="s">
        <v>19</v>
      </c>
      <c r="F296" s="246" t="s">
        <v>189</v>
      </c>
      <c r="G296" s="244"/>
      <c r="H296" s="247">
        <v>2.1760000000000002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185</v>
      </c>
      <c r="AU296" s="253" t="s">
        <v>85</v>
      </c>
      <c r="AV296" s="14" t="s">
        <v>118</v>
      </c>
      <c r="AW296" s="14" t="s">
        <v>37</v>
      </c>
      <c r="AX296" s="14" t="s">
        <v>83</v>
      </c>
      <c r="AY296" s="253" t="s">
        <v>113</v>
      </c>
    </row>
    <row r="297" s="2" customFormat="1" ht="24.15" customHeight="1">
      <c r="A297" s="39"/>
      <c r="B297" s="40"/>
      <c r="C297" s="198" t="s">
        <v>445</v>
      </c>
      <c r="D297" s="198" t="s">
        <v>114</v>
      </c>
      <c r="E297" s="199" t="s">
        <v>446</v>
      </c>
      <c r="F297" s="200" t="s">
        <v>447</v>
      </c>
      <c r="G297" s="201" t="s">
        <v>246</v>
      </c>
      <c r="H297" s="202">
        <v>23.617000000000001</v>
      </c>
      <c r="I297" s="203"/>
      <c r="J297" s="204">
        <f>ROUND(I297*H297,2)</f>
        <v>0</v>
      </c>
      <c r="K297" s="205"/>
      <c r="L297" s="45"/>
      <c r="M297" s="206" t="s">
        <v>19</v>
      </c>
      <c r="N297" s="207" t="s">
        <v>46</v>
      </c>
      <c r="O297" s="85"/>
      <c r="P297" s="208">
        <f>O297*H297</f>
        <v>0</v>
      </c>
      <c r="Q297" s="208">
        <v>0</v>
      </c>
      <c r="R297" s="208">
        <f>Q297*H297</f>
        <v>0</v>
      </c>
      <c r="S297" s="208">
        <v>0</v>
      </c>
      <c r="T297" s="20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0" t="s">
        <v>118</v>
      </c>
      <c r="AT297" s="210" t="s">
        <v>114</v>
      </c>
      <c r="AU297" s="210" t="s">
        <v>85</v>
      </c>
      <c r="AY297" s="18" t="s">
        <v>113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8" t="s">
        <v>83</v>
      </c>
      <c r="BK297" s="211">
        <f>ROUND(I297*H297,2)</f>
        <v>0</v>
      </c>
      <c r="BL297" s="18" t="s">
        <v>118</v>
      </c>
      <c r="BM297" s="210" t="s">
        <v>448</v>
      </c>
    </row>
    <row r="298" s="2" customFormat="1">
      <c r="A298" s="39"/>
      <c r="B298" s="40"/>
      <c r="C298" s="41"/>
      <c r="D298" s="212" t="s">
        <v>120</v>
      </c>
      <c r="E298" s="41"/>
      <c r="F298" s="213" t="s">
        <v>447</v>
      </c>
      <c r="G298" s="41"/>
      <c r="H298" s="41"/>
      <c r="I298" s="214"/>
      <c r="J298" s="41"/>
      <c r="K298" s="41"/>
      <c r="L298" s="45"/>
      <c r="M298" s="215"/>
      <c r="N298" s="216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120</v>
      </c>
      <c r="AU298" s="18" t="s">
        <v>85</v>
      </c>
    </row>
    <row r="299" s="13" customFormat="1">
      <c r="A299" s="13"/>
      <c r="B299" s="232"/>
      <c r="C299" s="233"/>
      <c r="D299" s="212" t="s">
        <v>185</v>
      </c>
      <c r="E299" s="234" t="s">
        <v>19</v>
      </c>
      <c r="F299" s="235" t="s">
        <v>449</v>
      </c>
      <c r="G299" s="233"/>
      <c r="H299" s="236">
        <v>3.335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185</v>
      </c>
      <c r="AU299" s="242" t="s">
        <v>85</v>
      </c>
      <c r="AV299" s="13" t="s">
        <v>85</v>
      </c>
      <c r="AW299" s="13" t="s">
        <v>37</v>
      </c>
      <c r="AX299" s="13" t="s">
        <v>75</v>
      </c>
      <c r="AY299" s="242" t="s">
        <v>113</v>
      </c>
    </row>
    <row r="300" s="13" customFormat="1">
      <c r="A300" s="13"/>
      <c r="B300" s="232"/>
      <c r="C300" s="233"/>
      <c r="D300" s="212" t="s">
        <v>185</v>
      </c>
      <c r="E300" s="234" t="s">
        <v>19</v>
      </c>
      <c r="F300" s="235" t="s">
        <v>450</v>
      </c>
      <c r="G300" s="233"/>
      <c r="H300" s="236">
        <v>20.282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185</v>
      </c>
      <c r="AU300" s="242" t="s">
        <v>85</v>
      </c>
      <c r="AV300" s="13" t="s">
        <v>85</v>
      </c>
      <c r="AW300" s="13" t="s">
        <v>37</v>
      </c>
      <c r="AX300" s="13" t="s">
        <v>75</v>
      </c>
      <c r="AY300" s="242" t="s">
        <v>113</v>
      </c>
    </row>
    <row r="301" s="14" customFormat="1">
      <c r="A301" s="14"/>
      <c r="B301" s="243"/>
      <c r="C301" s="244"/>
      <c r="D301" s="212" t="s">
        <v>185</v>
      </c>
      <c r="E301" s="245" t="s">
        <v>19</v>
      </c>
      <c r="F301" s="246" t="s">
        <v>189</v>
      </c>
      <c r="G301" s="244"/>
      <c r="H301" s="247">
        <v>23.617000000000001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185</v>
      </c>
      <c r="AU301" s="253" t="s">
        <v>85</v>
      </c>
      <c r="AV301" s="14" t="s">
        <v>118</v>
      </c>
      <c r="AW301" s="14" t="s">
        <v>37</v>
      </c>
      <c r="AX301" s="14" t="s">
        <v>83</v>
      </c>
      <c r="AY301" s="253" t="s">
        <v>113</v>
      </c>
    </row>
    <row r="302" s="11" customFormat="1" ht="22.8" customHeight="1">
      <c r="A302" s="11"/>
      <c r="B302" s="184"/>
      <c r="C302" s="185"/>
      <c r="D302" s="186" t="s">
        <v>74</v>
      </c>
      <c r="E302" s="228" t="s">
        <v>236</v>
      </c>
      <c r="F302" s="228" t="s">
        <v>451</v>
      </c>
      <c r="G302" s="185"/>
      <c r="H302" s="185"/>
      <c r="I302" s="188"/>
      <c r="J302" s="229">
        <f>BK302</f>
        <v>0</v>
      </c>
      <c r="K302" s="185"/>
      <c r="L302" s="190"/>
      <c r="M302" s="191"/>
      <c r="N302" s="192"/>
      <c r="O302" s="192"/>
      <c r="P302" s="193">
        <f>SUM(P303:P332)</f>
        <v>0</v>
      </c>
      <c r="Q302" s="192"/>
      <c r="R302" s="193">
        <f>SUM(R303:R332)</f>
        <v>1.9009484800000001</v>
      </c>
      <c r="S302" s="192"/>
      <c r="T302" s="194">
        <f>SUM(T303:T332)</f>
        <v>0.68096000000000001</v>
      </c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R302" s="195" t="s">
        <v>83</v>
      </c>
      <c r="AT302" s="196" t="s">
        <v>74</v>
      </c>
      <c r="AU302" s="196" t="s">
        <v>83</v>
      </c>
      <c r="AY302" s="195" t="s">
        <v>113</v>
      </c>
      <c r="BK302" s="197">
        <f>SUM(BK303:BK332)</f>
        <v>0</v>
      </c>
    </row>
    <row r="303" s="2" customFormat="1" ht="21.75" customHeight="1">
      <c r="A303" s="39"/>
      <c r="B303" s="40"/>
      <c r="C303" s="198" t="s">
        <v>452</v>
      </c>
      <c r="D303" s="198" t="s">
        <v>114</v>
      </c>
      <c r="E303" s="199" t="s">
        <v>453</v>
      </c>
      <c r="F303" s="200" t="s">
        <v>454</v>
      </c>
      <c r="G303" s="201" t="s">
        <v>246</v>
      </c>
      <c r="H303" s="202">
        <v>48.640000000000001</v>
      </c>
      <c r="I303" s="203"/>
      <c r="J303" s="204">
        <f>ROUND(I303*H303,2)</f>
        <v>0</v>
      </c>
      <c r="K303" s="205"/>
      <c r="L303" s="45"/>
      <c r="M303" s="206" t="s">
        <v>19</v>
      </c>
      <c r="N303" s="207" t="s">
        <v>46</v>
      </c>
      <c r="O303" s="85"/>
      <c r="P303" s="208">
        <f>O303*H303</f>
        <v>0</v>
      </c>
      <c r="Q303" s="208">
        <v>0</v>
      </c>
      <c r="R303" s="208">
        <f>Q303*H303</f>
        <v>0</v>
      </c>
      <c r="S303" s="208">
        <v>0.014</v>
      </c>
      <c r="T303" s="209">
        <f>S303*H303</f>
        <v>0.68096000000000001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0" t="s">
        <v>118</v>
      </c>
      <c r="AT303" s="210" t="s">
        <v>114</v>
      </c>
      <c r="AU303" s="210" t="s">
        <v>85</v>
      </c>
      <c r="AY303" s="18" t="s">
        <v>113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8" t="s">
        <v>83</v>
      </c>
      <c r="BK303" s="211">
        <f>ROUND(I303*H303,2)</f>
        <v>0</v>
      </c>
      <c r="BL303" s="18" t="s">
        <v>118</v>
      </c>
      <c r="BM303" s="210" t="s">
        <v>455</v>
      </c>
    </row>
    <row r="304" s="2" customFormat="1">
      <c r="A304" s="39"/>
      <c r="B304" s="40"/>
      <c r="C304" s="41"/>
      <c r="D304" s="212" t="s">
        <v>120</v>
      </c>
      <c r="E304" s="41"/>
      <c r="F304" s="213" t="s">
        <v>456</v>
      </c>
      <c r="G304" s="41"/>
      <c r="H304" s="41"/>
      <c r="I304" s="214"/>
      <c r="J304" s="41"/>
      <c r="K304" s="41"/>
      <c r="L304" s="45"/>
      <c r="M304" s="215"/>
      <c r="N304" s="216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120</v>
      </c>
      <c r="AU304" s="18" t="s">
        <v>85</v>
      </c>
    </row>
    <row r="305" s="2" customFormat="1">
      <c r="A305" s="39"/>
      <c r="B305" s="40"/>
      <c r="C305" s="41"/>
      <c r="D305" s="230" t="s">
        <v>183</v>
      </c>
      <c r="E305" s="41"/>
      <c r="F305" s="231" t="s">
        <v>457</v>
      </c>
      <c r="G305" s="41"/>
      <c r="H305" s="41"/>
      <c r="I305" s="214"/>
      <c r="J305" s="41"/>
      <c r="K305" s="41"/>
      <c r="L305" s="45"/>
      <c r="M305" s="215"/>
      <c r="N305" s="216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183</v>
      </c>
      <c r="AU305" s="18" t="s">
        <v>85</v>
      </c>
    </row>
    <row r="306" s="13" customFormat="1">
      <c r="A306" s="13"/>
      <c r="B306" s="232"/>
      <c r="C306" s="233"/>
      <c r="D306" s="212" t="s">
        <v>185</v>
      </c>
      <c r="E306" s="234" t="s">
        <v>19</v>
      </c>
      <c r="F306" s="235" t="s">
        <v>458</v>
      </c>
      <c r="G306" s="233"/>
      <c r="H306" s="236">
        <v>48.640000000000001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185</v>
      </c>
      <c r="AU306" s="242" t="s">
        <v>85</v>
      </c>
      <c r="AV306" s="13" t="s">
        <v>85</v>
      </c>
      <c r="AW306" s="13" t="s">
        <v>37</v>
      </c>
      <c r="AX306" s="13" t="s">
        <v>75</v>
      </c>
      <c r="AY306" s="242" t="s">
        <v>113</v>
      </c>
    </row>
    <row r="307" s="14" customFormat="1">
      <c r="A307" s="14"/>
      <c r="B307" s="243"/>
      <c r="C307" s="244"/>
      <c r="D307" s="212" t="s">
        <v>185</v>
      </c>
      <c r="E307" s="245" t="s">
        <v>19</v>
      </c>
      <c r="F307" s="246" t="s">
        <v>189</v>
      </c>
      <c r="G307" s="244"/>
      <c r="H307" s="247">
        <v>48.640000000000001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185</v>
      </c>
      <c r="AU307" s="253" t="s">
        <v>85</v>
      </c>
      <c r="AV307" s="14" t="s">
        <v>118</v>
      </c>
      <c r="AW307" s="14" t="s">
        <v>37</v>
      </c>
      <c r="AX307" s="14" t="s">
        <v>83</v>
      </c>
      <c r="AY307" s="253" t="s">
        <v>113</v>
      </c>
    </row>
    <row r="308" s="2" customFormat="1" ht="24.15" customHeight="1">
      <c r="A308" s="39"/>
      <c r="B308" s="40"/>
      <c r="C308" s="198" t="s">
        <v>459</v>
      </c>
      <c r="D308" s="198" t="s">
        <v>114</v>
      </c>
      <c r="E308" s="199" t="s">
        <v>460</v>
      </c>
      <c r="F308" s="200" t="s">
        <v>461</v>
      </c>
      <c r="G308" s="201" t="s">
        <v>246</v>
      </c>
      <c r="H308" s="202">
        <v>97.280000000000001</v>
      </c>
      <c r="I308" s="203"/>
      <c r="J308" s="204">
        <f>ROUND(I308*H308,2)</f>
        <v>0</v>
      </c>
      <c r="K308" s="205"/>
      <c r="L308" s="45"/>
      <c r="M308" s="206" t="s">
        <v>19</v>
      </c>
      <c r="N308" s="207" t="s">
        <v>46</v>
      </c>
      <c r="O308" s="85"/>
      <c r="P308" s="208">
        <f>O308*H308</f>
        <v>0</v>
      </c>
      <c r="Q308" s="208">
        <v>0</v>
      </c>
      <c r="R308" s="208">
        <f>Q308*H308</f>
        <v>0</v>
      </c>
      <c r="S308" s="208">
        <v>0</v>
      </c>
      <c r="T308" s="20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0" t="s">
        <v>118</v>
      </c>
      <c r="AT308" s="210" t="s">
        <v>114</v>
      </c>
      <c r="AU308" s="210" t="s">
        <v>85</v>
      </c>
      <c r="AY308" s="18" t="s">
        <v>113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8" t="s">
        <v>83</v>
      </c>
      <c r="BK308" s="211">
        <f>ROUND(I308*H308,2)</f>
        <v>0</v>
      </c>
      <c r="BL308" s="18" t="s">
        <v>118</v>
      </c>
      <c r="BM308" s="210" t="s">
        <v>462</v>
      </c>
    </row>
    <row r="309" s="2" customFormat="1">
      <c r="A309" s="39"/>
      <c r="B309" s="40"/>
      <c r="C309" s="41"/>
      <c r="D309" s="212" t="s">
        <v>120</v>
      </c>
      <c r="E309" s="41"/>
      <c r="F309" s="213" t="s">
        <v>461</v>
      </c>
      <c r="G309" s="41"/>
      <c r="H309" s="41"/>
      <c r="I309" s="214"/>
      <c r="J309" s="41"/>
      <c r="K309" s="41"/>
      <c r="L309" s="45"/>
      <c r="M309" s="215"/>
      <c r="N309" s="216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120</v>
      </c>
      <c r="AU309" s="18" t="s">
        <v>85</v>
      </c>
    </row>
    <row r="310" s="2" customFormat="1">
      <c r="A310" s="39"/>
      <c r="B310" s="40"/>
      <c r="C310" s="41"/>
      <c r="D310" s="230" t="s">
        <v>183</v>
      </c>
      <c r="E310" s="41"/>
      <c r="F310" s="231" t="s">
        <v>463</v>
      </c>
      <c r="G310" s="41"/>
      <c r="H310" s="41"/>
      <c r="I310" s="214"/>
      <c r="J310" s="41"/>
      <c r="K310" s="41"/>
      <c r="L310" s="45"/>
      <c r="M310" s="215"/>
      <c r="N310" s="216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183</v>
      </c>
      <c r="AU310" s="18" t="s">
        <v>85</v>
      </c>
    </row>
    <row r="311" s="2" customFormat="1">
      <c r="A311" s="39"/>
      <c r="B311" s="40"/>
      <c r="C311" s="41"/>
      <c r="D311" s="212" t="s">
        <v>121</v>
      </c>
      <c r="E311" s="41"/>
      <c r="F311" s="217" t="s">
        <v>464</v>
      </c>
      <c r="G311" s="41"/>
      <c r="H311" s="41"/>
      <c r="I311" s="214"/>
      <c r="J311" s="41"/>
      <c r="K311" s="41"/>
      <c r="L311" s="45"/>
      <c r="M311" s="215"/>
      <c r="N311" s="216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121</v>
      </c>
      <c r="AU311" s="18" t="s">
        <v>85</v>
      </c>
    </row>
    <row r="312" s="13" customFormat="1">
      <c r="A312" s="13"/>
      <c r="B312" s="232"/>
      <c r="C312" s="233"/>
      <c r="D312" s="212" t="s">
        <v>185</v>
      </c>
      <c r="E312" s="234" t="s">
        <v>19</v>
      </c>
      <c r="F312" s="235" t="s">
        <v>465</v>
      </c>
      <c r="G312" s="233"/>
      <c r="H312" s="236">
        <v>48.640000000000001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185</v>
      </c>
      <c r="AU312" s="242" t="s">
        <v>85</v>
      </c>
      <c r="AV312" s="13" t="s">
        <v>85</v>
      </c>
      <c r="AW312" s="13" t="s">
        <v>37</v>
      </c>
      <c r="AX312" s="13" t="s">
        <v>75</v>
      </c>
      <c r="AY312" s="242" t="s">
        <v>113</v>
      </c>
    </row>
    <row r="313" s="13" customFormat="1">
      <c r="A313" s="13"/>
      <c r="B313" s="232"/>
      <c r="C313" s="233"/>
      <c r="D313" s="212" t="s">
        <v>185</v>
      </c>
      <c r="E313" s="234" t="s">
        <v>19</v>
      </c>
      <c r="F313" s="235" t="s">
        <v>466</v>
      </c>
      <c r="G313" s="233"/>
      <c r="H313" s="236">
        <v>48.640000000000001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185</v>
      </c>
      <c r="AU313" s="242" t="s">
        <v>85</v>
      </c>
      <c r="AV313" s="13" t="s">
        <v>85</v>
      </c>
      <c r="AW313" s="13" t="s">
        <v>37</v>
      </c>
      <c r="AX313" s="13" t="s">
        <v>75</v>
      </c>
      <c r="AY313" s="242" t="s">
        <v>113</v>
      </c>
    </row>
    <row r="314" s="14" customFormat="1">
      <c r="A314" s="14"/>
      <c r="B314" s="243"/>
      <c r="C314" s="244"/>
      <c r="D314" s="212" t="s">
        <v>185</v>
      </c>
      <c r="E314" s="245" t="s">
        <v>19</v>
      </c>
      <c r="F314" s="246" t="s">
        <v>189</v>
      </c>
      <c r="G314" s="244"/>
      <c r="H314" s="247">
        <v>97.280000000000001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185</v>
      </c>
      <c r="AU314" s="253" t="s">
        <v>85</v>
      </c>
      <c r="AV314" s="14" t="s">
        <v>118</v>
      </c>
      <c r="AW314" s="14" t="s">
        <v>37</v>
      </c>
      <c r="AX314" s="14" t="s">
        <v>83</v>
      </c>
      <c r="AY314" s="253" t="s">
        <v>113</v>
      </c>
    </row>
    <row r="315" s="2" customFormat="1" ht="24.15" customHeight="1">
      <c r="A315" s="39"/>
      <c r="B315" s="40"/>
      <c r="C315" s="198" t="s">
        <v>467</v>
      </c>
      <c r="D315" s="198" t="s">
        <v>114</v>
      </c>
      <c r="E315" s="199" t="s">
        <v>468</v>
      </c>
      <c r="F315" s="200" t="s">
        <v>469</v>
      </c>
      <c r="G315" s="201" t="s">
        <v>246</v>
      </c>
      <c r="H315" s="202">
        <v>48.640000000000001</v>
      </c>
      <c r="I315" s="203"/>
      <c r="J315" s="204">
        <f>ROUND(I315*H315,2)</f>
        <v>0</v>
      </c>
      <c r="K315" s="205"/>
      <c r="L315" s="45"/>
      <c r="M315" s="206" t="s">
        <v>19</v>
      </c>
      <c r="N315" s="207" t="s">
        <v>46</v>
      </c>
      <c r="O315" s="85"/>
      <c r="P315" s="208">
        <f>O315*H315</f>
        <v>0</v>
      </c>
      <c r="Q315" s="208">
        <v>0.039081999999999999</v>
      </c>
      <c r="R315" s="208">
        <f>Q315*H315</f>
        <v>1.9009484800000001</v>
      </c>
      <c r="S315" s="208">
        <v>0</v>
      </c>
      <c r="T315" s="20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0" t="s">
        <v>118</v>
      </c>
      <c r="AT315" s="210" t="s">
        <v>114</v>
      </c>
      <c r="AU315" s="210" t="s">
        <v>85</v>
      </c>
      <c r="AY315" s="18" t="s">
        <v>113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8" t="s">
        <v>83</v>
      </c>
      <c r="BK315" s="211">
        <f>ROUND(I315*H315,2)</f>
        <v>0</v>
      </c>
      <c r="BL315" s="18" t="s">
        <v>118</v>
      </c>
      <c r="BM315" s="210" t="s">
        <v>470</v>
      </c>
    </row>
    <row r="316" s="2" customFormat="1">
      <c r="A316" s="39"/>
      <c r="B316" s="40"/>
      <c r="C316" s="41"/>
      <c r="D316" s="212" t="s">
        <v>120</v>
      </c>
      <c r="E316" s="41"/>
      <c r="F316" s="213" t="s">
        <v>471</v>
      </c>
      <c r="G316" s="41"/>
      <c r="H316" s="41"/>
      <c r="I316" s="214"/>
      <c r="J316" s="41"/>
      <c r="K316" s="41"/>
      <c r="L316" s="45"/>
      <c r="M316" s="215"/>
      <c r="N316" s="216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120</v>
      </c>
      <c r="AU316" s="18" t="s">
        <v>85</v>
      </c>
    </row>
    <row r="317" s="2" customFormat="1">
      <c r="A317" s="39"/>
      <c r="B317" s="40"/>
      <c r="C317" s="41"/>
      <c r="D317" s="230" t="s">
        <v>183</v>
      </c>
      <c r="E317" s="41"/>
      <c r="F317" s="231" t="s">
        <v>472</v>
      </c>
      <c r="G317" s="41"/>
      <c r="H317" s="41"/>
      <c r="I317" s="214"/>
      <c r="J317" s="41"/>
      <c r="K317" s="41"/>
      <c r="L317" s="45"/>
      <c r="M317" s="215"/>
      <c r="N317" s="216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183</v>
      </c>
      <c r="AU317" s="18" t="s">
        <v>85</v>
      </c>
    </row>
    <row r="318" s="13" customFormat="1">
      <c r="A318" s="13"/>
      <c r="B318" s="232"/>
      <c r="C318" s="233"/>
      <c r="D318" s="212" t="s">
        <v>185</v>
      </c>
      <c r="E318" s="234" t="s">
        <v>19</v>
      </c>
      <c r="F318" s="235" t="s">
        <v>458</v>
      </c>
      <c r="G318" s="233"/>
      <c r="H318" s="236">
        <v>48.640000000000001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185</v>
      </c>
      <c r="AU318" s="242" t="s">
        <v>85</v>
      </c>
      <c r="AV318" s="13" t="s">
        <v>85</v>
      </c>
      <c r="AW318" s="13" t="s">
        <v>37</v>
      </c>
      <c r="AX318" s="13" t="s">
        <v>75</v>
      </c>
      <c r="AY318" s="242" t="s">
        <v>113</v>
      </c>
    </row>
    <row r="319" s="14" customFormat="1">
      <c r="A319" s="14"/>
      <c r="B319" s="243"/>
      <c r="C319" s="244"/>
      <c r="D319" s="212" t="s">
        <v>185</v>
      </c>
      <c r="E319" s="245" t="s">
        <v>19</v>
      </c>
      <c r="F319" s="246" t="s">
        <v>189</v>
      </c>
      <c r="G319" s="244"/>
      <c r="H319" s="247">
        <v>48.640000000000001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185</v>
      </c>
      <c r="AU319" s="253" t="s">
        <v>85</v>
      </c>
      <c r="AV319" s="14" t="s">
        <v>118</v>
      </c>
      <c r="AW319" s="14" t="s">
        <v>37</v>
      </c>
      <c r="AX319" s="14" t="s">
        <v>83</v>
      </c>
      <c r="AY319" s="253" t="s">
        <v>113</v>
      </c>
    </row>
    <row r="320" s="2" customFormat="1" ht="24.15" customHeight="1">
      <c r="A320" s="39"/>
      <c r="B320" s="40"/>
      <c r="C320" s="198" t="s">
        <v>473</v>
      </c>
      <c r="D320" s="198" t="s">
        <v>114</v>
      </c>
      <c r="E320" s="199" t="s">
        <v>474</v>
      </c>
      <c r="F320" s="200" t="s">
        <v>475</v>
      </c>
      <c r="G320" s="201" t="s">
        <v>246</v>
      </c>
      <c r="H320" s="202">
        <v>48.640000000000001</v>
      </c>
      <c r="I320" s="203"/>
      <c r="J320" s="204">
        <f>ROUND(I320*H320,2)</f>
        <v>0</v>
      </c>
      <c r="K320" s="205"/>
      <c r="L320" s="45"/>
      <c r="M320" s="206" t="s">
        <v>19</v>
      </c>
      <c r="N320" s="207" t="s">
        <v>46</v>
      </c>
      <c r="O320" s="85"/>
      <c r="P320" s="208">
        <f>O320*H320</f>
        <v>0</v>
      </c>
      <c r="Q320" s="208">
        <v>0</v>
      </c>
      <c r="R320" s="208">
        <f>Q320*H320</f>
        <v>0</v>
      </c>
      <c r="S320" s="208">
        <v>0</v>
      </c>
      <c r="T320" s="20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0" t="s">
        <v>118</v>
      </c>
      <c r="AT320" s="210" t="s">
        <v>114</v>
      </c>
      <c r="AU320" s="210" t="s">
        <v>85</v>
      </c>
      <c r="AY320" s="18" t="s">
        <v>113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18" t="s">
        <v>83</v>
      </c>
      <c r="BK320" s="211">
        <f>ROUND(I320*H320,2)</f>
        <v>0</v>
      </c>
      <c r="BL320" s="18" t="s">
        <v>118</v>
      </c>
      <c r="BM320" s="210" t="s">
        <v>476</v>
      </c>
    </row>
    <row r="321" s="2" customFormat="1">
      <c r="A321" s="39"/>
      <c r="B321" s="40"/>
      <c r="C321" s="41"/>
      <c r="D321" s="212" t="s">
        <v>120</v>
      </c>
      <c r="E321" s="41"/>
      <c r="F321" s="213" t="s">
        <v>477</v>
      </c>
      <c r="G321" s="41"/>
      <c r="H321" s="41"/>
      <c r="I321" s="214"/>
      <c r="J321" s="41"/>
      <c r="K321" s="41"/>
      <c r="L321" s="45"/>
      <c r="M321" s="215"/>
      <c r="N321" s="216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120</v>
      </c>
      <c r="AU321" s="18" t="s">
        <v>85</v>
      </c>
    </row>
    <row r="322" s="2" customFormat="1">
      <c r="A322" s="39"/>
      <c r="B322" s="40"/>
      <c r="C322" s="41"/>
      <c r="D322" s="230" t="s">
        <v>183</v>
      </c>
      <c r="E322" s="41"/>
      <c r="F322" s="231" t="s">
        <v>478</v>
      </c>
      <c r="G322" s="41"/>
      <c r="H322" s="41"/>
      <c r="I322" s="214"/>
      <c r="J322" s="41"/>
      <c r="K322" s="41"/>
      <c r="L322" s="45"/>
      <c r="M322" s="215"/>
      <c r="N322" s="216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183</v>
      </c>
      <c r="AU322" s="18" t="s">
        <v>85</v>
      </c>
    </row>
    <row r="323" s="13" customFormat="1">
      <c r="A323" s="13"/>
      <c r="B323" s="232"/>
      <c r="C323" s="233"/>
      <c r="D323" s="212" t="s">
        <v>185</v>
      </c>
      <c r="E323" s="234" t="s">
        <v>19</v>
      </c>
      <c r="F323" s="235" t="s">
        <v>458</v>
      </c>
      <c r="G323" s="233"/>
      <c r="H323" s="236">
        <v>48.640000000000001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185</v>
      </c>
      <c r="AU323" s="242" t="s">
        <v>85</v>
      </c>
      <c r="AV323" s="13" t="s">
        <v>85</v>
      </c>
      <c r="AW323" s="13" t="s">
        <v>37</v>
      </c>
      <c r="AX323" s="13" t="s">
        <v>75</v>
      </c>
      <c r="AY323" s="242" t="s">
        <v>113</v>
      </c>
    </row>
    <row r="324" s="14" customFormat="1">
      <c r="A324" s="14"/>
      <c r="B324" s="243"/>
      <c r="C324" s="244"/>
      <c r="D324" s="212" t="s">
        <v>185</v>
      </c>
      <c r="E324" s="245" t="s">
        <v>19</v>
      </c>
      <c r="F324" s="246" t="s">
        <v>189</v>
      </c>
      <c r="G324" s="244"/>
      <c r="H324" s="247">
        <v>48.640000000000001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185</v>
      </c>
      <c r="AU324" s="253" t="s">
        <v>85</v>
      </c>
      <c r="AV324" s="14" t="s">
        <v>118</v>
      </c>
      <c r="AW324" s="14" t="s">
        <v>37</v>
      </c>
      <c r="AX324" s="14" t="s">
        <v>83</v>
      </c>
      <c r="AY324" s="253" t="s">
        <v>113</v>
      </c>
    </row>
    <row r="325" s="2" customFormat="1" ht="24.15" customHeight="1">
      <c r="A325" s="39"/>
      <c r="B325" s="40"/>
      <c r="C325" s="198" t="s">
        <v>479</v>
      </c>
      <c r="D325" s="198" t="s">
        <v>114</v>
      </c>
      <c r="E325" s="199" t="s">
        <v>480</v>
      </c>
      <c r="F325" s="200" t="s">
        <v>481</v>
      </c>
      <c r="G325" s="201" t="s">
        <v>117</v>
      </c>
      <c r="H325" s="202">
        <v>1</v>
      </c>
      <c r="I325" s="203"/>
      <c r="J325" s="204">
        <f>ROUND(I325*H325,2)</f>
        <v>0</v>
      </c>
      <c r="K325" s="205"/>
      <c r="L325" s="45"/>
      <c r="M325" s="206" t="s">
        <v>19</v>
      </c>
      <c r="N325" s="207" t="s">
        <v>46</v>
      </c>
      <c r="O325" s="85"/>
      <c r="P325" s="208">
        <f>O325*H325</f>
        <v>0</v>
      </c>
      <c r="Q325" s="208">
        <v>0</v>
      </c>
      <c r="R325" s="208">
        <f>Q325*H325</f>
        <v>0</v>
      </c>
      <c r="S325" s="208">
        <v>0</v>
      </c>
      <c r="T325" s="20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0" t="s">
        <v>118</v>
      </c>
      <c r="AT325" s="210" t="s">
        <v>114</v>
      </c>
      <c r="AU325" s="210" t="s">
        <v>85</v>
      </c>
      <c r="AY325" s="18" t="s">
        <v>113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8" t="s">
        <v>83</v>
      </c>
      <c r="BK325" s="211">
        <f>ROUND(I325*H325,2)</f>
        <v>0</v>
      </c>
      <c r="BL325" s="18" t="s">
        <v>118</v>
      </c>
      <c r="BM325" s="210" t="s">
        <v>482</v>
      </c>
    </row>
    <row r="326" s="2" customFormat="1">
      <c r="A326" s="39"/>
      <c r="B326" s="40"/>
      <c r="C326" s="41"/>
      <c r="D326" s="212" t="s">
        <v>120</v>
      </c>
      <c r="E326" s="41"/>
      <c r="F326" s="213" t="s">
        <v>481</v>
      </c>
      <c r="G326" s="41"/>
      <c r="H326" s="41"/>
      <c r="I326" s="214"/>
      <c r="J326" s="41"/>
      <c r="K326" s="41"/>
      <c r="L326" s="45"/>
      <c r="M326" s="215"/>
      <c r="N326" s="216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120</v>
      </c>
      <c r="AU326" s="18" t="s">
        <v>85</v>
      </c>
    </row>
    <row r="327" s="2" customFormat="1">
      <c r="A327" s="39"/>
      <c r="B327" s="40"/>
      <c r="C327" s="41"/>
      <c r="D327" s="212" t="s">
        <v>121</v>
      </c>
      <c r="E327" s="41"/>
      <c r="F327" s="217" t="s">
        <v>483</v>
      </c>
      <c r="G327" s="41"/>
      <c r="H327" s="41"/>
      <c r="I327" s="214"/>
      <c r="J327" s="41"/>
      <c r="K327" s="41"/>
      <c r="L327" s="45"/>
      <c r="M327" s="215"/>
      <c r="N327" s="216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121</v>
      </c>
      <c r="AU327" s="18" t="s">
        <v>85</v>
      </c>
    </row>
    <row r="328" s="2" customFormat="1" ht="16.5" customHeight="1">
      <c r="A328" s="39"/>
      <c r="B328" s="40"/>
      <c r="C328" s="198" t="s">
        <v>484</v>
      </c>
      <c r="D328" s="198" t="s">
        <v>114</v>
      </c>
      <c r="E328" s="199" t="s">
        <v>485</v>
      </c>
      <c r="F328" s="200" t="s">
        <v>486</v>
      </c>
      <c r="G328" s="201" t="s">
        <v>246</v>
      </c>
      <c r="H328" s="202">
        <v>48.640000000000001</v>
      </c>
      <c r="I328" s="203"/>
      <c r="J328" s="204">
        <f>ROUND(I328*H328,2)</f>
        <v>0</v>
      </c>
      <c r="K328" s="205"/>
      <c r="L328" s="45"/>
      <c r="M328" s="206" t="s">
        <v>19</v>
      </c>
      <c r="N328" s="207" t="s">
        <v>46</v>
      </c>
      <c r="O328" s="85"/>
      <c r="P328" s="208">
        <f>O328*H328</f>
        <v>0</v>
      </c>
      <c r="Q328" s="208">
        <v>0</v>
      </c>
      <c r="R328" s="208">
        <f>Q328*H328</f>
        <v>0</v>
      </c>
      <c r="S328" s="208">
        <v>0</v>
      </c>
      <c r="T328" s="20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0" t="s">
        <v>118</v>
      </c>
      <c r="AT328" s="210" t="s">
        <v>114</v>
      </c>
      <c r="AU328" s="210" t="s">
        <v>85</v>
      </c>
      <c r="AY328" s="18" t="s">
        <v>113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8" t="s">
        <v>83</v>
      </c>
      <c r="BK328" s="211">
        <f>ROUND(I328*H328,2)</f>
        <v>0</v>
      </c>
      <c r="BL328" s="18" t="s">
        <v>118</v>
      </c>
      <c r="BM328" s="210" t="s">
        <v>487</v>
      </c>
    </row>
    <row r="329" s="2" customFormat="1">
      <c r="A329" s="39"/>
      <c r="B329" s="40"/>
      <c r="C329" s="41"/>
      <c r="D329" s="212" t="s">
        <v>120</v>
      </c>
      <c r="E329" s="41"/>
      <c r="F329" s="213" t="s">
        <v>486</v>
      </c>
      <c r="G329" s="41"/>
      <c r="H329" s="41"/>
      <c r="I329" s="214"/>
      <c r="J329" s="41"/>
      <c r="K329" s="41"/>
      <c r="L329" s="45"/>
      <c r="M329" s="215"/>
      <c r="N329" s="216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120</v>
      </c>
      <c r="AU329" s="18" t="s">
        <v>85</v>
      </c>
    </row>
    <row r="330" s="2" customFormat="1">
      <c r="A330" s="39"/>
      <c r="B330" s="40"/>
      <c r="C330" s="41"/>
      <c r="D330" s="212" t="s">
        <v>121</v>
      </c>
      <c r="E330" s="41"/>
      <c r="F330" s="217" t="s">
        <v>488</v>
      </c>
      <c r="G330" s="41"/>
      <c r="H330" s="41"/>
      <c r="I330" s="214"/>
      <c r="J330" s="41"/>
      <c r="K330" s="41"/>
      <c r="L330" s="45"/>
      <c r="M330" s="215"/>
      <c r="N330" s="216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121</v>
      </c>
      <c r="AU330" s="18" t="s">
        <v>85</v>
      </c>
    </row>
    <row r="331" s="13" customFormat="1">
      <c r="A331" s="13"/>
      <c r="B331" s="232"/>
      <c r="C331" s="233"/>
      <c r="D331" s="212" t="s">
        <v>185</v>
      </c>
      <c r="E331" s="234" t="s">
        <v>19</v>
      </c>
      <c r="F331" s="235" t="s">
        <v>458</v>
      </c>
      <c r="G331" s="233"/>
      <c r="H331" s="236">
        <v>48.640000000000001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185</v>
      </c>
      <c r="AU331" s="242" t="s">
        <v>85</v>
      </c>
      <c r="AV331" s="13" t="s">
        <v>85</v>
      </c>
      <c r="AW331" s="13" t="s">
        <v>37</v>
      </c>
      <c r="AX331" s="13" t="s">
        <v>75</v>
      </c>
      <c r="AY331" s="242" t="s">
        <v>113</v>
      </c>
    </row>
    <row r="332" s="14" customFormat="1">
      <c r="A332" s="14"/>
      <c r="B332" s="243"/>
      <c r="C332" s="244"/>
      <c r="D332" s="212" t="s">
        <v>185</v>
      </c>
      <c r="E332" s="245" t="s">
        <v>19</v>
      </c>
      <c r="F332" s="246" t="s">
        <v>189</v>
      </c>
      <c r="G332" s="244"/>
      <c r="H332" s="247">
        <v>48.640000000000001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185</v>
      </c>
      <c r="AU332" s="253" t="s">
        <v>85</v>
      </c>
      <c r="AV332" s="14" t="s">
        <v>118</v>
      </c>
      <c r="AW332" s="14" t="s">
        <v>37</v>
      </c>
      <c r="AX332" s="14" t="s">
        <v>83</v>
      </c>
      <c r="AY332" s="253" t="s">
        <v>113</v>
      </c>
    </row>
    <row r="333" s="11" customFormat="1" ht="22.8" customHeight="1">
      <c r="A333" s="11"/>
      <c r="B333" s="184"/>
      <c r="C333" s="185"/>
      <c r="D333" s="186" t="s">
        <v>74</v>
      </c>
      <c r="E333" s="228" t="s">
        <v>489</v>
      </c>
      <c r="F333" s="228" t="s">
        <v>490</v>
      </c>
      <c r="G333" s="185"/>
      <c r="H333" s="185"/>
      <c r="I333" s="188"/>
      <c r="J333" s="229">
        <f>BK333</f>
        <v>0</v>
      </c>
      <c r="K333" s="185"/>
      <c r="L333" s="190"/>
      <c r="M333" s="191"/>
      <c r="N333" s="192"/>
      <c r="O333" s="192"/>
      <c r="P333" s="193">
        <f>SUM(P334:P343)</f>
        <v>0</v>
      </c>
      <c r="Q333" s="192"/>
      <c r="R333" s="193">
        <f>SUM(R334:R343)</f>
        <v>0</v>
      </c>
      <c r="S333" s="192"/>
      <c r="T333" s="194">
        <f>SUM(T334:T343)</f>
        <v>0</v>
      </c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R333" s="195" t="s">
        <v>83</v>
      </c>
      <c r="AT333" s="196" t="s">
        <v>74</v>
      </c>
      <c r="AU333" s="196" t="s">
        <v>83</v>
      </c>
      <c r="AY333" s="195" t="s">
        <v>113</v>
      </c>
      <c r="BK333" s="197">
        <f>SUM(BK334:BK343)</f>
        <v>0</v>
      </c>
    </row>
    <row r="334" s="2" customFormat="1" ht="33" customHeight="1">
      <c r="A334" s="39"/>
      <c r="B334" s="40"/>
      <c r="C334" s="198" t="s">
        <v>491</v>
      </c>
      <c r="D334" s="198" t="s">
        <v>114</v>
      </c>
      <c r="E334" s="199" t="s">
        <v>492</v>
      </c>
      <c r="F334" s="200" t="s">
        <v>493</v>
      </c>
      <c r="G334" s="201" t="s">
        <v>341</v>
      </c>
      <c r="H334" s="202">
        <v>26.065999999999999</v>
      </c>
      <c r="I334" s="203"/>
      <c r="J334" s="204">
        <f>ROUND(I334*H334,2)</f>
        <v>0</v>
      </c>
      <c r="K334" s="205"/>
      <c r="L334" s="45"/>
      <c r="M334" s="206" t="s">
        <v>19</v>
      </c>
      <c r="N334" s="207" t="s">
        <v>46</v>
      </c>
      <c r="O334" s="85"/>
      <c r="P334" s="208">
        <f>O334*H334</f>
        <v>0</v>
      </c>
      <c r="Q334" s="208">
        <v>0</v>
      </c>
      <c r="R334" s="208">
        <f>Q334*H334</f>
        <v>0</v>
      </c>
      <c r="S334" s="208">
        <v>0</v>
      </c>
      <c r="T334" s="20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0" t="s">
        <v>118</v>
      </c>
      <c r="AT334" s="210" t="s">
        <v>114</v>
      </c>
      <c r="AU334" s="210" t="s">
        <v>85</v>
      </c>
      <c r="AY334" s="18" t="s">
        <v>113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8" t="s">
        <v>83</v>
      </c>
      <c r="BK334" s="211">
        <f>ROUND(I334*H334,2)</f>
        <v>0</v>
      </c>
      <c r="BL334" s="18" t="s">
        <v>118</v>
      </c>
      <c r="BM334" s="210" t="s">
        <v>494</v>
      </c>
    </row>
    <row r="335" s="2" customFormat="1">
      <c r="A335" s="39"/>
      <c r="B335" s="40"/>
      <c r="C335" s="41"/>
      <c r="D335" s="212" t="s">
        <v>120</v>
      </c>
      <c r="E335" s="41"/>
      <c r="F335" s="213" t="s">
        <v>495</v>
      </c>
      <c r="G335" s="41"/>
      <c r="H335" s="41"/>
      <c r="I335" s="214"/>
      <c r="J335" s="41"/>
      <c r="K335" s="41"/>
      <c r="L335" s="45"/>
      <c r="M335" s="215"/>
      <c r="N335" s="216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120</v>
      </c>
      <c r="AU335" s="18" t="s">
        <v>85</v>
      </c>
    </row>
    <row r="336" s="2" customFormat="1">
      <c r="A336" s="39"/>
      <c r="B336" s="40"/>
      <c r="C336" s="41"/>
      <c r="D336" s="230" t="s">
        <v>183</v>
      </c>
      <c r="E336" s="41"/>
      <c r="F336" s="231" t="s">
        <v>496</v>
      </c>
      <c r="G336" s="41"/>
      <c r="H336" s="41"/>
      <c r="I336" s="214"/>
      <c r="J336" s="41"/>
      <c r="K336" s="41"/>
      <c r="L336" s="45"/>
      <c r="M336" s="215"/>
      <c r="N336" s="216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183</v>
      </c>
      <c r="AU336" s="18" t="s">
        <v>85</v>
      </c>
    </row>
    <row r="337" s="2" customFormat="1" ht="21.75" customHeight="1">
      <c r="A337" s="39"/>
      <c r="B337" s="40"/>
      <c r="C337" s="198" t="s">
        <v>497</v>
      </c>
      <c r="D337" s="198" t="s">
        <v>114</v>
      </c>
      <c r="E337" s="199" t="s">
        <v>498</v>
      </c>
      <c r="F337" s="200" t="s">
        <v>499</v>
      </c>
      <c r="G337" s="201" t="s">
        <v>341</v>
      </c>
      <c r="H337" s="202">
        <v>130.33000000000001</v>
      </c>
      <c r="I337" s="203"/>
      <c r="J337" s="204">
        <f>ROUND(I337*H337,2)</f>
        <v>0</v>
      </c>
      <c r="K337" s="205"/>
      <c r="L337" s="45"/>
      <c r="M337" s="206" t="s">
        <v>19</v>
      </c>
      <c r="N337" s="207" t="s">
        <v>46</v>
      </c>
      <c r="O337" s="85"/>
      <c r="P337" s="208">
        <f>O337*H337</f>
        <v>0</v>
      </c>
      <c r="Q337" s="208">
        <v>0</v>
      </c>
      <c r="R337" s="208">
        <f>Q337*H337</f>
        <v>0</v>
      </c>
      <c r="S337" s="208">
        <v>0</v>
      </c>
      <c r="T337" s="20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0" t="s">
        <v>118</v>
      </c>
      <c r="AT337" s="210" t="s">
        <v>114</v>
      </c>
      <c r="AU337" s="210" t="s">
        <v>85</v>
      </c>
      <c r="AY337" s="18" t="s">
        <v>113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8" t="s">
        <v>83</v>
      </c>
      <c r="BK337" s="211">
        <f>ROUND(I337*H337,2)</f>
        <v>0</v>
      </c>
      <c r="BL337" s="18" t="s">
        <v>118</v>
      </c>
      <c r="BM337" s="210" t="s">
        <v>500</v>
      </c>
    </row>
    <row r="338" s="2" customFormat="1">
      <c r="A338" s="39"/>
      <c r="B338" s="40"/>
      <c r="C338" s="41"/>
      <c r="D338" s="212" t="s">
        <v>120</v>
      </c>
      <c r="E338" s="41"/>
      <c r="F338" s="213" t="s">
        <v>501</v>
      </c>
      <c r="G338" s="41"/>
      <c r="H338" s="41"/>
      <c r="I338" s="214"/>
      <c r="J338" s="41"/>
      <c r="K338" s="41"/>
      <c r="L338" s="45"/>
      <c r="M338" s="215"/>
      <c r="N338" s="216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120</v>
      </c>
      <c r="AU338" s="18" t="s">
        <v>85</v>
      </c>
    </row>
    <row r="339" s="2" customFormat="1">
      <c r="A339" s="39"/>
      <c r="B339" s="40"/>
      <c r="C339" s="41"/>
      <c r="D339" s="230" t="s">
        <v>183</v>
      </c>
      <c r="E339" s="41"/>
      <c r="F339" s="231" t="s">
        <v>502</v>
      </c>
      <c r="G339" s="41"/>
      <c r="H339" s="41"/>
      <c r="I339" s="214"/>
      <c r="J339" s="41"/>
      <c r="K339" s="41"/>
      <c r="L339" s="45"/>
      <c r="M339" s="215"/>
      <c r="N339" s="216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183</v>
      </c>
      <c r="AU339" s="18" t="s">
        <v>85</v>
      </c>
    </row>
    <row r="340" s="13" customFormat="1">
      <c r="A340" s="13"/>
      <c r="B340" s="232"/>
      <c r="C340" s="233"/>
      <c r="D340" s="212" t="s">
        <v>185</v>
      </c>
      <c r="E340" s="233"/>
      <c r="F340" s="235" t="s">
        <v>503</v>
      </c>
      <c r="G340" s="233"/>
      <c r="H340" s="236">
        <v>130.33000000000001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185</v>
      </c>
      <c r="AU340" s="242" t="s">
        <v>85</v>
      </c>
      <c r="AV340" s="13" t="s">
        <v>85</v>
      </c>
      <c r="AW340" s="13" t="s">
        <v>4</v>
      </c>
      <c r="AX340" s="13" t="s">
        <v>83</v>
      </c>
      <c r="AY340" s="242" t="s">
        <v>113</v>
      </c>
    </row>
    <row r="341" s="2" customFormat="1" ht="33" customHeight="1">
      <c r="A341" s="39"/>
      <c r="B341" s="40"/>
      <c r="C341" s="198" t="s">
        <v>504</v>
      </c>
      <c r="D341" s="198" t="s">
        <v>114</v>
      </c>
      <c r="E341" s="199" t="s">
        <v>505</v>
      </c>
      <c r="F341" s="200" t="s">
        <v>506</v>
      </c>
      <c r="G341" s="201" t="s">
        <v>341</v>
      </c>
      <c r="H341" s="202">
        <v>26.065999999999999</v>
      </c>
      <c r="I341" s="203"/>
      <c r="J341" s="204">
        <f>ROUND(I341*H341,2)</f>
        <v>0</v>
      </c>
      <c r="K341" s="205"/>
      <c r="L341" s="45"/>
      <c r="M341" s="206" t="s">
        <v>19</v>
      </c>
      <c r="N341" s="207" t="s">
        <v>46</v>
      </c>
      <c r="O341" s="85"/>
      <c r="P341" s="208">
        <f>O341*H341</f>
        <v>0</v>
      </c>
      <c r="Q341" s="208">
        <v>0</v>
      </c>
      <c r="R341" s="208">
        <f>Q341*H341</f>
        <v>0</v>
      </c>
      <c r="S341" s="208">
        <v>0</v>
      </c>
      <c r="T341" s="20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0" t="s">
        <v>118</v>
      </c>
      <c r="AT341" s="210" t="s">
        <v>114</v>
      </c>
      <c r="AU341" s="210" t="s">
        <v>85</v>
      </c>
      <c r="AY341" s="18" t="s">
        <v>113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8" t="s">
        <v>83</v>
      </c>
      <c r="BK341" s="211">
        <f>ROUND(I341*H341,2)</f>
        <v>0</v>
      </c>
      <c r="BL341" s="18" t="s">
        <v>118</v>
      </c>
      <c r="BM341" s="210" t="s">
        <v>507</v>
      </c>
    </row>
    <row r="342" s="2" customFormat="1">
      <c r="A342" s="39"/>
      <c r="B342" s="40"/>
      <c r="C342" s="41"/>
      <c r="D342" s="212" t="s">
        <v>120</v>
      </c>
      <c r="E342" s="41"/>
      <c r="F342" s="213" t="s">
        <v>508</v>
      </c>
      <c r="G342" s="41"/>
      <c r="H342" s="41"/>
      <c r="I342" s="214"/>
      <c r="J342" s="41"/>
      <c r="K342" s="41"/>
      <c r="L342" s="45"/>
      <c r="M342" s="215"/>
      <c r="N342" s="216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120</v>
      </c>
      <c r="AU342" s="18" t="s">
        <v>85</v>
      </c>
    </row>
    <row r="343" s="2" customFormat="1">
      <c r="A343" s="39"/>
      <c r="B343" s="40"/>
      <c r="C343" s="41"/>
      <c r="D343" s="230" t="s">
        <v>183</v>
      </c>
      <c r="E343" s="41"/>
      <c r="F343" s="231" t="s">
        <v>509</v>
      </c>
      <c r="G343" s="41"/>
      <c r="H343" s="41"/>
      <c r="I343" s="214"/>
      <c r="J343" s="41"/>
      <c r="K343" s="41"/>
      <c r="L343" s="45"/>
      <c r="M343" s="215"/>
      <c r="N343" s="216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183</v>
      </c>
      <c r="AU343" s="18" t="s">
        <v>85</v>
      </c>
    </row>
    <row r="344" s="11" customFormat="1" ht="22.8" customHeight="1">
      <c r="A344" s="11"/>
      <c r="B344" s="184"/>
      <c r="C344" s="185"/>
      <c r="D344" s="186" t="s">
        <v>74</v>
      </c>
      <c r="E344" s="228" t="s">
        <v>510</v>
      </c>
      <c r="F344" s="228" t="s">
        <v>511</v>
      </c>
      <c r="G344" s="185"/>
      <c r="H344" s="185"/>
      <c r="I344" s="188"/>
      <c r="J344" s="229">
        <f>BK344</f>
        <v>0</v>
      </c>
      <c r="K344" s="185"/>
      <c r="L344" s="190"/>
      <c r="M344" s="191"/>
      <c r="N344" s="192"/>
      <c r="O344" s="192"/>
      <c r="P344" s="193">
        <f>SUM(P345:P347)</f>
        <v>0</v>
      </c>
      <c r="Q344" s="192"/>
      <c r="R344" s="193">
        <f>SUM(R345:R347)</f>
        <v>0</v>
      </c>
      <c r="S344" s="192"/>
      <c r="T344" s="194">
        <f>SUM(T345:T347)</f>
        <v>0</v>
      </c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R344" s="195" t="s">
        <v>83</v>
      </c>
      <c r="AT344" s="196" t="s">
        <v>74</v>
      </c>
      <c r="AU344" s="196" t="s">
        <v>83</v>
      </c>
      <c r="AY344" s="195" t="s">
        <v>113</v>
      </c>
      <c r="BK344" s="197">
        <f>SUM(BK345:BK347)</f>
        <v>0</v>
      </c>
    </row>
    <row r="345" s="2" customFormat="1" ht="16.5" customHeight="1">
      <c r="A345" s="39"/>
      <c r="B345" s="40"/>
      <c r="C345" s="198" t="s">
        <v>512</v>
      </c>
      <c r="D345" s="198" t="s">
        <v>114</v>
      </c>
      <c r="E345" s="199" t="s">
        <v>513</v>
      </c>
      <c r="F345" s="200" t="s">
        <v>514</v>
      </c>
      <c r="G345" s="201" t="s">
        <v>341</v>
      </c>
      <c r="H345" s="202">
        <v>223.70500000000001</v>
      </c>
      <c r="I345" s="203"/>
      <c r="J345" s="204">
        <f>ROUND(I345*H345,2)</f>
        <v>0</v>
      </c>
      <c r="K345" s="205"/>
      <c r="L345" s="45"/>
      <c r="M345" s="206" t="s">
        <v>19</v>
      </c>
      <c r="N345" s="207" t="s">
        <v>46</v>
      </c>
      <c r="O345" s="85"/>
      <c r="P345" s="208">
        <f>O345*H345</f>
        <v>0</v>
      </c>
      <c r="Q345" s="208">
        <v>0</v>
      </c>
      <c r="R345" s="208">
        <f>Q345*H345</f>
        <v>0</v>
      </c>
      <c r="S345" s="208">
        <v>0</v>
      </c>
      <c r="T345" s="20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0" t="s">
        <v>118</v>
      </c>
      <c r="AT345" s="210" t="s">
        <v>114</v>
      </c>
      <c r="AU345" s="210" t="s">
        <v>85</v>
      </c>
      <c r="AY345" s="18" t="s">
        <v>113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8" t="s">
        <v>83</v>
      </c>
      <c r="BK345" s="211">
        <f>ROUND(I345*H345,2)</f>
        <v>0</v>
      </c>
      <c r="BL345" s="18" t="s">
        <v>118</v>
      </c>
      <c r="BM345" s="210" t="s">
        <v>515</v>
      </c>
    </row>
    <row r="346" s="2" customFormat="1">
      <c r="A346" s="39"/>
      <c r="B346" s="40"/>
      <c r="C346" s="41"/>
      <c r="D346" s="212" t="s">
        <v>120</v>
      </c>
      <c r="E346" s="41"/>
      <c r="F346" s="213" t="s">
        <v>516</v>
      </c>
      <c r="G346" s="41"/>
      <c r="H346" s="41"/>
      <c r="I346" s="214"/>
      <c r="J346" s="41"/>
      <c r="K346" s="41"/>
      <c r="L346" s="45"/>
      <c r="M346" s="215"/>
      <c r="N346" s="216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120</v>
      </c>
      <c r="AU346" s="18" t="s">
        <v>85</v>
      </c>
    </row>
    <row r="347" s="2" customFormat="1">
      <c r="A347" s="39"/>
      <c r="B347" s="40"/>
      <c r="C347" s="41"/>
      <c r="D347" s="230" t="s">
        <v>183</v>
      </c>
      <c r="E347" s="41"/>
      <c r="F347" s="231" t="s">
        <v>517</v>
      </c>
      <c r="G347" s="41"/>
      <c r="H347" s="41"/>
      <c r="I347" s="214"/>
      <c r="J347" s="41"/>
      <c r="K347" s="41"/>
      <c r="L347" s="45"/>
      <c r="M347" s="218"/>
      <c r="N347" s="219"/>
      <c r="O347" s="220"/>
      <c r="P347" s="220"/>
      <c r="Q347" s="220"/>
      <c r="R347" s="220"/>
      <c r="S347" s="220"/>
      <c r="T347" s="221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183</v>
      </c>
      <c r="AU347" s="18" t="s">
        <v>85</v>
      </c>
    </row>
    <row r="348" s="2" customFormat="1" ht="6.96" customHeight="1">
      <c r="A348" s="39"/>
      <c r="B348" s="60"/>
      <c r="C348" s="61"/>
      <c r="D348" s="61"/>
      <c r="E348" s="61"/>
      <c r="F348" s="61"/>
      <c r="G348" s="61"/>
      <c r="H348" s="61"/>
      <c r="I348" s="61"/>
      <c r="J348" s="61"/>
      <c r="K348" s="61"/>
      <c r="L348" s="45"/>
      <c r="M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</row>
  </sheetData>
  <sheetProtection sheet="1" autoFilter="0" formatColumns="0" formatRows="0" objects="1" scenarios="1" spinCount="100000" saltValue="RuL0CzXjKB/5dqoHotF0MMMuJQUm85ccPp5VBQrEZ3p4r6UHTXrfGAgFL8+mtJnrHu+zrud3o2ZIGtiA1Mkw4A==" hashValue="lgFruLj/vkUCF9pSr6nEXpY4l0VLk84bp/bVyixPDMozSld6ee2mwU3YwVA8droEzPl9/h4cgE6At+bxGB8sYg==" algorithmName="SHA-512" password="CC2B"/>
  <autoFilter ref="C85:K34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114203103"/>
    <hyperlink ref="F98" r:id="rId2" display="https://podminky.urs.cz/item/CS_URS_2025_01/114203104"/>
    <hyperlink ref="F103" r:id="rId3" display="https://podminky.urs.cz/item/CS_URS_2025_01/114203202"/>
    <hyperlink ref="F110" r:id="rId4" display="https://podminky.urs.cz/item/CS_URS_2025_01/114253301"/>
    <hyperlink ref="F118" r:id="rId5" display="https://podminky.urs.cz/item/CS_URS_2025_01/115001106"/>
    <hyperlink ref="F121" r:id="rId6" display="https://podminky.urs.cz/item/CS_URS_2025_01/122351104"/>
    <hyperlink ref="F129" r:id="rId7" display="https://podminky.urs.cz/item/CS_URS_2025_01/129353101"/>
    <hyperlink ref="F135" r:id="rId8" display="https://podminky.urs.cz/item/CS_URS_2025_01/129951121"/>
    <hyperlink ref="F140" r:id="rId9" display="https://podminky.urs.cz/item/CS_URS_2025_01/132351102"/>
    <hyperlink ref="F146" r:id="rId10" display="https://podminky.urs.cz/item/CS_URS_2025_01/151101102"/>
    <hyperlink ref="F151" r:id="rId11" display="https://podminky.urs.cz/item/CS_URS_2025_01/151101112"/>
    <hyperlink ref="F156" r:id="rId12" display="https://podminky.urs.cz/item/CS_URS_2025_01/162751137"/>
    <hyperlink ref="F168" r:id="rId13" display="https://podminky.urs.cz/item/CS_URS_2025_01/162751139"/>
    <hyperlink ref="F172" r:id="rId14" display="https://podminky.urs.cz/item/CS_URS_2025_01/166151111"/>
    <hyperlink ref="F177" r:id="rId15" display="https://podminky.urs.cz/item/CS_URS_2025_01/171151103"/>
    <hyperlink ref="F182" r:id="rId16" display="https://podminky.urs.cz/item/CS_URS_2025_01/171251201"/>
    <hyperlink ref="F190" r:id="rId17" display="https://podminky.urs.cz/item/CS_URS_2025_01/115101204"/>
    <hyperlink ref="F193" r:id="rId18" display="https://podminky.urs.cz/item/CS_URS_2025_01/115101304"/>
    <hyperlink ref="F196" r:id="rId19" display="https://podminky.urs.cz/item/CS_URS_2025_01/121151103"/>
    <hyperlink ref="F201" r:id="rId20" display="https://podminky.urs.cz/item/CS_URS_2025_01/180404111"/>
    <hyperlink ref="F209" r:id="rId21" display="https://podminky.urs.cz/item/CS_URS_2025_01/182351123"/>
    <hyperlink ref="F223" r:id="rId22" display="https://podminky.urs.cz/item/CS_URS_2025_01/321321116"/>
    <hyperlink ref="F234" r:id="rId23" display="https://podminky.urs.cz/item/CS_URS_2025_01/321351010"/>
    <hyperlink ref="F239" r:id="rId24" display="https://podminky.urs.cz/item/CS_URS_2025_01/321352010"/>
    <hyperlink ref="F244" r:id="rId25" display="https://podminky.urs.cz/item/CS_URS_2025_01/321366111"/>
    <hyperlink ref="F249" r:id="rId26" display="https://podminky.urs.cz/item/CS_URS_2025_01/321368211"/>
    <hyperlink ref="F255" r:id="rId27" display="https://podminky.urs.cz/item/CS_URS_2025_01/451317122"/>
    <hyperlink ref="F261" r:id="rId28" display="https://podminky.urs.cz/item/CS_URS_2025_01/452311141"/>
    <hyperlink ref="F266" r:id="rId29" display="https://podminky.urs.cz/item/CS_URS_2025_01/457572211"/>
    <hyperlink ref="F272" r:id="rId30" display="https://podminky.urs.cz/item/CS_URS_2025_01/463211158"/>
    <hyperlink ref="F305" r:id="rId31" display="https://podminky.urs.cz/item/CS_URS_2025_01/938903114"/>
    <hyperlink ref="F310" r:id="rId32" display="https://podminky.urs.cz/item/CS_URS_2025_01/985131111"/>
    <hyperlink ref="F317" r:id="rId33" display="https://podminky.urs.cz/item/CS_URS_2025_01/985232111"/>
    <hyperlink ref="F322" r:id="rId34" display="https://podminky.urs.cz/item/CS_URS_2025_01/985233111"/>
    <hyperlink ref="F336" r:id="rId35" display="https://podminky.urs.cz/item/CS_URS_2025_01/997002511"/>
    <hyperlink ref="F339" r:id="rId36" display="https://podminky.urs.cz/item/CS_URS_2025_01/997002519"/>
    <hyperlink ref="F343" r:id="rId37" display="https://podminky.urs.cz/item/CS_URS_2025_01/997013601"/>
    <hyperlink ref="F347" r:id="rId38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518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519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520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521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522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523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524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525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526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527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528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82</v>
      </c>
      <c r="F18" s="276" t="s">
        <v>529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530</v>
      </c>
      <c r="F19" s="276" t="s">
        <v>531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532</v>
      </c>
      <c r="F20" s="276" t="s">
        <v>533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534</v>
      </c>
      <c r="F21" s="276" t="s">
        <v>535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536</v>
      </c>
      <c r="F22" s="276" t="s">
        <v>537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538</v>
      </c>
      <c r="F23" s="276" t="s">
        <v>539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540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541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542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543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544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545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546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547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548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98</v>
      </c>
      <c r="F36" s="276"/>
      <c r="G36" s="276" t="s">
        <v>549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550</v>
      </c>
      <c r="F37" s="276"/>
      <c r="G37" s="276" t="s">
        <v>551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56</v>
      </c>
      <c r="F38" s="276"/>
      <c r="G38" s="276" t="s">
        <v>552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57</v>
      </c>
      <c r="F39" s="276"/>
      <c r="G39" s="276" t="s">
        <v>553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99</v>
      </c>
      <c r="F40" s="276"/>
      <c r="G40" s="276" t="s">
        <v>554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100</v>
      </c>
      <c r="F41" s="276"/>
      <c r="G41" s="276" t="s">
        <v>555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556</v>
      </c>
      <c r="F42" s="276"/>
      <c r="G42" s="276" t="s">
        <v>557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558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559</v>
      </c>
      <c r="F44" s="276"/>
      <c r="G44" s="276" t="s">
        <v>560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102</v>
      </c>
      <c r="F45" s="276"/>
      <c r="G45" s="276" t="s">
        <v>561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562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563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564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565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566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567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568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569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570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571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572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573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574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575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576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577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578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579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580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581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582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583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584</v>
      </c>
      <c r="D76" s="294"/>
      <c r="E76" s="294"/>
      <c r="F76" s="294" t="s">
        <v>585</v>
      </c>
      <c r="G76" s="295"/>
      <c r="H76" s="294" t="s">
        <v>57</v>
      </c>
      <c r="I76" s="294" t="s">
        <v>60</v>
      </c>
      <c r="J76" s="294" t="s">
        <v>586</v>
      </c>
      <c r="K76" s="293"/>
    </row>
    <row r="77" s="1" customFormat="1" ht="17.25" customHeight="1">
      <c r="B77" s="291"/>
      <c r="C77" s="296" t="s">
        <v>587</v>
      </c>
      <c r="D77" s="296"/>
      <c r="E77" s="296"/>
      <c r="F77" s="297" t="s">
        <v>588</v>
      </c>
      <c r="G77" s="298"/>
      <c r="H77" s="296"/>
      <c r="I77" s="296"/>
      <c r="J77" s="296" t="s">
        <v>589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56</v>
      </c>
      <c r="D79" s="301"/>
      <c r="E79" s="301"/>
      <c r="F79" s="302" t="s">
        <v>590</v>
      </c>
      <c r="G79" s="303"/>
      <c r="H79" s="279" t="s">
        <v>591</v>
      </c>
      <c r="I79" s="279" t="s">
        <v>592</v>
      </c>
      <c r="J79" s="279">
        <v>20</v>
      </c>
      <c r="K79" s="293"/>
    </row>
    <row r="80" s="1" customFormat="1" ht="15" customHeight="1">
      <c r="B80" s="291"/>
      <c r="C80" s="279" t="s">
        <v>593</v>
      </c>
      <c r="D80" s="279"/>
      <c r="E80" s="279"/>
      <c r="F80" s="302" t="s">
        <v>590</v>
      </c>
      <c r="G80" s="303"/>
      <c r="H80" s="279" t="s">
        <v>594</v>
      </c>
      <c r="I80" s="279" t="s">
        <v>592</v>
      </c>
      <c r="J80" s="279">
        <v>120</v>
      </c>
      <c r="K80" s="293"/>
    </row>
    <row r="81" s="1" customFormat="1" ht="15" customHeight="1">
      <c r="B81" s="304"/>
      <c r="C81" s="279" t="s">
        <v>595</v>
      </c>
      <c r="D81" s="279"/>
      <c r="E81" s="279"/>
      <c r="F81" s="302" t="s">
        <v>596</v>
      </c>
      <c r="G81" s="303"/>
      <c r="H81" s="279" t="s">
        <v>597</v>
      </c>
      <c r="I81" s="279" t="s">
        <v>592</v>
      </c>
      <c r="J81" s="279">
        <v>50</v>
      </c>
      <c r="K81" s="293"/>
    </row>
    <row r="82" s="1" customFormat="1" ht="15" customHeight="1">
      <c r="B82" s="304"/>
      <c r="C82" s="279" t="s">
        <v>598</v>
      </c>
      <c r="D82" s="279"/>
      <c r="E82" s="279"/>
      <c r="F82" s="302" t="s">
        <v>590</v>
      </c>
      <c r="G82" s="303"/>
      <c r="H82" s="279" t="s">
        <v>599</v>
      </c>
      <c r="I82" s="279" t="s">
        <v>600</v>
      </c>
      <c r="J82" s="279"/>
      <c r="K82" s="293"/>
    </row>
    <row r="83" s="1" customFormat="1" ht="15" customHeight="1">
      <c r="B83" s="304"/>
      <c r="C83" s="305" t="s">
        <v>601</v>
      </c>
      <c r="D83" s="305"/>
      <c r="E83" s="305"/>
      <c r="F83" s="306" t="s">
        <v>596</v>
      </c>
      <c r="G83" s="305"/>
      <c r="H83" s="305" t="s">
        <v>602</v>
      </c>
      <c r="I83" s="305" t="s">
        <v>592</v>
      </c>
      <c r="J83" s="305">
        <v>15</v>
      </c>
      <c r="K83" s="293"/>
    </row>
    <row r="84" s="1" customFormat="1" ht="15" customHeight="1">
      <c r="B84" s="304"/>
      <c r="C84" s="305" t="s">
        <v>603</v>
      </c>
      <c r="D84" s="305"/>
      <c r="E84" s="305"/>
      <c r="F84" s="306" t="s">
        <v>596</v>
      </c>
      <c r="G84" s="305"/>
      <c r="H84" s="305" t="s">
        <v>604</v>
      </c>
      <c r="I84" s="305" t="s">
        <v>592</v>
      </c>
      <c r="J84" s="305">
        <v>15</v>
      </c>
      <c r="K84" s="293"/>
    </row>
    <row r="85" s="1" customFormat="1" ht="15" customHeight="1">
      <c r="B85" s="304"/>
      <c r="C85" s="305" t="s">
        <v>605</v>
      </c>
      <c r="D85" s="305"/>
      <c r="E85" s="305"/>
      <c r="F85" s="306" t="s">
        <v>596</v>
      </c>
      <c r="G85" s="305"/>
      <c r="H85" s="305" t="s">
        <v>606</v>
      </c>
      <c r="I85" s="305" t="s">
        <v>592</v>
      </c>
      <c r="J85" s="305">
        <v>20</v>
      </c>
      <c r="K85" s="293"/>
    </row>
    <row r="86" s="1" customFormat="1" ht="15" customHeight="1">
      <c r="B86" s="304"/>
      <c r="C86" s="305" t="s">
        <v>607</v>
      </c>
      <c r="D86" s="305"/>
      <c r="E86" s="305"/>
      <c r="F86" s="306" t="s">
        <v>596</v>
      </c>
      <c r="G86" s="305"/>
      <c r="H86" s="305" t="s">
        <v>608</v>
      </c>
      <c r="I86" s="305" t="s">
        <v>592</v>
      </c>
      <c r="J86" s="305">
        <v>20</v>
      </c>
      <c r="K86" s="293"/>
    </row>
    <row r="87" s="1" customFormat="1" ht="15" customHeight="1">
      <c r="B87" s="304"/>
      <c r="C87" s="279" t="s">
        <v>609</v>
      </c>
      <c r="D87" s="279"/>
      <c r="E87" s="279"/>
      <c r="F87" s="302" t="s">
        <v>596</v>
      </c>
      <c r="G87" s="303"/>
      <c r="H87" s="279" t="s">
        <v>610</v>
      </c>
      <c r="I87" s="279" t="s">
        <v>592</v>
      </c>
      <c r="J87" s="279">
        <v>50</v>
      </c>
      <c r="K87" s="293"/>
    </row>
    <row r="88" s="1" customFormat="1" ht="15" customHeight="1">
      <c r="B88" s="304"/>
      <c r="C88" s="279" t="s">
        <v>611</v>
      </c>
      <c r="D88" s="279"/>
      <c r="E88" s="279"/>
      <c r="F88" s="302" t="s">
        <v>596</v>
      </c>
      <c r="G88" s="303"/>
      <c r="H88" s="279" t="s">
        <v>612</v>
      </c>
      <c r="I88" s="279" t="s">
        <v>592</v>
      </c>
      <c r="J88" s="279">
        <v>20</v>
      </c>
      <c r="K88" s="293"/>
    </row>
    <row r="89" s="1" customFormat="1" ht="15" customHeight="1">
      <c r="B89" s="304"/>
      <c r="C89" s="279" t="s">
        <v>613</v>
      </c>
      <c r="D89" s="279"/>
      <c r="E89" s="279"/>
      <c r="F89" s="302" t="s">
        <v>596</v>
      </c>
      <c r="G89" s="303"/>
      <c r="H89" s="279" t="s">
        <v>614</v>
      </c>
      <c r="I89" s="279" t="s">
        <v>592</v>
      </c>
      <c r="J89" s="279">
        <v>20</v>
      </c>
      <c r="K89" s="293"/>
    </row>
    <row r="90" s="1" customFormat="1" ht="15" customHeight="1">
      <c r="B90" s="304"/>
      <c r="C90" s="279" t="s">
        <v>615</v>
      </c>
      <c r="D90" s="279"/>
      <c r="E90" s="279"/>
      <c r="F90" s="302" t="s">
        <v>596</v>
      </c>
      <c r="G90" s="303"/>
      <c r="H90" s="279" t="s">
        <v>616</v>
      </c>
      <c r="I90" s="279" t="s">
        <v>592</v>
      </c>
      <c r="J90" s="279">
        <v>50</v>
      </c>
      <c r="K90" s="293"/>
    </row>
    <row r="91" s="1" customFormat="1" ht="15" customHeight="1">
      <c r="B91" s="304"/>
      <c r="C91" s="279" t="s">
        <v>617</v>
      </c>
      <c r="D91" s="279"/>
      <c r="E91" s="279"/>
      <c r="F91" s="302" t="s">
        <v>596</v>
      </c>
      <c r="G91" s="303"/>
      <c r="H91" s="279" t="s">
        <v>617</v>
      </c>
      <c r="I91" s="279" t="s">
        <v>592</v>
      </c>
      <c r="J91" s="279">
        <v>50</v>
      </c>
      <c r="K91" s="293"/>
    </row>
    <row r="92" s="1" customFormat="1" ht="15" customHeight="1">
      <c r="B92" s="304"/>
      <c r="C92" s="279" t="s">
        <v>618</v>
      </c>
      <c r="D92" s="279"/>
      <c r="E92" s="279"/>
      <c r="F92" s="302" t="s">
        <v>596</v>
      </c>
      <c r="G92" s="303"/>
      <c r="H92" s="279" t="s">
        <v>619</v>
      </c>
      <c r="I92" s="279" t="s">
        <v>592</v>
      </c>
      <c r="J92" s="279">
        <v>255</v>
      </c>
      <c r="K92" s="293"/>
    </row>
    <row r="93" s="1" customFormat="1" ht="15" customHeight="1">
      <c r="B93" s="304"/>
      <c r="C93" s="279" t="s">
        <v>620</v>
      </c>
      <c r="D93" s="279"/>
      <c r="E93" s="279"/>
      <c r="F93" s="302" t="s">
        <v>590</v>
      </c>
      <c r="G93" s="303"/>
      <c r="H93" s="279" t="s">
        <v>621</v>
      </c>
      <c r="I93" s="279" t="s">
        <v>622</v>
      </c>
      <c r="J93" s="279"/>
      <c r="K93" s="293"/>
    </row>
    <row r="94" s="1" customFormat="1" ht="15" customHeight="1">
      <c r="B94" s="304"/>
      <c r="C94" s="279" t="s">
        <v>623</v>
      </c>
      <c r="D94" s="279"/>
      <c r="E94" s="279"/>
      <c r="F94" s="302" t="s">
        <v>590</v>
      </c>
      <c r="G94" s="303"/>
      <c r="H94" s="279" t="s">
        <v>624</v>
      </c>
      <c r="I94" s="279" t="s">
        <v>625</v>
      </c>
      <c r="J94" s="279"/>
      <c r="K94" s="293"/>
    </row>
    <row r="95" s="1" customFormat="1" ht="15" customHeight="1">
      <c r="B95" s="304"/>
      <c r="C95" s="279" t="s">
        <v>626</v>
      </c>
      <c r="D95" s="279"/>
      <c r="E95" s="279"/>
      <c r="F95" s="302" t="s">
        <v>590</v>
      </c>
      <c r="G95" s="303"/>
      <c r="H95" s="279" t="s">
        <v>626</v>
      </c>
      <c r="I95" s="279" t="s">
        <v>625</v>
      </c>
      <c r="J95" s="279"/>
      <c r="K95" s="293"/>
    </row>
    <row r="96" s="1" customFormat="1" ht="15" customHeight="1">
      <c r="B96" s="304"/>
      <c r="C96" s="279" t="s">
        <v>41</v>
      </c>
      <c r="D96" s="279"/>
      <c r="E96" s="279"/>
      <c r="F96" s="302" t="s">
        <v>590</v>
      </c>
      <c r="G96" s="303"/>
      <c r="H96" s="279" t="s">
        <v>627</v>
      </c>
      <c r="I96" s="279" t="s">
        <v>625</v>
      </c>
      <c r="J96" s="279"/>
      <c r="K96" s="293"/>
    </row>
    <row r="97" s="1" customFormat="1" ht="15" customHeight="1">
      <c r="B97" s="304"/>
      <c r="C97" s="279" t="s">
        <v>51</v>
      </c>
      <c r="D97" s="279"/>
      <c r="E97" s="279"/>
      <c r="F97" s="302" t="s">
        <v>590</v>
      </c>
      <c r="G97" s="303"/>
      <c r="H97" s="279" t="s">
        <v>628</v>
      </c>
      <c r="I97" s="279" t="s">
        <v>625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629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584</v>
      </c>
      <c r="D103" s="294"/>
      <c r="E103" s="294"/>
      <c r="F103" s="294" t="s">
        <v>585</v>
      </c>
      <c r="G103" s="295"/>
      <c r="H103" s="294" t="s">
        <v>57</v>
      </c>
      <c r="I103" s="294" t="s">
        <v>60</v>
      </c>
      <c r="J103" s="294" t="s">
        <v>586</v>
      </c>
      <c r="K103" s="293"/>
    </row>
    <row r="104" s="1" customFormat="1" ht="17.25" customHeight="1">
      <c r="B104" s="291"/>
      <c r="C104" s="296" t="s">
        <v>587</v>
      </c>
      <c r="D104" s="296"/>
      <c r="E104" s="296"/>
      <c r="F104" s="297" t="s">
        <v>588</v>
      </c>
      <c r="G104" s="298"/>
      <c r="H104" s="296"/>
      <c r="I104" s="296"/>
      <c r="J104" s="296" t="s">
        <v>589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56</v>
      </c>
      <c r="D106" s="301"/>
      <c r="E106" s="301"/>
      <c r="F106" s="302" t="s">
        <v>590</v>
      </c>
      <c r="G106" s="279"/>
      <c r="H106" s="279" t="s">
        <v>630</v>
      </c>
      <c r="I106" s="279" t="s">
        <v>592</v>
      </c>
      <c r="J106" s="279">
        <v>20</v>
      </c>
      <c r="K106" s="293"/>
    </row>
    <row r="107" s="1" customFormat="1" ht="15" customHeight="1">
      <c r="B107" s="291"/>
      <c r="C107" s="279" t="s">
        <v>593</v>
      </c>
      <c r="D107" s="279"/>
      <c r="E107" s="279"/>
      <c r="F107" s="302" t="s">
        <v>590</v>
      </c>
      <c r="G107" s="279"/>
      <c r="H107" s="279" t="s">
        <v>630</v>
      </c>
      <c r="I107" s="279" t="s">
        <v>592</v>
      </c>
      <c r="J107" s="279">
        <v>120</v>
      </c>
      <c r="K107" s="293"/>
    </row>
    <row r="108" s="1" customFormat="1" ht="15" customHeight="1">
      <c r="B108" s="304"/>
      <c r="C108" s="279" t="s">
        <v>595</v>
      </c>
      <c r="D108" s="279"/>
      <c r="E108" s="279"/>
      <c r="F108" s="302" t="s">
        <v>596</v>
      </c>
      <c r="G108" s="279"/>
      <c r="H108" s="279" t="s">
        <v>630</v>
      </c>
      <c r="I108" s="279" t="s">
        <v>592</v>
      </c>
      <c r="J108" s="279">
        <v>50</v>
      </c>
      <c r="K108" s="293"/>
    </row>
    <row r="109" s="1" customFormat="1" ht="15" customHeight="1">
      <c r="B109" s="304"/>
      <c r="C109" s="279" t="s">
        <v>598</v>
      </c>
      <c r="D109" s="279"/>
      <c r="E109" s="279"/>
      <c r="F109" s="302" t="s">
        <v>590</v>
      </c>
      <c r="G109" s="279"/>
      <c r="H109" s="279" t="s">
        <v>630</v>
      </c>
      <c r="I109" s="279" t="s">
        <v>600</v>
      </c>
      <c r="J109" s="279"/>
      <c r="K109" s="293"/>
    </row>
    <row r="110" s="1" customFormat="1" ht="15" customHeight="1">
      <c r="B110" s="304"/>
      <c r="C110" s="279" t="s">
        <v>609</v>
      </c>
      <c r="D110" s="279"/>
      <c r="E110" s="279"/>
      <c r="F110" s="302" t="s">
        <v>596</v>
      </c>
      <c r="G110" s="279"/>
      <c r="H110" s="279" t="s">
        <v>630</v>
      </c>
      <c r="I110" s="279" t="s">
        <v>592</v>
      </c>
      <c r="J110" s="279">
        <v>50</v>
      </c>
      <c r="K110" s="293"/>
    </row>
    <row r="111" s="1" customFormat="1" ht="15" customHeight="1">
      <c r="B111" s="304"/>
      <c r="C111" s="279" t="s">
        <v>617</v>
      </c>
      <c r="D111" s="279"/>
      <c r="E111" s="279"/>
      <c r="F111" s="302" t="s">
        <v>596</v>
      </c>
      <c r="G111" s="279"/>
      <c r="H111" s="279" t="s">
        <v>630</v>
      </c>
      <c r="I111" s="279" t="s">
        <v>592</v>
      </c>
      <c r="J111" s="279">
        <v>50</v>
      </c>
      <c r="K111" s="293"/>
    </row>
    <row r="112" s="1" customFormat="1" ht="15" customHeight="1">
      <c r="B112" s="304"/>
      <c r="C112" s="279" t="s">
        <v>615</v>
      </c>
      <c r="D112" s="279"/>
      <c r="E112" s="279"/>
      <c r="F112" s="302" t="s">
        <v>596</v>
      </c>
      <c r="G112" s="279"/>
      <c r="H112" s="279" t="s">
        <v>630</v>
      </c>
      <c r="I112" s="279" t="s">
        <v>592</v>
      </c>
      <c r="J112" s="279">
        <v>50</v>
      </c>
      <c r="K112" s="293"/>
    </row>
    <row r="113" s="1" customFormat="1" ht="15" customHeight="1">
      <c r="B113" s="304"/>
      <c r="C113" s="279" t="s">
        <v>56</v>
      </c>
      <c r="D113" s="279"/>
      <c r="E113" s="279"/>
      <c r="F113" s="302" t="s">
        <v>590</v>
      </c>
      <c r="G113" s="279"/>
      <c r="H113" s="279" t="s">
        <v>631</v>
      </c>
      <c r="I113" s="279" t="s">
        <v>592</v>
      </c>
      <c r="J113" s="279">
        <v>20</v>
      </c>
      <c r="K113" s="293"/>
    </row>
    <row r="114" s="1" customFormat="1" ht="15" customHeight="1">
      <c r="B114" s="304"/>
      <c r="C114" s="279" t="s">
        <v>632</v>
      </c>
      <c r="D114" s="279"/>
      <c r="E114" s="279"/>
      <c r="F114" s="302" t="s">
        <v>590</v>
      </c>
      <c r="G114" s="279"/>
      <c r="H114" s="279" t="s">
        <v>633</v>
      </c>
      <c r="I114" s="279" t="s">
        <v>592</v>
      </c>
      <c r="J114" s="279">
        <v>120</v>
      </c>
      <c r="K114" s="293"/>
    </row>
    <row r="115" s="1" customFormat="1" ht="15" customHeight="1">
      <c r="B115" s="304"/>
      <c r="C115" s="279" t="s">
        <v>41</v>
      </c>
      <c r="D115" s="279"/>
      <c r="E115" s="279"/>
      <c r="F115" s="302" t="s">
        <v>590</v>
      </c>
      <c r="G115" s="279"/>
      <c r="H115" s="279" t="s">
        <v>634</v>
      </c>
      <c r="I115" s="279" t="s">
        <v>625</v>
      </c>
      <c r="J115" s="279"/>
      <c r="K115" s="293"/>
    </row>
    <row r="116" s="1" customFormat="1" ht="15" customHeight="1">
      <c r="B116" s="304"/>
      <c r="C116" s="279" t="s">
        <v>51</v>
      </c>
      <c r="D116" s="279"/>
      <c r="E116" s="279"/>
      <c r="F116" s="302" t="s">
        <v>590</v>
      </c>
      <c r="G116" s="279"/>
      <c r="H116" s="279" t="s">
        <v>635</v>
      </c>
      <c r="I116" s="279" t="s">
        <v>625</v>
      </c>
      <c r="J116" s="279"/>
      <c r="K116" s="293"/>
    </row>
    <row r="117" s="1" customFormat="1" ht="15" customHeight="1">
      <c r="B117" s="304"/>
      <c r="C117" s="279" t="s">
        <v>60</v>
      </c>
      <c r="D117" s="279"/>
      <c r="E117" s="279"/>
      <c r="F117" s="302" t="s">
        <v>590</v>
      </c>
      <c r="G117" s="279"/>
      <c r="H117" s="279" t="s">
        <v>636</v>
      </c>
      <c r="I117" s="279" t="s">
        <v>637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638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584</v>
      </c>
      <c r="D123" s="294"/>
      <c r="E123" s="294"/>
      <c r="F123" s="294" t="s">
        <v>585</v>
      </c>
      <c r="G123" s="295"/>
      <c r="H123" s="294" t="s">
        <v>57</v>
      </c>
      <c r="I123" s="294" t="s">
        <v>60</v>
      </c>
      <c r="J123" s="294" t="s">
        <v>586</v>
      </c>
      <c r="K123" s="323"/>
    </row>
    <row r="124" s="1" customFormat="1" ht="17.25" customHeight="1">
      <c r="B124" s="322"/>
      <c r="C124" s="296" t="s">
        <v>587</v>
      </c>
      <c r="D124" s="296"/>
      <c r="E124" s="296"/>
      <c r="F124" s="297" t="s">
        <v>588</v>
      </c>
      <c r="G124" s="298"/>
      <c r="H124" s="296"/>
      <c r="I124" s="296"/>
      <c r="J124" s="296" t="s">
        <v>589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593</v>
      </c>
      <c r="D126" s="301"/>
      <c r="E126" s="301"/>
      <c r="F126" s="302" t="s">
        <v>590</v>
      </c>
      <c r="G126" s="279"/>
      <c r="H126" s="279" t="s">
        <v>630</v>
      </c>
      <c r="I126" s="279" t="s">
        <v>592</v>
      </c>
      <c r="J126" s="279">
        <v>120</v>
      </c>
      <c r="K126" s="327"/>
    </row>
    <row r="127" s="1" customFormat="1" ht="15" customHeight="1">
      <c r="B127" s="324"/>
      <c r="C127" s="279" t="s">
        <v>639</v>
      </c>
      <c r="D127" s="279"/>
      <c r="E127" s="279"/>
      <c r="F127" s="302" t="s">
        <v>590</v>
      </c>
      <c r="G127" s="279"/>
      <c r="H127" s="279" t="s">
        <v>640</v>
      </c>
      <c r="I127" s="279" t="s">
        <v>592</v>
      </c>
      <c r="J127" s="279" t="s">
        <v>641</v>
      </c>
      <c r="K127" s="327"/>
    </row>
    <row r="128" s="1" customFormat="1" ht="15" customHeight="1">
      <c r="B128" s="324"/>
      <c r="C128" s="279" t="s">
        <v>538</v>
      </c>
      <c r="D128" s="279"/>
      <c r="E128" s="279"/>
      <c r="F128" s="302" t="s">
        <v>590</v>
      </c>
      <c r="G128" s="279"/>
      <c r="H128" s="279" t="s">
        <v>642</v>
      </c>
      <c r="I128" s="279" t="s">
        <v>592</v>
      </c>
      <c r="J128" s="279" t="s">
        <v>641</v>
      </c>
      <c r="K128" s="327"/>
    </row>
    <row r="129" s="1" customFormat="1" ht="15" customHeight="1">
      <c r="B129" s="324"/>
      <c r="C129" s="279" t="s">
        <v>601</v>
      </c>
      <c r="D129" s="279"/>
      <c r="E129" s="279"/>
      <c r="F129" s="302" t="s">
        <v>596</v>
      </c>
      <c r="G129" s="279"/>
      <c r="H129" s="279" t="s">
        <v>602</v>
      </c>
      <c r="I129" s="279" t="s">
        <v>592</v>
      </c>
      <c r="J129" s="279">
        <v>15</v>
      </c>
      <c r="K129" s="327"/>
    </row>
    <row r="130" s="1" customFormat="1" ht="15" customHeight="1">
      <c r="B130" s="324"/>
      <c r="C130" s="305" t="s">
        <v>603</v>
      </c>
      <c r="D130" s="305"/>
      <c r="E130" s="305"/>
      <c r="F130" s="306" t="s">
        <v>596</v>
      </c>
      <c r="G130" s="305"/>
      <c r="H130" s="305" t="s">
        <v>604</v>
      </c>
      <c r="I130" s="305" t="s">
        <v>592</v>
      </c>
      <c r="J130" s="305">
        <v>15</v>
      </c>
      <c r="K130" s="327"/>
    </row>
    <row r="131" s="1" customFormat="1" ht="15" customHeight="1">
      <c r="B131" s="324"/>
      <c r="C131" s="305" t="s">
        <v>605</v>
      </c>
      <c r="D131" s="305"/>
      <c r="E131" s="305"/>
      <c r="F131" s="306" t="s">
        <v>596</v>
      </c>
      <c r="G131" s="305"/>
      <c r="H131" s="305" t="s">
        <v>606</v>
      </c>
      <c r="I131" s="305" t="s">
        <v>592</v>
      </c>
      <c r="J131" s="305">
        <v>20</v>
      </c>
      <c r="K131" s="327"/>
    </row>
    <row r="132" s="1" customFormat="1" ht="15" customHeight="1">
      <c r="B132" s="324"/>
      <c r="C132" s="305" t="s">
        <v>607</v>
      </c>
      <c r="D132" s="305"/>
      <c r="E132" s="305"/>
      <c r="F132" s="306" t="s">
        <v>596</v>
      </c>
      <c r="G132" s="305"/>
      <c r="H132" s="305" t="s">
        <v>608</v>
      </c>
      <c r="I132" s="305" t="s">
        <v>592</v>
      </c>
      <c r="J132" s="305">
        <v>20</v>
      </c>
      <c r="K132" s="327"/>
    </row>
    <row r="133" s="1" customFormat="1" ht="15" customHeight="1">
      <c r="B133" s="324"/>
      <c r="C133" s="279" t="s">
        <v>595</v>
      </c>
      <c r="D133" s="279"/>
      <c r="E133" s="279"/>
      <c r="F133" s="302" t="s">
        <v>596</v>
      </c>
      <c r="G133" s="279"/>
      <c r="H133" s="279" t="s">
        <v>630</v>
      </c>
      <c r="I133" s="279" t="s">
        <v>592</v>
      </c>
      <c r="J133" s="279">
        <v>50</v>
      </c>
      <c r="K133" s="327"/>
    </row>
    <row r="134" s="1" customFormat="1" ht="15" customHeight="1">
      <c r="B134" s="324"/>
      <c r="C134" s="279" t="s">
        <v>609</v>
      </c>
      <c r="D134" s="279"/>
      <c r="E134" s="279"/>
      <c r="F134" s="302" t="s">
        <v>596</v>
      </c>
      <c r="G134" s="279"/>
      <c r="H134" s="279" t="s">
        <v>630</v>
      </c>
      <c r="I134" s="279" t="s">
        <v>592</v>
      </c>
      <c r="J134" s="279">
        <v>50</v>
      </c>
      <c r="K134" s="327"/>
    </row>
    <row r="135" s="1" customFormat="1" ht="15" customHeight="1">
      <c r="B135" s="324"/>
      <c r="C135" s="279" t="s">
        <v>615</v>
      </c>
      <c r="D135" s="279"/>
      <c r="E135" s="279"/>
      <c r="F135" s="302" t="s">
        <v>596</v>
      </c>
      <c r="G135" s="279"/>
      <c r="H135" s="279" t="s">
        <v>630</v>
      </c>
      <c r="I135" s="279" t="s">
        <v>592</v>
      </c>
      <c r="J135" s="279">
        <v>50</v>
      </c>
      <c r="K135" s="327"/>
    </row>
    <row r="136" s="1" customFormat="1" ht="15" customHeight="1">
      <c r="B136" s="324"/>
      <c r="C136" s="279" t="s">
        <v>617</v>
      </c>
      <c r="D136" s="279"/>
      <c r="E136" s="279"/>
      <c r="F136" s="302" t="s">
        <v>596</v>
      </c>
      <c r="G136" s="279"/>
      <c r="H136" s="279" t="s">
        <v>630</v>
      </c>
      <c r="I136" s="279" t="s">
        <v>592</v>
      </c>
      <c r="J136" s="279">
        <v>50</v>
      </c>
      <c r="K136" s="327"/>
    </row>
    <row r="137" s="1" customFormat="1" ht="15" customHeight="1">
      <c r="B137" s="324"/>
      <c r="C137" s="279" t="s">
        <v>618</v>
      </c>
      <c r="D137" s="279"/>
      <c r="E137" s="279"/>
      <c r="F137" s="302" t="s">
        <v>596</v>
      </c>
      <c r="G137" s="279"/>
      <c r="H137" s="279" t="s">
        <v>643</v>
      </c>
      <c r="I137" s="279" t="s">
        <v>592</v>
      </c>
      <c r="J137" s="279">
        <v>255</v>
      </c>
      <c r="K137" s="327"/>
    </row>
    <row r="138" s="1" customFormat="1" ht="15" customHeight="1">
      <c r="B138" s="324"/>
      <c r="C138" s="279" t="s">
        <v>620</v>
      </c>
      <c r="D138" s="279"/>
      <c r="E138" s="279"/>
      <c r="F138" s="302" t="s">
        <v>590</v>
      </c>
      <c r="G138" s="279"/>
      <c r="H138" s="279" t="s">
        <v>644</v>
      </c>
      <c r="I138" s="279" t="s">
        <v>622</v>
      </c>
      <c r="J138" s="279"/>
      <c r="K138" s="327"/>
    </row>
    <row r="139" s="1" customFormat="1" ht="15" customHeight="1">
      <c r="B139" s="324"/>
      <c r="C139" s="279" t="s">
        <v>623</v>
      </c>
      <c r="D139" s="279"/>
      <c r="E139" s="279"/>
      <c r="F139" s="302" t="s">
        <v>590</v>
      </c>
      <c r="G139" s="279"/>
      <c r="H139" s="279" t="s">
        <v>645</v>
      </c>
      <c r="I139" s="279" t="s">
        <v>625</v>
      </c>
      <c r="J139" s="279"/>
      <c r="K139" s="327"/>
    </row>
    <row r="140" s="1" customFormat="1" ht="15" customHeight="1">
      <c r="B140" s="324"/>
      <c r="C140" s="279" t="s">
        <v>626</v>
      </c>
      <c r="D140" s="279"/>
      <c r="E140" s="279"/>
      <c r="F140" s="302" t="s">
        <v>590</v>
      </c>
      <c r="G140" s="279"/>
      <c r="H140" s="279" t="s">
        <v>626</v>
      </c>
      <c r="I140" s="279" t="s">
        <v>625</v>
      </c>
      <c r="J140" s="279"/>
      <c r="K140" s="327"/>
    </row>
    <row r="141" s="1" customFormat="1" ht="15" customHeight="1">
      <c r="B141" s="324"/>
      <c r="C141" s="279" t="s">
        <v>41</v>
      </c>
      <c r="D141" s="279"/>
      <c r="E141" s="279"/>
      <c r="F141" s="302" t="s">
        <v>590</v>
      </c>
      <c r="G141" s="279"/>
      <c r="H141" s="279" t="s">
        <v>646</v>
      </c>
      <c r="I141" s="279" t="s">
        <v>625</v>
      </c>
      <c r="J141" s="279"/>
      <c r="K141" s="327"/>
    </row>
    <row r="142" s="1" customFormat="1" ht="15" customHeight="1">
      <c r="B142" s="324"/>
      <c r="C142" s="279" t="s">
        <v>647</v>
      </c>
      <c r="D142" s="279"/>
      <c r="E142" s="279"/>
      <c r="F142" s="302" t="s">
        <v>590</v>
      </c>
      <c r="G142" s="279"/>
      <c r="H142" s="279" t="s">
        <v>648</v>
      </c>
      <c r="I142" s="279" t="s">
        <v>625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649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584</v>
      </c>
      <c r="D148" s="294"/>
      <c r="E148" s="294"/>
      <c r="F148" s="294" t="s">
        <v>585</v>
      </c>
      <c r="G148" s="295"/>
      <c r="H148" s="294" t="s">
        <v>57</v>
      </c>
      <c r="I148" s="294" t="s">
        <v>60</v>
      </c>
      <c r="J148" s="294" t="s">
        <v>586</v>
      </c>
      <c r="K148" s="293"/>
    </row>
    <row r="149" s="1" customFormat="1" ht="17.25" customHeight="1">
      <c r="B149" s="291"/>
      <c r="C149" s="296" t="s">
        <v>587</v>
      </c>
      <c r="D149" s="296"/>
      <c r="E149" s="296"/>
      <c r="F149" s="297" t="s">
        <v>588</v>
      </c>
      <c r="G149" s="298"/>
      <c r="H149" s="296"/>
      <c r="I149" s="296"/>
      <c r="J149" s="296" t="s">
        <v>589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593</v>
      </c>
      <c r="D151" s="279"/>
      <c r="E151" s="279"/>
      <c r="F151" s="332" t="s">
        <v>590</v>
      </c>
      <c r="G151" s="279"/>
      <c r="H151" s="331" t="s">
        <v>630</v>
      </c>
      <c r="I151" s="331" t="s">
        <v>592</v>
      </c>
      <c r="J151" s="331">
        <v>120</v>
      </c>
      <c r="K151" s="327"/>
    </row>
    <row r="152" s="1" customFormat="1" ht="15" customHeight="1">
      <c r="B152" s="304"/>
      <c r="C152" s="331" t="s">
        <v>639</v>
      </c>
      <c r="D152" s="279"/>
      <c r="E152" s="279"/>
      <c r="F152" s="332" t="s">
        <v>590</v>
      </c>
      <c r="G152" s="279"/>
      <c r="H152" s="331" t="s">
        <v>650</v>
      </c>
      <c r="I152" s="331" t="s">
        <v>592</v>
      </c>
      <c r="J152" s="331" t="s">
        <v>641</v>
      </c>
      <c r="K152" s="327"/>
    </row>
    <row r="153" s="1" customFormat="1" ht="15" customHeight="1">
      <c r="B153" s="304"/>
      <c r="C153" s="331" t="s">
        <v>538</v>
      </c>
      <c r="D153" s="279"/>
      <c r="E153" s="279"/>
      <c r="F153" s="332" t="s">
        <v>590</v>
      </c>
      <c r="G153" s="279"/>
      <c r="H153" s="331" t="s">
        <v>651</v>
      </c>
      <c r="I153" s="331" t="s">
        <v>592</v>
      </c>
      <c r="J153" s="331" t="s">
        <v>641</v>
      </c>
      <c r="K153" s="327"/>
    </row>
    <row r="154" s="1" customFormat="1" ht="15" customHeight="1">
      <c r="B154" s="304"/>
      <c r="C154" s="331" t="s">
        <v>595</v>
      </c>
      <c r="D154" s="279"/>
      <c r="E154" s="279"/>
      <c r="F154" s="332" t="s">
        <v>596</v>
      </c>
      <c r="G154" s="279"/>
      <c r="H154" s="331" t="s">
        <v>630</v>
      </c>
      <c r="I154" s="331" t="s">
        <v>592</v>
      </c>
      <c r="J154" s="331">
        <v>50</v>
      </c>
      <c r="K154" s="327"/>
    </row>
    <row r="155" s="1" customFormat="1" ht="15" customHeight="1">
      <c r="B155" s="304"/>
      <c r="C155" s="331" t="s">
        <v>598</v>
      </c>
      <c r="D155" s="279"/>
      <c r="E155" s="279"/>
      <c r="F155" s="332" t="s">
        <v>590</v>
      </c>
      <c r="G155" s="279"/>
      <c r="H155" s="331" t="s">
        <v>630</v>
      </c>
      <c r="I155" s="331" t="s">
        <v>600</v>
      </c>
      <c r="J155" s="331"/>
      <c r="K155" s="327"/>
    </row>
    <row r="156" s="1" customFormat="1" ht="15" customHeight="1">
      <c r="B156" s="304"/>
      <c r="C156" s="331" t="s">
        <v>609</v>
      </c>
      <c r="D156" s="279"/>
      <c r="E156" s="279"/>
      <c r="F156" s="332" t="s">
        <v>596</v>
      </c>
      <c r="G156" s="279"/>
      <c r="H156" s="331" t="s">
        <v>630</v>
      </c>
      <c r="I156" s="331" t="s">
        <v>592</v>
      </c>
      <c r="J156" s="331">
        <v>50</v>
      </c>
      <c r="K156" s="327"/>
    </row>
    <row r="157" s="1" customFormat="1" ht="15" customHeight="1">
      <c r="B157" s="304"/>
      <c r="C157" s="331" t="s">
        <v>617</v>
      </c>
      <c r="D157" s="279"/>
      <c r="E157" s="279"/>
      <c r="F157" s="332" t="s">
        <v>596</v>
      </c>
      <c r="G157" s="279"/>
      <c r="H157" s="331" t="s">
        <v>630</v>
      </c>
      <c r="I157" s="331" t="s">
        <v>592</v>
      </c>
      <c r="J157" s="331">
        <v>50</v>
      </c>
      <c r="K157" s="327"/>
    </row>
    <row r="158" s="1" customFormat="1" ht="15" customHeight="1">
      <c r="B158" s="304"/>
      <c r="C158" s="331" t="s">
        <v>615</v>
      </c>
      <c r="D158" s="279"/>
      <c r="E158" s="279"/>
      <c r="F158" s="332" t="s">
        <v>596</v>
      </c>
      <c r="G158" s="279"/>
      <c r="H158" s="331" t="s">
        <v>630</v>
      </c>
      <c r="I158" s="331" t="s">
        <v>592</v>
      </c>
      <c r="J158" s="331">
        <v>50</v>
      </c>
      <c r="K158" s="327"/>
    </row>
    <row r="159" s="1" customFormat="1" ht="15" customHeight="1">
      <c r="B159" s="304"/>
      <c r="C159" s="331" t="s">
        <v>93</v>
      </c>
      <c r="D159" s="279"/>
      <c r="E159" s="279"/>
      <c r="F159" s="332" t="s">
        <v>590</v>
      </c>
      <c r="G159" s="279"/>
      <c r="H159" s="331" t="s">
        <v>652</v>
      </c>
      <c r="I159" s="331" t="s">
        <v>592</v>
      </c>
      <c r="J159" s="331" t="s">
        <v>653</v>
      </c>
      <c r="K159" s="327"/>
    </row>
    <row r="160" s="1" customFormat="1" ht="15" customHeight="1">
      <c r="B160" s="304"/>
      <c r="C160" s="331" t="s">
        <v>654</v>
      </c>
      <c r="D160" s="279"/>
      <c r="E160" s="279"/>
      <c r="F160" s="332" t="s">
        <v>590</v>
      </c>
      <c r="G160" s="279"/>
      <c r="H160" s="331" t="s">
        <v>655</v>
      </c>
      <c r="I160" s="331" t="s">
        <v>625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656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584</v>
      </c>
      <c r="D166" s="294"/>
      <c r="E166" s="294"/>
      <c r="F166" s="294" t="s">
        <v>585</v>
      </c>
      <c r="G166" s="336"/>
      <c r="H166" s="337" t="s">
        <v>57</v>
      </c>
      <c r="I166" s="337" t="s">
        <v>60</v>
      </c>
      <c r="J166" s="294" t="s">
        <v>586</v>
      </c>
      <c r="K166" s="271"/>
    </row>
    <row r="167" s="1" customFormat="1" ht="17.25" customHeight="1">
      <c r="B167" s="272"/>
      <c r="C167" s="296" t="s">
        <v>587</v>
      </c>
      <c r="D167" s="296"/>
      <c r="E167" s="296"/>
      <c r="F167" s="297" t="s">
        <v>588</v>
      </c>
      <c r="G167" s="338"/>
      <c r="H167" s="339"/>
      <c r="I167" s="339"/>
      <c r="J167" s="296" t="s">
        <v>589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593</v>
      </c>
      <c r="D169" s="279"/>
      <c r="E169" s="279"/>
      <c r="F169" s="302" t="s">
        <v>590</v>
      </c>
      <c r="G169" s="279"/>
      <c r="H169" s="279" t="s">
        <v>630</v>
      </c>
      <c r="I169" s="279" t="s">
        <v>592</v>
      </c>
      <c r="J169" s="279">
        <v>120</v>
      </c>
      <c r="K169" s="327"/>
    </row>
    <row r="170" s="1" customFormat="1" ht="15" customHeight="1">
      <c r="B170" s="304"/>
      <c r="C170" s="279" t="s">
        <v>639</v>
      </c>
      <c r="D170" s="279"/>
      <c r="E170" s="279"/>
      <c r="F170" s="302" t="s">
        <v>590</v>
      </c>
      <c r="G170" s="279"/>
      <c r="H170" s="279" t="s">
        <v>640</v>
      </c>
      <c r="I170" s="279" t="s">
        <v>592</v>
      </c>
      <c r="J170" s="279" t="s">
        <v>641</v>
      </c>
      <c r="K170" s="327"/>
    </row>
    <row r="171" s="1" customFormat="1" ht="15" customHeight="1">
      <c r="B171" s="304"/>
      <c r="C171" s="279" t="s">
        <v>538</v>
      </c>
      <c r="D171" s="279"/>
      <c r="E171" s="279"/>
      <c r="F171" s="302" t="s">
        <v>590</v>
      </c>
      <c r="G171" s="279"/>
      <c r="H171" s="279" t="s">
        <v>657</v>
      </c>
      <c r="I171" s="279" t="s">
        <v>592</v>
      </c>
      <c r="J171" s="279" t="s">
        <v>641</v>
      </c>
      <c r="K171" s="327"/>
    </row>
    <row r="172" s="1" customFormat="1" ht="15" customHeight="1">
      <c r="B172" s="304"/>
      <c r="C172" s="279" t="s">
        <v>595</v>
      </c>
      <c r="D172" s="279"/>
      <c r="E172" s="279"/>
      <c r="F172" s="302" t="s">
        <v>596</v>
      </c>
      <c r="G172" s="279"/>
      <c r="H172" s="279" t="s">
        <v>657</v>
      </c>
      <c r="I172" s="279" t="s">
        <v>592</v>
      </c>
      <c r="J172" s="279">
        <v>50</v>
      </c>
      <c r="K172" s="327"/>
    </row>
    <row r="173" s="1" customFormat="1" ht="15" customHeight="1">
      <c r="B173" s="304"/>
      <c r="C173" s="279" t="s">
        <v>598</v>
      </c>
      <c r="D173" s="279"/>
      <c r="E173" s="279"/>
      <c r="F173" s="302" t="s">
        <v>590</v>
      </c>
      <c r="G173" s="279"/>
      <c r="H173" s="279" t="s">
        <v>657</v>
      </c>
      <c r="I173" s="279" t="s">
        <v>600</v>
      </c>
      <c r="J173" s="279"/>
      <c r="K173" s="327"/>
    </row>
    <row r="174" s="1" customFormat="1" ht="15" customHeight="1">
      <c r="B174" s="304"/>
      <c r="C174" s="279" t="s">
        <v>609</v>
      </c>
      <c r="D174" s="279"/>
      <c r="E174" s="279"/>
      <c r="F174" s="302" t="s">
        <v>596</v>
      </c>
      <c r="G174" s="279"/>
      <c r="H174" s="279" t="s">
        <v>657</v>
      </c>
      <c r="I174" s="279" t="s">
        <v>592</v>
      </c>
      <c r="J174" s="279">
        <v>50</v>
      </c>
      <c r="K174" s="327"/>
    </row>
    <row r="175" s="1" customFormat="1" ht="15" customHeight="1">
      <c r="B175" s="304"/>
      <c r="C175" s="279" t="s">
        <v>617</v>
      </c>
      <c r="D175" s="279"/>
      <c r="E175" s="279"/>
      <c r="F175" s="302" t="s">
        <v>596</v>
      </c>
      <c r="G175" s="279"/>
      <c r="H175" s="279" t="s">
        <v>657</v>
      </c>
      <c r="I175" s="279" t="s">
        <v>592</v>
      </c>
      <c r="J175" s="279">
        <v>50</v>
      </c>
      <c r="K175" s="327"/>
    </row>
    <row r="176" s="1" customFormat="1" ht="15" customHeight="1">
      <c r="B176" s="304"/>
      <c r="C176" s="279" t="s">
        <v>615</v>
      </c>
      <c r="D176" s="279"/>
      <c r="E176" s="279"/>
      <c r="F176" s="302" t="s">
        <v>596</v>
      </c>
      <c r="G176" s="279"/>
      <c r="H176" s="279" t="s">
        <v>657</v>
      </c>
      <c r="I176" s="279" t="s">
        <v>592</v>
      </c>
      <c r="J176" s="279">
        <v>50</v>
      </c>
      <c r="K176" s="327"/>
    </row>
    <row r="177" s="1" customFormat="1" ht="15" customHeight="1">
      <c r="B177" s="304"/>
      <c r="C177" s="279" t="s">
        <v>98</v>
      </c>
      <c r="D177" s="279"/>
      <c r="E177" s="279"/>
      <c r="F177" s="302" t="s">
        <v>590</v>
      </c>
      <c r="G177" s="279"/>
      <c r="H177" s="279" t="s">
        <v>658</v>
      </c>
      <c r="I177" s="279" t="s">
        <v>659</v>
      </c>
      <c r="J177" s="279"/>
      <c r="K177" s="327"/>
    </row>
    <row r="178" s="1" customFormat="1" ht="15" customHeight="1">
      <c r="B178" s="304"/>
      <c r="C178" s="279" t="s">
        <v>60</v>
      </c>
      <c r="D178" s="279"/>
      <c r="E178" s="279"/>
      <c r="F178" s="302" t="s">
        <v>590</v>
      </c>
      <c r="G178" s="279"/>
      <c r="H178" s="279" t="s">
        <v>660</v>
      </c>
      <c r="I178" s="279" t="s">
        <v>661</v>
      </c>
      <c r="J178" s="279">
        <v>1</v>
      </c>
      <c r="K178" s="327"/>
    </row>
    <row r="179" s="1" customFormat="1" ht="15" customHeight="1">
      <c r="B179" s="304"/>
      <c r="C179" s="279" t="s">
        <v>56</v>
      </c>
      <c r="D179" s="279"/>
      <c r="E179" s="279"/>
      <c r="F179" s="302" t="s">
        <v>590</v>
      </c>
      <c r="G179" s="279"/>
      <c r="H179" s="279" t="s">
        <v>662</v>
      </c>
      <c r="I179" s="279" t="s">
        <v>592</v>
      </c>
      <c r="J179" s="279">
        <v>20</v>
      </c>
      <c r="K179" s="327"/>
    </row>
    <row r="180" s="1" customFormat="1" ht="15" customHeight="1">
      <c r="B180" s="304"/>
      <c r="C180" s="279" t="s">
        <v>57</v>
      </c>
      <c r="D180" s="279"/>
      <c r="E180" s="279"/>
      <c r="F180" s="302" t="s">
        <v>590</v>
      </c>
      <c r="G180" s="279"/>
      <c r="H180" s="279" t="s">
        <v>663</v>
      </c>
      <c r="I180" s="279" t="s">
        <v>592</v>
      </c>
      <c r="J180" s="279">
        <v>255</v>
      </c>
      <c r="K180" s="327"/>
    </row>
    <row r="181" s="1" customFormat="1" ht="15" customHeight="1">
      <c r="B181" s="304"/>
      <c r="C181" s="279" t="s">
        <v>99</v>
      </c>
      <c r="D181" s="279"/>
      <c r="E181" s="279"/>
      <c r="F181" s="302" t="s">
        <v>590</v>
      </c>
      <c r="G181" s="279"/>
      <c r="H181" s="279" t="s">
        <v>554</v>
      </c>
      <c r="I181" s="279" t="s">
        <v>592</v>
      </c>
      <c r="J181" s="279">
        <v>10</v>
      </c>
      <c r="K181" s="327"/>
    </row>
    <row r="182" s="1" customFormat="1" ht="15" customHeight="1">
      <c r="B182" s="304"/>
      <c r="C182" s="279" t="s">
        <v>100</v>
      </c>
      <c r="D182" s="279"/>
      <c r="E182" s="279"/>
      <c r="F182" s="302" t="s">
        <v>590</v>
      </c>
      <c r="G182" s="279"/>
      <c r="H182" s="279" t="s">
        <v>664</v>
      </c>
      <c r="I182" s="279" t="s">
        <v>625</v>
      </c>
      <c r="J182" s="279"/>
      <c r="K182" s="327"/>
    </row>
    <row r="183" s="1" customFormat="1" ht="15" customHeight="1">
      <c r="B183" s="304"/>
      <c r="C183" s="279" t="s">
        <v>665</v>
      </c>
      <c r="D183" s="279"/>
      <c r="E183" s="279"/>
      <c r="F183" s="302" t="s">
        <v>590</v>
      </c>
      <c r="G183" s="279"/>
      <c r="H183" s="279" t="s">
        <v>666</v>
      </c>
      <c r="I183" s="279" t="s">
        <v>625</v>
      </c>
      <c r="J183" s="279"/>
      <c r="K183" s="327"/>
    </row>
    <row r="184" s="1" customFormat="1" ht="15" customHeight="1">
      <c r="B184" s="304"/>
      <c r="C184" s="279" t="s">
        <v>654</v>
      </c>
      <c r="D184" s="279"/>
      <c r="E184" s="279"/>
      <c r="F184" s="302" t="s">
        <v>590</v>
      </c>
      <c r="G184" s="279"/>
      <c r="H184" s="279" t="s">
        <v>667</v>
      </c>
      <c r="I184" s="279" t="s">
        <v>625</v>
      </c>
      <c r="J184" s="279"/>
      <c r="K184" s="327"/>
    </row>
    <row r="185" s="1" customFormat="1" ht="15" customHeight="1">
      <c r="B185" s="304"/>
      <c r="C185" s="279" t="s">
        <v>102</v>
      </c>
      <c r="D185" s="279"/>
      <c r="E185" s="279"/>
      <c r="F185" s="302" t="s">
        <v>596</v>
      </c>
      <c r="G185" s="279"/>
      <c r="H185" s="279" t="s">
        <v>668</v>
      </c>
      <c r="I185" s="279" t="s">
        <v>592</v>
      </c>
      <c r="J185" s="279">
        <v>50</v>
      </c>
      <c r="K185" s="327"/>
    </row>
    <row r="186" s="1" customFormat="1" ht="15" customHeight="1">
      <c r="B186" s="304"/>
      <c r="C186" s="279" t="s">
        <v>669</v>
      </c>
      <c r="D186" s="279"/>
      <c r="E186" s="279"/>
      <c r="F186" s="302" t="s">
        <v>596</v>
      </c>
      <c r="G186" s="279"/>
      <c r="H186" s="279" t="s">
        <v>670</v>
      </c>
      <c r="I186" s="279" t="s">
        <v>671</v>
      </c>
      <c r="J186" s="279"/>
      <c r="K186" s="327"/>
    </row>
    <row r="187" s="1" customFormat="1" ht="15" customHeight="1">
      <c r="B187" s="304"/>
      <c r="C187" s="279" t="s">
        <v>672</v>
      </c>
      <c r="D187" s="279"/>
      <c r="E187" s="279"/>
      <c r="F187" s="302" t="s">
        <v>596</v>
      </c>
      <c r="G187" s="279"/>
      <c r="H187" s="279" t="s">
        <v>673</v>
      </c>
      <c r="I187" s="279" t="s">
        <v>671</v>
      </c>
      <c r="J187" s="279"/>
      <c r="K187" s="327"/>
    </row>
    <row r="188" s="1" customFormat="1" ht="15" customHeight="1">
      <c r="B188" s="304"/>
      <c r="C188" s="279" t="s">
        <v>674</v>
      </c>
      <c r="D188" s="279"/>
      <c r="E188" s="279"/>
      <c r="F188" s="302" t="s">
        <v>596</v>
      </c>
      <c r="G188" s="279"/>
      <c r="H188" s="279" t="s">
        <v>675</v>
      </c>
      <c r="I188" s="279" t="s">
        <v>671</v>
      </c>
      <c r="J188" s="279"/>
      <c r="K188" s="327"/>
    </row>
    <row r="189" s="1" customFormat="1" ht="15" customHeight="1">
      <c r="B189" s="304"/>
      <c r="C189" s="340" t="s">
        <v>676</v>
      </c>
      <c r="D189" s="279"/>
      <c r="E189" s="279"/>
      <c r="F189" s="302" t="s">
        <v>596</v>
      </c>
      <c r="G189" s="279"/>
      <c r="H189" s="279" t="s">
        <v>677</v>
      </c>
      <c r="I189" s="279" t="s">
        <v>678</v>
      </c>
      <c r="J189" s="341" t="s">
        <v>679</v>
      </c>
      <c r="K189" s="327"/>
    </row>
    <row r="190" s="16" customFormat="1" ht="15" customHeight="1">
      <c r="B190" s="342"/>
      <c r="C190" s="343" t="s">
        <v>680</v>
      </c>
      <c r="D190" s="344"/>
      <c r="E190" s="344"/>
      <c r="F190" s="345" t="s">
        <v>596</v>
      </c>
      <c r="G190" s="344"/>
      <c r="H190" s="344" t="s">
        <v>681</v>
      </c>
      <c r="I190" s="344" t="s">
        <v>678</v>
      </c>
      <c r="J190" s="346" t="s">
        <v>679</v>
      </c>
      <c r="K190" s="347"/>
    </row>
    <row r="191" s="1" customFormat="1" ht="15" customHeight="1">
      <c r="B191" s="304"/>
      <c r="C191" s="340" t="s">
        <v>45</v>
      </c>
      <c r="D191" s="279"/>
      <c r="E191" s="279"/>
      <c r="F191" s="302" t="s">
        <v>590</v>
      </c>
      <c r="G191" s="279"/>
      <c r="H191" s="276" t="s">
        <v>682</v>
      </c>
      <c r="I191" s="279" t="s">
        <v>683</v>
      </c>
      <c r="J191" s="279"/>
      <c r="K191" s="327"/>
    </row>
    <row r="192" s="1" customFormat="1" ht="15" customHeight="1">
      <c r="B192" s="304"/>
      <c r="C192" s="340" t="s">
        <v>684</v>
      </c>
      <c r="D192" s="279"/>
      <c r="E192" s="279"/>
      <c r="F192" s="302" t="s">
        <v>590</v>
      </c>
      <c r="G192" s="279"/>
      <c r="H192" s="279" t="s">
        <v>685</v>
      </c>
      <c r="I192" s="279" t="s">
        <v>625</v>
      </c>
      <c r="J192" s="279"/>
      <c r="K192" s="327"/>
    </row>
    <row r="193" s="1" customFormat="1" ht="15" customHeight="1">
      <c r="B193" s="304"/>
      <c r="C193" s="340" t="s">
        <v>686</v>
      </c>
      <c r="D193" s="279"/>
      <c r="E193" s="279"/>
      <c r="F193" s="302" t="s">
        <v>590</v>
      </c>
      <c r="G193" s="279"/>
      <c r="H193" s="279" t="s">
        <v>687</v>
      </c>
      <c r="I193" s="279" t="s">
        <v>625</v>
      </c>
      <c r="J193" s="279"/>
      <c r="K193" s="327"/>
    </row>
    <row r="194" s="1" customFormat="1" ht="15" customHeight="1">
      <c r="B194" s="304"/>
      <c r="C194" s="340" t="s">
        <v>688</v>
      </c>
      <c r="D194" s="279"/>
      <c r="E194" s="279"/>
      <c r="F194" s="302" t="s">
        <v>596</v>
      </c>
      <c r="G194" s="279"/>
      <c r="H194" s="279" t="s">
        <v>689</v>
      </c>
      <c r="I194" s="279" t="s">
        <v>625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690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691</v>
      </c>
      <c r="D201" s="349"/>
      <c r="E201" s="349"/>
      <c r="F201" s="349" t="s">
        <v>692</v>
      </c>
      <c r="G201" s="350"/>
      <c r="H201" s="349" t="s">
        <v>693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683</v>
      </c>
      <c r="D203" s="279"/>
      <c r="E203" s="279"/>
      <c r="F203" s="302" t="s">
        <v>46</v>
      </c>
      <c r="G203" s="279"/>
      <c r="H203" s="279" t="s">
        <v>694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47</v>
      </c>
      <c r="G204" s="279"/>
      <c r="H204" s="279" t="s">
        <v>695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50</v>
      </c>
      <c r="G205" s="279"/>
      <c r="H205" s="279" t="s">
        <v>696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48</v>
      </c>
      <c r="G206" s="279"/>
      <c r="H206" s="279" t="s">
        <v>697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49</v>
      </c>
      <c r="G207" s="279"/>
      <c r="H207" s="279" t="s">
        <v>698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637</v>
      </c>
      <c r="D209" s="279"/>
      <c r="E209" s="279"/>
      <c r="F209" s="302" t="s">
        <v>82</v>
      </c>
      <c r="G209" s="279"/>
      <c r="H209" s="279" t="s">
        <v>699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532</v>
      </c>
      <c r="G210" s="279"/>
      <c r="H210" s="279" t="s">
        <v>533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530</v>
      </c>
      <c r="G211" s="279"/>
      <c r="H211" s="279" t="s">
        <v>700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534</v>
      </c>
      <c r="G212" s="340"/>
      <c r="H212" s="331" t="s">
        <v>535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536</v>
      </c>
      <c r="G213" s="340"/>
      <c r="H213" s="331" t="s">
        <v>701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661</v>
      </c>
      <c r="D215" s="279"/>
      <c r="E215" s="279"/>
      <c r="F215" s="302">
        <v>1</v>
      </c>
      <c r="G215" s="340"/>
      <c r="H215" s="331" t="s">
        <v>702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703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704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705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DESKTOP-5SO6M3P\pc</dc:creator>
  <cp:lastModifiedBy>DESKTOP-5SO6M3P\pc</cp:lastModifiedBy>
  <dcterms:created xsi:type="dcterms:W3CDTF">2025-03-19T01:58:43Z</dcterms:created>
  <dcterms:modified xsi:type="dcterms:W3CDTF">2025-03-19T01:58:45Z</dcterms:modified>
</cp:coreProperties>
</file>