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\\SRVB-FILES\Data\Projekty\Zakázky-Aktivni\ŘP\Zakázky_2025\Lačnovský p., ř. km 0,000 - 3,260, Moravský Lačnov, oprava koryta DVT POŘ Tu\Vysvětlení\"/>
    </mc:Choice>
  </mc:AlternateContent>
  <xr:revisionPtr revIDLastSave="0" documentId="8_{71582549-B067-4206-81A6-FCC133237EC8}" xr6:coauthVersionLast="36" xr6:coauthVersionMax="36" xr10:uidLastSave="{00000000-0000-0000-0000-000000000000}"/>
  <bookViews>
    <workbookView xWindow="0" yWindow="0" windowWidth="22560" windowHeight="8028" xr2:uid="{00000000-000D-0000-FFFF-FFFF00000000}"/>
  </bookViews>
  <sheets>
    <sheet name="Rekapitulace stavby" sheetId="1" r:id="rId1"/>
    <sheet name="SO-01.00 - VRN" sheetId="2" r:id="rId2"/>
    <sheet name="SO-01.01 - Odtěžení sedim..." sheetId="3" r:id="rId3"/>
    <sheet name="SO-01.02 - Oprava opevnění" sheetId="4" r:id="rId4"/>
    <sheet name="SO-01.03 - Sanace římsy" sheetId="5" r:id="rId5"/>
    <sheet name="SO-01.04 - Dosypání hráze" sheetId="6" r:id="rId6"/>
    <sheet name="SO-01.05 - Zábradlí a opl..." sheetId="7" r:id="rId7"/>
    <sheet name="SO-02.00 - VRN" sheetId="8" r:id="rId8"/>
    <sheet name="SO-02.01 - Odtěžení sedim..." sheetId="9" r:id="rId9"/>
    <sheet name="SO-02.02 - Oprava opevnění" sheetId="10" r:id="rId10"/>
    <sheet name="SO-02.03 - Sanace římsy" sheetId="11" r:id="rId11"/>
    <sheet name="SO-02.04 - Oprava římsy" sheetId="12" r:id="rId12"/>
    <sheet name="SO-02.05 - Zábradlí a opl..." sheetId="13" r:id="rId13"/>
    <sheet name="Pokyny pro vyplnění" sheetId="14" r:id="rId14"/>
  </sheets>
  <definedNames>
    <definedName name="_xlnm._FilterDatabase" localSheetId="1" hidden="1">'SO-01.00 - VRN'!$C$85:$K$257</definedName>
    <definedName name="_xlnm._FilterDatabase" localSheetId="2" hidden="1">'SO-01.01 - Odtěžení sedim...'!$C$87:$K$147</definedName>
    <definedName name="_xlnm._FilterDatabase" localSheetId="3" hidden="1">'SO-01.02 - Oprava opevnění'!$C$92:$K$313</definedName>
    <definedName name="_xlnm._FilterDatabase" localSheetId="4" hidden="1">'SO-01.03 - Sanace římsy'!$C$89:$K$173</definedName>
    <definedName name="_xlnm._FilterDatabase" localSheetId="5" hidden="1">'SO-01.04 - Dosypání hráze'!$C$86:$K$136</definedName>
    <definedName name="_xlnm._FilterDatabase" localSheetId="6" hidden="1">'SO-01.05 - Zábradlí a opl...'!$C$90:$K$169</definedName>
    <definedName name="_xlnm._FilterDatabase" localSheetId="7" hidden="1">'SO-02.00 - VRN'!$C$85:$K$252</definedName>
    <definedName name="_xlnm._FilterDatabase" localSheetId="8" hidden="1">'SO-02.01 - Odtěžení sedim...'!$C$87:$K$146</definedName>
    <definedName name="_xlnm._FilterDatabase" localSheetId="9" hidden="1">'SO-02.02 - Oprava opevnění'!$C$93:$K$286</definedName>
    <definedName name="_xlnm._FilterDatabase" localSheetId="10" hidden="1">'SO-02.03 - Sanace římsy'!$C$89:$K$177</definedName>
    <definedName name="_xlnm._FilterDatabase" localSheetId="11" hidden="1">'SO-02.04 - Oprava římsy'!$C$91:$K$175</definedName>
    <definedName name="_xlnm._FilterDatabase" localSheetId="12" hidden="1">'SO-02.05 - Zábradlí a opl...'!$C$86:$K$97</definedName>
    <definedName name="_xlnm.Print_Titles" localSheetId="0">'Rekapitulace stavby'!$52:$52</definedName>
    <definedName name="_xlnm.Print_Titles" localSheetId="1">'SO-01.00 - VRN'!$85:$85</definedName>
    <definedName name="_xlnm.Print_Titles" localSheetId="2">'SO-01.01 - Odtěžení sedim...'!$87:$87</definedName>
    <definedName name="_xlnm.Print_Titles" localSheetId="3">'SO-01.02 - Oprava opevnění'!$92:$92</definedName>
    <definedName name="_xlnm.Print_Titles" localSheetId="4">'SO-01.03 - Sanace římsy'!$89:$89</definedName>
    <definedName name="_xlnm.Print_Titles" localSheetId="5">'SO-01.04 - Dosypání hráze'!$86:$86</definedName>
    <definedName name="_xlnm.Print_Titles" localSheetId="6">'SO-01.05 - Zábradlí a opl...'!$90:$90</definedName>
    <definedName name="_xlnm.Print_Titles" localSheetId="7">'SO-02.00 - VRN'!$85:$85</definedName>
    <definedName name="_xlnm.Print_Titles" localSheetId="8">'SO-02.01 - Odtěžení sedim...'!$87:$87</definedName>
    <definedName name="_xlnm.Print_Titles" localSheetId="9">'SO-02.02 - Oprava opevnění'!$93:$93</definedName>
    <definedName name="_xlnm.Print_Titles" localSheetId="10">'SO-02.03 - Sanace římsy'!$89:$89</definedName>
    <definedName name="_xlnm.Print_Titles" localSheetId="11">'SO-02.04 - Oprava římsy'!$91:$91</definedName>
    <definedName name="_xlnm.Print_Titles" localSheetId="12">'SO-02.05 - Zábradlí a opl...'!$86:$86</definedName>
    <definedName name="_xlnm.Print_Area" localSheetId="13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stavby'!$C$42:$AQ$69</definedName>
    <definedName name="_xlnm.Print_Area" localSheetId="1">'SO-01.00 - VRN'!$C$4:$J$41,'SO-01.00 - VRN'!$C$47:$J$65,'SO-01.00 - VRN'!$C$71:$K$257</definedName>
    <definedName name="_xlnm.Print_Area" localSheetId="2">'SO-01.01 - Odtěžení sedim...'!$C$4:$J$41,'SO-01.01 - Odtěžení sedim...'!$C$47:$J$67,'SO-01.01 - Odtěžení sedim...'!$C$73:$K$147</definedName>
    <definedName name="_xlnm.Print_Area" localSheetId="3">'SO-01.02 - Oprava opevnění'!$C$4:$J$41,'SO-01.02 - Oprava opevnění'!$C$47:$J$72,'SO-01.02 - Oprava opevnění'!$C$78:$K$313</definedName>
    <definedName name="_xlnm.Print_Area" localSheetId="4">'SO-01.03 - Sanace římsy'!$C$4:$J$41,'SO-01.03 - Sanace římsy'!$C$47:$J$69,'SO-01.03 - Sanace římsy'!$C$75:$K$173</definedName>
    <definedName name="_xlnm.Print_Area" localSheetId="5">'SO-01.04 - Dosypání hráze'!$C$4:$J$41,'SO-01.04 - Dosypání hráze'!$C$47:$J$66,'SO-01.04 - Dosypání hráze'!$C$72:$K$136</definedName>
    <definedName name="_xlnm.Print_Area" localSheetId="6">'SO-01.05 - Zábradlí a opl...'!$C$4:$J$41,'SO-01.05 - Zábradlí a opl...'!$C$47:$J$70,'SO-01.05 - Zábradlí a opl...'!$C$76:$K$169</definedName>
    <definedName name="_xlnm.Print_Area" localSheetId="7">'SO-02.00 - VRN'!$C$4:$J$41,'SO-02.00 - VRN'!$C$47:$J$65,'SO-02.00 - VRN'!$C$71:$K$252</definedName>
    <definedName name="_xlnm.Print_Area" localSheetId="8">'SO-02.01 - Odtěžení sedim...'!$C$4:$J$41,'SO-02.01 - Odtěžení sedim...'!$C$47:$J$67,'SO-02.01 - Odtěžení sedim...'!$C$73:$K$146</definedName>
    <definedName name="_xlnm.Print_Area" localSheetId="9">'SO-02.02 - Oprava opevnění'!$C$4:$J$41,'SO-02.02 - Oprava opevnění'!$C$47:$J$73,'SO-02.02 - Oprava opevnění'!$C$79:$K$286</definedName>
    <definedName name="_xlnm.Print_Area" localSheetId="10">'SO-02.03 - Sanace římsy'!$C$4:$J$41,'SO-02.03 - Sanace římsy'!$C$47:$J$69,'SO-02.03 - Sanace římsy'!$C$75:$K$177</definedName>
    <definedName name="_xlnm.Print_Area" localSheetId="11">'SO-02.04 - Oprava římsy'!$C$4:$J$41,'SO-02.04 - Oprava římsy'!$C$47:$J$71,'SO-02.04 - Oprava římsy'!$C$77:$K$175</definedName>
    <definedName name="_xlnm.Print_Area" localSheetId="12">'SO-02.05 - Zábradlí a opl...'!$C$4:$J$41,'SO-02.05 - Zábradlí a opl...'!$C$47:$J$66,'SO-02.05 - Zábradlí a opl...'!$C$72:$K$97</definedName>
  </definedNames>
  <calcPr calcId="191029"/>
</workbook>
</file>

<file path=xl/calcChain.xml><?xml version="1.0" encoding="utf-8"?>
<calcChain xmlns="http://schemas.openxmlformats.org/spreadsheetml/2006/main">
  <c r="J39" i="13" l="1"/>
  <c r="J38" i="13"/>
  <c r="AY68" i="1"/>
  <c r="J37" i="13"/>
  <c r="AX68" i="1" s="1"/>
  <c r="BI95" i="13"/>
  <c r="BH95" i="13"/>
  <c r="BG95" i="13"/>
  <c r="BF95" i="13"/>
  <c r="T95" i="13"/>
  <c r="R95" i="13"/>
  <c r="P95" i="13"/>
  <c r="BI90" i="13"/>
  <c r="BH90" i="13"/>
  <c r="BG90" i="13"/>
  <c r="BF90" i="13"/>
  <c r="T90" i="13"/>
  <c r="R90" i="13"/>
  <c r="P90" i="13"/>
  <c r="J83" i="13"/>
  <c r="F83" i="13"/>
  <c r="F81" i="13"/>
  <c r="E79" i="13"/>
  <c r="J58" i="13"/>
  <c r="F58" i="13"/>
  <c r="F56" i="13"/>
  <c r="E54" i="13"/>
  <c r="J26" i="13"/>
  <c r="E26" i="13"/>
  <c r="J84" i="13" s="1"/>
  <c r="J25" i="13"/>
  <c r="J20" i="13"/>
  <c r="E20" i="13"/>
  <c r="F84" i="13"/>
  <c r="J19" i="13"/>
  <c r="J14" i="13"/>
  <c r="J56" i="13"/>
  <c r="E7" i="13"/>
  <c r="E75" i="13" s="1"/>
  <c r="J39" i="12"/>
  <c r="J38" i="12"/>
  <c r="AY67" i="1" s="1"/>
  <c r="J37" i="12"/>
  <c r="AX67" i="1" s="1"/>
  <c r="BI173" i="12"/>
  <c r="BH173" i="12"/>
  <c r="BG173" i="12"/>
  <c r="BF173" i="12"/>
  <c r="T173" i="12"/>
  <c r="T172" i="12" s="1"/>
  <c r="R173" i="12"/>
  <c r="R172" i="12" s="1"/>
  <c r="P173" i="12"/>
  <c r="P172" i="12" s="1"/>
  <c r="BI167" i="12"/>
  <c r="BH167" i="12"/>
  <c r="BG167" i="12"/>
  <c r="BF167" i="12"/>
  <c r="T167" i="12"/>
  <c r="R167" i="12"/>
  <c r="P167" i="12"/>
  <c r="BI164" i="12"/>
  <c r="BH164" i="12"/>
  <c r="BG164" i="12"/>
  <c r="BF164" i="12"/>
  <c r="T164" i="12"/>
  <c r="R164" i="12"/>
  <c r="P164" i="12"/>
  <c r="BI161" i="12"/>
  <c r="BH161" i="12"/>
  <c r="BG161" i="12"/>
  <c r="BF161" i="12"/>
  <c r="T161" i="12"/>
  <c r="R161" i="12"/>
  <c r="P161" i="12"/>
  <c r="BI155" i="12"/>
  <c r="BH155" i="12"/>
  <c r="BG155" i="12"/>
  <c r="BF155" i="12"/>
  <c r="T155" i="12"/>
  <c r="T154" i="12" s="1"/>
  <c r="R155" i="12"/>
  <c r="R154" i="12" s="1"/>
  <c r="P155" i="12"/>
  <c r="P154" i="12"/>
  <c r="BI149" i="12"/>
  <c r="BH149" i="12"/>
  <c r="BG149" i="12"/>
  <c r="BF149" i="12"/>
  <c r="T149" i="12"/>
  <c r="R149" i="12"/>
  <c r="P149" i="12"/>
  <c r="BI144" i="12"/>
  <c r="BH144" i="12"/>
  <c r="BG144" i="12"/>
  <c r="BF144" i="12"/>
  <c r="T144" i="12"/>
  <c r="R144" i="12"/>
  <c r="P144" i="12"/>
  <c r="BI138" i="12"/>
  <c r="BH138" i="12"/>
  <c r="BG138" i="12"/>
  <c r="BF138" i="12"/>
  <c r="T138" i="12"/>
  <c r="R138" i="12"/>
  <c r="P138" i="12"/>
  <c r="BI133" i="12"/>
  <c r="BH133" i="12"/>
  <c r="BG133" i="12"/>
  <c r="BF133" i="12"/>
  <c r="T133" i="12"/>
  <c r="R133" i="12"/>
  <c r="P133" i="12"/>
  <c r="BI128" i="12"/>
  <c r="BH128" i="12"/>
  <c r="BG128" i="12"/>
  <c r="BF128" i="12"/>
  <c r="T128" i="12"/>
  <c r="R128" i="12"/>
  <c r="P128" i="12"/>
  <c r="BI123" i="12"/>
  <c r="BH123" i="12"/>
  <c r="BG123" i="12"/>
  <c r="BF123" i="12"/>
  <c r="T123" i="12"/>
  <c r="R123" i="12"/>
  <c r="P123" i="12"/>
  <c r="BI119" i="12"/>
  <c r="BH119" i="12"/>
  <c r="BG119" i="12"/>
  <c r="BF119" i="12"/>
  <c r="T119" i="12"/>
  <c r="R119" i="12"/>
  <c r="P119" i="12"/>
  <c r="BI115" i="12"/>
  <c r="BH115" i="12"/>
  <c r="BG115" i="12"/>
  <c r="BF115" i="12"/>
  <c r="T115" i="12"/>
  <c r="R115" i="12"/>
  <c r="P115" i="12"/>
  <c r="BI110" i="12"/>
  <c r="BH110" i="12"/>
  <c r="BG110" i="12"/>
  <c r="BF110" i="12"/>
  <c r="T110" i="12"/>
  <c r="R110" i="12"/>
  <c r="P110" i="12"/>
  <c r="BI105" i="12"/>
  <c r="BH105" i="12"/>
  <c r="BG105" i="12"/>
  <c r="BF105" i="12"/>
  <c r="T105" i="12"/>
  <c r="R105" i="12"/>
  <c r="P105" i="12"/>
  <c r="BI100" i="12"/>
  <c r="BH100" i="12"/>
  <c r="BG100" i="12"/>
  <c r="BF100" i="12"/>
  <c r="T100" i="12"/>
  <c r="R100" i="12"/>
  <c r="P100" i="12"/>
  <c r="BI95" i="12"/>
  <c r="BH95" i="12"/>
  <c r="BG95" i="12"/>
  <c r="BF95" i="12"/>
  <c r="T95" i="12"/>
  <c r="R95" i="12"/>
  <c r="P95" i="12"/>
  <c r="J88" i="12"/>
  <c r="F88" i="12"/>
  <c r="F86" i="12"/>
  <c r="E84" i="12"/>
  <c r="J58" i="12"/>
  <c r="F58" i="12"/>
  <c r="F56" i="12"/>
  <c r="E54" i="12"/>
  <c r="J26" i="12"/>
  <c r="E26" i="12"/>
  <c r="J89" i="12"/>
  <c r="J25" i="12"/>
  <c r="J20" i="12"/>
  <c r="E20" i="12"/>
  <c r="F89" i="12" s="1"/>
  <c r="J19" i="12"/>
  <c r="J14" i="12"/>
  <c r="J56" i="12"/>
  <c r="E7" i="12"/>
  <c r="E80" i="12" s="1"/>
  <c r="J39" i="11"/>
  <c r="J38" i="11"/>
  <c r="AY66" i="1"/>
  <c r="J37" i="11"/>
  <c r="AX66" i="1" s="1"/>
  <c r="BI175" i="11"/>
  <c r="BH175" i="11"/>
  <c r="BG175" i="11"/>
  <c r="BF175" i="11"/>
  <c r="T175" i="11"/>
  <c r="T174" i="11" s="1"/>
  <c r="R175" i="11"/>
  <c r="R174" i="11"/>
  <c r="P175" i="11"/>
  <c r="P174" i="11"/>
  <c r="BI171" i="11"/>
  <c r="BH171" i="11"/>
  <c r="BG171" i="11"/>
  <c r="BF171" i="11"/>
  <c r="T171" i="11"/>
  <c r="R171" i="11"/>
  <c r="P171" i="11"/>
  <c r="BI168" i="11"/>
  <c r="BH168" i="11"/>
  <c r="BG168" i="11"/>
  <c r="BF168" i="11"/>
  <c r="T168" i="11"/>
  <c r="R168" i="11"/>
  <c r="P168" i="11"/>
  <c r="BI164" i="11"/>
  <c r="BH164" i="11"/>
  <c r="BG164" i="11"/>
  <c r="BF164" i="11"/>
  <c r="T164" i="11"/>
  <c r="R164" i="11"/>
  <c r="P164" i="11"/>
  <c r="BI160" i="11"/>
  <c r="BH160" i="11"/>
  <c r="BG160" i="11"/>
  <c r="BF160" i="11"/>
  <c r="T160" i="11"/>
  <c r="R160" i="11"/>
  <c r="P160" i="11"/>
  <c r="BI156" i="11"/>
  <c r="BH156" i="11"/>
  <c r="BG156" i="11"/>
  <c r="BF156" i="11"/>
  <c r="T156" i="11"/>
  <c r="R156" i="11"/>
  <c r="P156" i="11"/>
  <c r="BI150" i="11"/>
  <c r="BH150" i="11"/>
  <c r="BG150" i="11"/>
  <c r="BF150" i="11"/>
  <c r="T150" i="11"/>
  <c r="R150" i="11"/>
  <c r="P150" i="11"/>
  <c r="BI145" i="11"/>
  <c r="BH145" i="11"/>
  <c r="BG145" i="11"/>
  <c r="BF145" i="11"/>
  <c r="T145" i="11"/>
  <c r="R145" i="11"/>
  <c r="P145" i="11"/>
  <c r="BI140" i="11"/>
  <c r="BH140" i="11"/>
  <c r="BG140" i="11"/>
  <c r="BF140" i="11"/>
  <c r="T140" i="11"/>
  <c r="R140" i="11"/>
  <c r="P140" i="11"/>
  <c r="BI135" i="11"/>
  <c r="BH135" i="11"/>
  <c r="BG135" i="11"/>
  <c r="BF135" i="11"/>
  <c r="T135" i="11"/>
  <c r="R135" i="11"/>
  <c r="P135" i="11"/>
  <c r="BI130" i="11"/>
  <c r="BH130" i="11"/>
  <c r="BG130" i="11"/>
  <c r="BF130" i="11"/>
  <c r="T130" i="11"/>
  <c r="R130" i="11"/>
  <c r="P130" i="11"/>
  <c r="BI125" i="11"/>
  <c r="BH125" i="11"/>
  <c r="BG125" i="11"/>
  <c r="BF125" i="11"/>
  <c r="T125" i="11"/>
  <c r="R125" i="11"/>
  <c r="P125" i="11"/>
  <c r="BI120" i="11"/>
  <c r="BH120" i="11"/>
  <c r="BG120" i="11"/>
  <c r="BF120" i="11"/>
  <c r="T120" i="11"/>
  <c r="R120" i="11"/>
  <c r="P120" i="11"/>
  <c r="BI115" i="11"/>
  <c r="BH115" i="11"/>
  <c r="BG115" i="11"/>
  <c r="BF115" i="11"/>
  <c r="T115" i="11"/>
  <c r="R115" i="11"/>
  <c r="P115" i="11"/>
  <c r="BI110" i="11"/>
  <c r="BH110" i="11"/>
  <c r="BG110" i="11"/>
  <c r="BF110" i="11"/>
  <c r="T110" i="11"/>
  <c r="R110" i="11"/>
  <c r="P110" i="11"/>
  <c r="BI104" i="11"/>
  <c r="BH104" i="11"/>
  <c r="BG104" i="11"/>
  <c r="BF104" i="11"/>
  <c r="T104" i="11"/>
  <c r="R104" i="11"/>
  <c r="P104" i="11"/>
  <c r="BI98" i="11"/>
  <c r="BH98" i="11"/>
  <c r="BG98" i="11"/>
  <c r="BF98" i="11"/>
  <c r="T98" i="11"/>
  <c r="R98" i="11"/>
  <c r="P98" i="11"/>
  <c r="BI93" i="11"/>
  <c r="BH93" i="11"/>
  <c r="BG93" i="11"/>
  <c r="BF93" i="11"/>
  <c r="T93" i="11"/>
  <c r="T92" i="11"/>
  <c r="R93" i="11"/>
  <c r="R92" i="11"/>
  <c r="P93" i="11"/>
  <c r="P92" i="11" s="1"/>
  <c r="J86" i="11"/>
  <c r="F86" i="11"/>
  <c r="F84" i="11"/>
  <c r="E82" i="11"/>
  <c r="J58" i="11"/>
  <c r="F58" i="11"/>
  <c r="F56" i="11"/>
  <c r="E54" i="11"/>
  <c r="J26" i="11"/>
  <c r="E26" i="11"/>
  <c r="J87" i="11"/>
  <c r="J25" i="11"/>
  <c r="J20" i="11"/>
  <c r="E20" i="11"/>
  <c r="F59" i="11"/>
  <c r="J19" i="11"/>
  <c r="J14" i="11"/>
  <c r="J56" i="11" s="1"/>
  <c r="E7" i="11"/>
  <c r="E78" i="11"/>
  <c r="J39" i="10"/>
  <c r="J38" i="10"/>
  <c r="AY65" i="1"/>
  <c r="J37" i="10"/>
  <c r="AX65" i="1"/>
  <c r="BI284" i="10"/>
  <c r="BH284" i="10"/>
  <c r="BG284" i="10"/>
  <c r="BF284" i="10"/>
  <c r="T284" i="10"/>
  <c r="T283" i="10" s="1"/>
  <c r="R284" i="10"/>
  <c r="R283" i="10" s="1"/>
  <c r="P284" i="10"/>
  <c r="P283" i="10"/>
  <c r="BI277" i="10"/>
  <c r="BH277" i="10"/>
  <c r="BG277" i="10"/>
  <c r="BF277" i="10"/>
  <c r="T277" i="10"/>
  <c r="R277" i="10"/>
  <c r="P277" i="10"/>
  <c r="BI271" i="10"/>
  <c r="BH271" i="10"/>
  <c r="BG271" i="10"/>
  <c r="BF271" i="10"/>
  <c r="T271" i="10"/>
  <c r="R271" i="10"/>
  <c r="P271" i="10"/>
  <c r="BI266" i="10"/>
  <c r="BH266" i="10"/>
  <c r="BG266" i="10"/>
  <c r="BF266" i="10"/>
  <c r="T266" i="10"/>
  <c r="R266" i="10"/>
  <c r="P266" i="10"/>
  <c r="BI261" i="10"/>
  <c r="BH261" i="10"/>
  <c r="BG261" i="10"/>
  <c r="BF261" i="10"/>
  <c r="T261" i="10"/>
  <c r="R261" i="10"/>
  <c r="P261" i="10"/>
  <c r="BI254" i="10"/>
  <c r="BH254" i="10"/>
  <c r="BG254" i="10"/>
  <c r="BF254" i="10"/>
  <c r="T254" i="10"/>
  <c r="R254" i="10"/>
  <c r="P254" i="10"/>
  <c r="BI248" i="10"/>
  <c r="BH248" i="10"/>
  <c r="BG248" i="10"/>
  <c r="BF248" i="10"/>
  <c r="T248" i="10"/>
  <c r="R248" i="10"/>
  <c r="P248" i="10"/>
  <c r="BI242" i="10"/>
  <c r="BH242" i="10"/>
  <c r="BG242" i="10"/>
  <c r="BF242" i="10"/>
  <c r="T242" i="10"/>
  <c r="R242" i="10"/>
  <c r="P242" i="10"/>
  <c r="BI236" i="10"/>
  <c r="BH236" i="10"/>
  <c r="BG236" i="10"/>
  <c r="BF236" i="10"/>
  <c r="T236" i="10"/>
  <c r="R236" i="10"/>
  <c r="P236" i="10"/>
  <c r="BI231" i="10"/>
  <c r="BH231" i="10"/>
  <c r="BG231" i="10"/>
  <c r="BF231" i="10"/>
  <c r="T231" i="10"/>
  <c r="R231" i="10"/>
  <c r="P231" i="10"/>
  <c r="BI226" i="10"/>
  <c r="BH226" i="10"/>
  <c r="BG226" i="10"/>
  <c r="BF226" i="10"/>
  <c r="T226" i="10"/>
  <c r="R226" i="10"/>
  <c r="P226" i="10"/>
  <c r="BI223" i="10"/>
  <c r="BH223" i="10"/>
  <c r="BG223" i="10"/>
  <c r="BF223" i="10"/>
  <c r="T223" i="10"/>
  <c r="R223" i="10"/>
  <c r="P223" i="10"/>
  <c r="BI220" i="10"/>
  <c r="BH220" i="10"/>
  <c r="BG220" i="10"/>
  <c r="BF220" i="10"/>
  <c r="T220" i="10"/>
  <c r="R220" i="10"/>
  <c r="P220" i="10"/>
  <c r="BI212" i="10"/>
  <c r="BH212" i="10"/>
  <c r="BG212" i="10"/>
  <c r="BF212" i="10"/>
  <c r="T212" i="10"/>
  <c r="R212" i="10"/>
  <c r="P212" i="10"/>
  <c r="BI207" i="10"/>
  <c r="BH207" i="10"/>
  <c r="BG207" i="10"/>
  <c r="BF207" i="10"/>
  <c r="T207" i="10"/>
  <c r="R207" i="10"/>
  <c r="P207" i="10"/>
  <c r="BI202" i="10"/>
  <c r="BH202" i="10"/>
  <c r="BG202" i="10"/>
  <c r="BF202" i="10"/>
  <c r="T202" i="10"/>
  <c r="R202" i="10"/>
  <c r="P202" i="10"/>
  <c r="BI193" i="10"/>
  <c r="BH193" i="10"/>
  <c r="BG193" i="10"/>
  <c r="BF193" i="10"/>
  <c r="T193" i="10"/>
  <c r="R193" i="10"/>
  <c r="P193" i="10"/>
  <c r="BI185" i="10"/>
  <c r="BH185" i="10"/>
  <c r="BG185" i="10"/>
  <c r="BF185" i="10"/>
  <c r="T185" i="10"/>
  <c r="R185" i="10"/>
  <c r="P185" i="10"/>
  <c r="BI180" i="10"/>
  <c r="BH180" i="10"/>
  <c r="BG180" i="10"/>
  <c r="BF180" i="10"/>
  <c r="T180" i="10"/>
  <c r="R180" i="10"/>
  <c r="P180" i="10"/>
  <c r="BI175" i="10"/>
  <c r="BH175" i="10"/>
  <c r="BG175" i="10"/>
  <c r="BF175" i="10"/>
  <c r="T175" i="10"/>
  <c r="T174" i="10"/>
  <c r="R175" i="10"/>
  <c r="R174" i="10" s="1"/>
  <c r="P175" i="10"/>
  <c r="P174" i="10"/>
  <c r="BI171" i="10"/>
  <c r="BH171" i="10"/>
  <c r="BG171" i="10"/>
  <c r="BF171" i="10"/>
  <c r="T171" i="10"/>
  <c r="R171" i="10"/>
  <c r="P171" i="10"/>
  <c r="BI167" i="10"/>
  <c r="BH167" i="10"/>
  <c r="BG167" i="10"/>
  <c r="BF167" i="10"/>
  <c r="T167" i="10"/>
  <c r="R167" i="10"/>
  <c r="P167" i="10"/>
  <c r="BI161" i="10"/>
  <c r="BH161" i="10"/>
  <c r="BG161" i="10"/>
  <c r="BF161" i="10"/>
  <c r="T161" i="10"/>
  <c r="R161" i="10"/>
  <c r="P161" i="10"/>
  <c r="BI154" i="10"/>
  <c r="BH154" i="10"/>
  <c r="BG154" i="10"/>
  <c r="BF154" i="10"/>
  <c r="T154" i="10"/>
  <c r="R154" i="10"/>
  <c r="P154" i="10"/>
  <c r="BI150" i="10"/>
  <c r="BH150" i="10"/>
  <c r="BG150" i="10"/>
  <c r="BF150" i="10"/>
  <c r="T150" i="10"/>
  <c r="R150" i="10"/>
  <c r="P150" i="10"/>
  <c r="BI146" i="10"/>
  <c r="BH146" i="10"/>
  <c r="BG146" i="10"/>
  <c r="BF146" i="10"/>
  <c r="T146" i="10"/>
  <c r="R146" i="10"/>
  <c r="P146" i="10"/>
  <c r="BI140" i="10"/>
  <c r="BH140" i="10"/>
  <c r="BG140" i="10"/>
  <c r="BF140" i="10"/>
  <c r="T140" i="10"/>
  <c r="R140" i="10"/>
  <c r="P140" i="10"/>
  <c r="BI135" i="10"/>
  <c r="BH135" i="10"/>
  <c r="BG135" i="10"/>
  <c r="BF135" i="10"/>
  <c r="T135" i="10"/>
  <c r="R135" i="10"/>
  <c r="P135" i="10"/>
  <c r="BI128" i="10"/>
  <c r="BH128" i="10"/>
  <c r="BG128" i="10"/>
  <c r="BF128" i="10"/>
  <c r="T128" i="10"/>
  <c r="R128" i="10"/>
  <c r="P128" i="10"/>
  <c r="BI122" i="10"/>
  <c r="BH122" i="10"/>
  <c r="BG122" i="10"/>
  <c r="BF122" i="10"/>
  <c r="T122" i="10"/>
  <c r="R122" i="10"/>
  <c r="P122" i="10"/>
  <c r="BI114" i="10"/>
  <c r="BH114" i="10"/>
  <c r="BG114" i="10"/>
  <c r="BF114" i="10"/>
  <c r="T114" i="10"/>
  <c r="R114" i="10"/>
  <c r="P114" i="10"/>
  <c r="BI105" i="10"/>
  <c r="BH105" i="10"/>
  <c r="BG105" i="10"/>
  <c r="BF105" i="10"/>
  <c r="T105" i="10"/>
  <c r="R105" i="10"/>
  <c r="P105" i="10"/>
  <c r="BI97" i="10"/>
  <c r="BH97" i="10"/>
  <c r="BG97" i="10"/>
  <c r="BF97" i="10"/>
  <c r="T97" i="10"/>
  <c r="R97" i="10"/>
  <c r="P97" i="10"/>
  <c r="J90" i="10"/>
  <c r="F90" i="10"/>
  <c r="F88" i="10"/>
  <c r="E86" i="10"/>
  <c r="J58" i="10"/>
  <c r="F58" i="10"/>
  <c r="F56" i="10"/>
  <c r="E54" i="10"/>
  <c r="J26" i="10"/>
  <c r="E26" i="10"/>
  <c r="J91" i="10" s="1"/>
  <c r="J25" i="10"/>
  <c r="J20" i="10"/>
  <c r="E20" i="10"/>
  <c r="F91" i="10" s="1"/>
  <c r="J19" i="10"/>
  <c r="J14" i="10"/>
  <c r="J88" i="10" s="1"/>
  <c r="E7" i="10"/>
  <c r="E82" i="10" s="1"/>
  <c r="J39" i="9"/>
  <c r="J38" i="9"/>
  <c r="AY64" i="1" s="1"/>
  <c r="J37" i="9"/>
  <c r="AX64" i="1"/>
  <c r="BI142" i="9"/>
  <c r="BH142" i="9"/>
  <c r="BG142" i="9"/>
  <c r="BF142" i="9"/>
  <c r="T142" i="9"/>
  <c r="T141" i="9"/>
  <c r="R142" i="9"/>
  <c r="R141" i="9" s="1"/>
  <c r="P142" i="9"/>
  <c r="P141" i="9" s="1"/>
  <c r="BI135" i="9"/>
  <c r="BH135" i="9"/>
  <c r="BG135" i="9"/>
  <c r="BF135" i="9"/>
  <c r="T135" i="9"/>
  <c r="R135" i="9"/>
  <c r="P135" i="9"/>
  <c r="BI128" i="9"/>
  <c r="BH128" i="9"/>
  <c r="BG128" i="9"/>
  <c r="BF128" i="9"/>
  <c r="T128" i="9"/>
  <c r="R128" i="9"/>
  <c r="P128" i="9"/>
  <c r="BI123" i="9"/>
  <c r="BH123" i="9"/>
  <c r="BG123" i="9"/>
  <c r="BF123" i="9"/>
  <c r="T123" i="9"/>
  <c r="R123" i="9"/>
  <c r="P123" i="9"/>
  <c r="BI117" i="9"/>
  <c r="BH117" i="9"/>
  <c r="BG117" i="9"/>
  <c r="BF117" i="9"/>
  <c r="T117" i="9"/>
  <c r="R117" i="9"/>
  <c r="P117" i="9"/>
  <c r="BI111" i="9"/>
  <c r="BH111" i="9"/>
  <c r="BG111" i="9"/>
  <c r="BF111" i="9"/>
  <c r="T111" i="9"/>
  <c r="R111" i="9"/>
  <c r="P111" i="9"/>
  <c r="BI107" i="9"/>
  <c r="BH107" i="9"/>
  <c r="BG107" i="9"/>
  <c r="BF107" i="9"/>
  <c r="T107" i="9"/>
  <c r="R107" i="9"/>
  <c r="P107" i="9"/>
  <c r="BI103" i="9"/>
  <c r="BH103" i="9"/>
  <c r="BG103" i="9"/>
  <c r="BF103" i="9"/>
  <c r="T103" i="9"/>
  <c r="R103" i="9"/>
  <c r="P103" i="9"/>
  <c r="BI99" i="9"/>
  <c r="BH99" i="9"/>
  <c r="BG99" i="9"/>
  <c r="BF99" i="9"/>
  <c r="T99" i="9"/>
  <c r="R99" i="9"/>
  <c r="P99" i="9"/>
  <c r="BI95" i="9"/>
  <c r="BH95" i="9"/>
  <c r="BG95" i="9"/>
  <c r="BF95" i="9"/>
  <c r="T95" i="9"/>
  <c r="R95" i="9"/>
  <c r="P95" i="9"/>
  <c r="BI91" i="9"/>
  <c r="BH91" i="9"/>
  <c r="BG91" i="9"/>
  <c r="BF91" i="9"/>
  <c r="T91" i="9"/>
  <c r="R91" i="9"/>
  <c r="P91" i="9"/>
  <c r="J84" i="9"/>
  <c r="F84" i="9"/>
  <c r="F82" i="9"/>
  <c r="E80" i="9"/>
  <c r="J58" i="9"/>
  <c r="F58" i="9"/>
  <c r="F56" i="9"/>
  <c r="E54" i="9"/>
  <c r="J26" i="9"/>
  <c r="E26" i="9"/>
  <c r="J85" i="9" s="1"/>
  <c r="J25" i="9"/>
  <c r="J20" i="9"/>
  <c r="E20" i="9"/>
  <c r="F85" i="9"/>
  <c r="J19" i="9"/>
  <c r="J14" i="9"/>
  <c r="J82" i="9" s="1"/>
  <c r="E7" i="9"/>
  <c r="E76" i="9" s="1"/>
  <c r="J39" i="8"/>
  <c r="J38" i="8"/>
  <c r="AY63" i="1" s="1"/>
  <c r="J37" i="8"/>
  <c r="AX63" i="1"/>
  <c r="BI250" i="8"/>
  <c r="BH250" i="8"/>
  <c r="BG250" i="8"/>
  <c r="BF250" i="8"/>
  <c r="T250" i="8"/>
  <c r="R250" i="8"/>
  <c r="P250" i="8"/>
  <c r="BI247" i="8"/>
  <c r="BH247" i="8"/>
  <c r="BG247" i="8"/>
  <c r="BF247" i="8"/>
  <c r="T247" i="8"/>
  <c r="R247" i="8"/>
  <c r="P247" i="8"/>
  <c r="BI244" i="8"/>
  <c r="BH244" i="8"/>
  <c r="BG244" i="8"/>
  <c r="BF244" i="8"/>
  <c r="T244" i="8"/>
  <c r="R244" i="8"/>
  <c r="P244" i="8"/>
  <c r="BI241" i="8"/>
  <c r="BH241" i="8"/>
  <c r="BG241" i="8"/>
  <c r="BF241" i="8"/>
  <c r="T241" i="8"/>
  <c r="R241" i="8"/>
  <c r="P241" i="8"/>
  <c r="BI238" i="8"/>
  <c r="BH238" i="8"/>
  <c r="BG238" i="8"/>
  <c r="BF238" i="8"/>
  <c r="T238" i="8"/>
  <c r="R238" i="8"/>
  <c r="P238" i="8"/>
  <c r="BI235" i="8"/>
  <c r="BH235" i="8"/>
  <c r="BG235" i="8"/>
  <c r="BF235" i="8"/>
  <c r="T235" i="8"/>
  <c r="R235" i="8"/>
  <c r="P235" i="8"/>
  <c r="BI232" i="8"/>
  <c r="BH232" i="8"/>
  <c r="BG232" i="8"/>
  <c r="BF232" i="8"/>
  <c r="T232" i="8"/>
  <c r="R232" i="8"/>
  <c r="P232" i="8"/>
  <c r="BI229" i="8"/>
  <c r="BH229" i="8"/>
  <c r="BG229" i="8"/>
  <c r="BF229" i="8"/>
  <c r="T229" i="8"/>
  <c r="R229" i="8"/>
  <c r="P229" i="8"/>
  <c r="BI225" i="8"/>
  <c r="BH225" i="8"/>
  <c r="BG225" i="8"/>
  <c r="BF225" i="8"/>
  <c r="T225" i="8"/>
  <c r="R225" i="8"/>
  <c r="P225" i="8"/>
  <c r="BI221" i="8"/>
  <c r="BH221" i="8"/>
  <c r="BG221" i="8"/>
  <c r="BF221" i="8"/>
  <c r="T221" i="8"/>
  <c r="R221" i="8"/>
  <c r="P221" i="8"/>
  <c r="BI217" i="8"/>
  <c r="BH217" i="8"/>
  <c r="BG217" i="8"/>
  <c r="BF217" i="8"/>
  <c r="T217" i="8"/>
  <c r="R217" i="8"/>
  <c r="P217" i="8"/>
  <c r="BI213" i="8"/>
  <c r="BH213" i="8"/>
  <c r="BG213" i="8"/>
  <c r="BF213" i="8"/>
  <c r="T213" i="8"/>
  <c r="R213" i="8"/>
  <c r="P213" i="8"/>
  <c r="BI209" i="8"/>
  <c r="BH209" i="8"/>
  <c r="BG209" i="8"/>
  <c r="BF209" i="8"/>
  <c r="T209" i="8"/>
  <c r="R209" i="8"/>
  <c r="P209" i="8"/>
  <c r="BI205" i="8"/>
  <c r="BH205" i="8"/>
  <c r="BG205" i="8"/>
  <c r="BF205" i="8"/>
  <c r="T205" i="8"/>
  <c r="R205" i="8"/>
  <c r="P205" i="8"/>
  <c r="BI201" i="8"/>
  <c r="BH201" i="8"/>
  <c r="BG201" i="8"/>
  <c r="BF201" i="8"/>
  <c r="T201" i="8"/>
  <c r="R201" i="8"/>
  <c r="P201" i="8"/>
  <c r="BI198" i="8"/>
  <c r="BH198" i="8"/>
  <c r="BG198" i="8"/>
  <c r="BF198" i="8"/>
  <c r="T198" i="8"/>
  <c r="R198" i="8"/>
  <c r="P198" i="8"/>
  <c r="BI195" i="8"/>
  <c r="BH195" i="8"/>
  <c r="BG195" i="8"/>
  <c r="BF195" i="8"/>
  <c r="T195" i="8"/>
  <c r="R195" i="8"/>
  <c r="P195" i="8"/>
  <c r="BI192" i="8"/>
  <c r="BH192" i="8"/>
  <c r="BG192" i="8"/>
  <c r="BF192" i="8"/>
  <c r="T192" i="8"/>
  <c r="R192" i="8"/>
  <c r="P192" i="8"/>
  <c r="BI188" i="8"/>
  <c r="BH188" i="8"/>
  <c r="BG188" i="8"/>
  <c r="BF188" i="8"/>
  <c r="T188" i="8"/>
  <c r="R188" i="8"/>
  <c r="P188" i="8"/>
  <c r="BI185" i="8"/>
  <c r="BH185" i="8"/>
  <c r="BG185" i="8"/>
  <c r="BF185" i="8"/>
  <c r="T185" i="8"/>
  <c r="R185" i="8"/>
  <c r="P185" i="8"/>
  <c r="BI181" i="8"/>
  <c r="BH181" i="8"/>
  <c r="BG181" i="8"/>
  <c r="BF181" i="8"/>
  <c r="T181" i="8"/>
  <c r="R181" i="8"/>
  <c r="P181" i="8"/>
  <c r="BI178" i="8"/>
  <c r="BH178" i="8"/>
  <c r="BG178" i="8"/>
  <c r="BF178" i="8"/>
  <c r="T178" i="8"/>
  <c r="R178" i="8"/>
  <c r="P178" i="8"/>
  <c r="BI172" i="8"/>
  <c r="BH172" i="8"/>
  <c r="BG172" i="8"/>
  <c r="BF172" i="8"/>
  <c r="T172" i="8"/>
  <c r="R172" i="8"/>
  <c r="P172" i="8"/>
  <c r="BI166" i="8"/>
  <c r="BH166" i="8"/>
  <c r="BG166" i="8"/>
  <c r="BF166" i="8"/>
  <c r="T166" i="8"/>
  <c r="R166" i="8"/>
  <c r="P166" i="8"/>
  <c r="BI160" i="8"/>
  <c r="BH160" i="8"/>
  <c r="BG160" i="8"/>
  <c r="BF160" i="8"/>
  <c r="T160" i="8"/>
  <c r="R160" i="8"/>
  <c r="P160" i="8"/>
  <c r="BI157" i="8"/>
  <c r="BH157" i="8"/>
  <c r="BG157" i="8"/>
  <c r="BF157" i="8"/>
  <c r="T157" i="8"/>
  <c r="R157" i="8"/>
  <c r="P157" i="8"/>
  <c r="BI152" i="8"/>
  <c r="BH152" i="8"/>
  <c r="BG152" i="8"/>
  <c r="BF152" i="8"/>
  <c r="T152" i="8"/>
  <c r="R152" i="8"/>
  <c r="P152" i="8"/>
  <c r="BI149" i="8"/>
  <c r="BH149" i="8"/>
  <c r="BG149" i="8"/>
  <c r="BF149" i="8"/>
  <c r="T149" i="8"/>
  <c r="R149" i="8"/>
  <c r="P149" i="8"/>
  <c r="BI146" i="8"/>
  <c r="BH146" i="8"/>
  <c r="BG146" i="8"/>
  <c r="BF146" i="8"/>
  <c r="T146" i="8"/>
  <c r="R146" i="8"/>
  <c r="P146" i="8"/>
  <c r="BI143" i="8"/>
  <c r="BH143" i="8"/>
  <c r="BG143" i="8"/>
  <c r="BF143" i="8"/>
  <c r="T143" i="8"/>
  <c r="R143" i="8"/>
  <c r="P143" i="8"/>
  <c r="BI140" i="8"/>
  <c r="BH140" i="8"/>
  <c r="BG140" i="8"/>
  <c r="BF140" i="8"/>
  <c r="T140" i="8"/>
  <c r="R140" i="8"/>
  <c r="P140" i="8"/>
  <c r="BI137" i="8"/>
  <c r="BH137" i="8"/>
  <c r="BG137" i="8"/>
  <c r="BF137" i="8"/>
  <c r="T137" i="8"/>
  <c r="R137" i="8"/>
  <c r="P137" i="8"/>
  <c r="BI134" i="8"/>
  <c r="BH134" i="8"/>
  <c r="BG134" i="8"/>
  <c r="BF134" i="8"/>
  <c r="T134" i="8"/>
  <c r="R134" i="8"/>
  <c r="P134" i="8"/>
  <c r="BI131" i="8"/>
  <c r="BH131" i="8"/>
  <c r="BG131" i="8"/>
  <c r="BF131" i="8"/>
  <c r="T131" i="8"/>
  <c r="R131" i="8"/>
  <c r="P131" i="8"/>
  <c r="BI128" i="8"/>
  <c r="BH128" i="8"/>
  <c r="BG128" i="8"/>
  <c r="BF128" i="8"/>
  <c r="T128" i="8"/>
  <c r="R128" i="8"/>
  <c r="P128" i="8"/>
  <c r="BI125" i="8"/>
  <c r="BH125" i="8"/>
  <c r="BG125" i="8"/>
  <c r="BF125" i="8"/>
  <c r="T125" i="8"/>
  <c r="R125" i="8"/>
  <c r="P125" i="8"/>
  <c r="BI122" i="8"/>
  <c r="BH122" i="8"/>
  <c r="BG122" i="8"/>
  <c r="BF122" i="8"/>
  <c r="T122" i="8"/>
  <c r="R122" i="8"/>
  <c r="P122" i="8"/>
  <c r="BI119" i="8"/>
  <c r="BH119" i="8"/>
  <c r="BG119" i="8"/>
  <c r="BF119" i="8"/>
  <c r="T119" i="8"/>
  <c r="R119" i="8"/>
  <c r="P119" i="8"/>
  <c r="BI116" i="8"/>
  <c r="BH116" i="8"/>
  <c r="BG116" i="8"/>
  <c r="BF116" i="8"/>
  <c r="T116" i="8"/>
  <c r="R116" i="8"/>
  <c r="P116" i="8"/>
  <c r="BI113" i="8"/>
  <c r="BH113" i="8"/>
  <c r="BG113" i="8"/>
  <c r="BF113" i="8"/>
  <c r="T113" i="8"/>
  <c r="R113" i="8"/>
  <c r="P113" i="8"/>
  <c r="BI107" i="8"/>
  <c r="BH107" i="8"/>
  <c r="BG107" i="8"/>
  <c r="BF107" i="8"/>
  <c r="T107" i="8"/>
  <c r="R107" i="8"/>
  <c r="P107" i="8"/>
  <c r="BI104" i="8"/>
  <c r="BH104" i="8"/>
  <c r="BG104" i="8"/>
  <c r="BF104" i="8"/>
  <c r="T104" i="8"/>
  <c r="R104" i="8"/>
  <c r="P104" i="8"/>
  <c r="BI101" i="8"/>
  <c r="BH101" i="8"/>
  <c r="BG101" i="8"/>
  <c r="BF101" i="8"/>
  <c r="T101" i="8"/>
  <c r="R101" i="8"/>
  <c r="P101" i="8"/>
  <c r="BI97" i="8"/>
  <c r="BH97" i="8"/>
  <c r="BG97" i="8"/>
  <c r="BF97" i="8"/>
  <c r="T97" i="8"/>
  <c r="R97" i="8"/>
  <c r="P97" i="8"/>
  <c r="BI93" i="8"/>
  <c r="BH93" i="8"/>
  <c r="BG93" i="8"/>
  <c r="BF93" i="8"/>
  <c r="T93" i="8"/>
  <c r="R93" i="8"/>
  <c r="P93" i="8"/>
  <c r="BI88" i="8"/>
  <c r="BH88" i="8"/>
  <c r="BG88" i="8"/>
  <c r="BF88" i="8"/>
  <c r="T88" i="8"/>
  <c r="R88" i="8"/>
  <c r="P88" i="8"/>
  <c r="J82" i="8"/>
  <c r="F82" i="8"/>
  <c r="F80" i="8"/>
  <c r="E78" i="8"/>
  <c r="J58" i="8"/>
  <c r="F58" i="8"/>
  <c r="F56" i="8"/>
  <c r="E54" i="8"/>
  <c r="J26" i="8"/>
  <c r="E26" i="8"/>
  <c r="J83" i="8"/>
  <c r="J25" i="8"/>
  <c r="J20" i="8"/>
  <c r="E20" i="8"/>
  <c r="F83" i="8" s="1"/>
  <c r="J19" i="8"/>
  <c r="J14" i="8"/>
  <c r="J56" i="8" s="1"/>
  <c r="E7" i="8"/>
  <c r="E74" i="8" s="1"/>
  <c r="J39" i="7"/>
  <c r="J38" i="7"/>
  <c r="AY61" i="1"/>
  <c r="J37" i="7"/>
  <c r="AX61" i="1"/>
  <c r="BI167" i="7"/>
  <c r="BH167" i="7"/>
  <c r="BG167" i="7"/>
  <c r="BF167" i="7"/>
  <c r="T167" i="7"/>
  <c r="R167" i="7"/>
  <c r="P167" i="7"/>
  <c r="BI163" i="7"/>
  <c r="BH163" i="7"/>
  <c r="BG163" i="7"/>
  <c r="BF163" i="7"/>
  <c r="T163" i="7"/>
  <c r="R163" i="7"/>
  <c r="P163" i="7"/>
  <c r="BI159" i="7"/>
  <c r="BH159" i="7"/>
  <c r="BG159" i="7"/>
  <c r="BF159" i="7"/>
  <c r="T159" i="7"/>
  <c r="R159" i="7"/>
  <c r="P159" i="7"/>
  <c r="BI155" i="7"/>
  <c r="BH155" i="7"/>
  <c r="BG155" i="7"/>
  <c r="BF155" i="7"/>
  <c r="T155" i="7"/>
  <c r="R155" i="7"/>
  <c r="P155" i="7"/>
  <c r="BI151" i="7"/>
  <c r="BH151" i="7"/>
  <c r="BG151" i="7"/>
  <c r="BF151" i="7"/>
  <c r="T151" i="7"/>
  <c r="R151" i="7"/>
  <c r="P151" i="7"/>
  <c r="BI147" i="7"/>
  <c r="BH147" i="7"/>
  <c r="BG147" i="7"/>
  <c r="BF147" i="7"/>
  <c r="T147" i="7"/>
  <c r="R147" i="7"/>
  <c r="P147" i="7"/>
  <c r="BI143" i="7"/>
  <c r="BH143" i="7"/>
  <c r="BG143" i="7"/>
  <c r="BF143" i="7"/>
  <c r="T143" i="7"/>
  <c r="R143" i="7"/>
  <c r="P143" i="7"/>
  <c r="BI139" i="7"/>
  <c r="BH139" i="7"/>
  <c r="BG139" i="7"/>
  <c r="BF139" i="7"/>
  <c r="T139" i="7"/>
  <c r="R139" i="7"/>
  <c r="P139" i="7"/>
  <c r="BI135" i="7"/>
  <c r="BH135" i="7"/>
  <c r="BG135" i="7"/>
  <c r="BF135" i="7"/>
  <c r="T135" i="7"/>
  <c r="R135" i="7"/>
  <c r="P135" i="7"/>
  <c r="BI131" i="7"/>
  <c r="BH131" i="7"/>
  <c r="BG131" i="7"/>
  <c r="BF131" i="7"/>
  <c r="T131" i="7"/>
  <c r="R131" i="7"/>
  <c r="P131" i="7"/>
  <c r="BI127" i="7"/>
  <c r="BH127" i="7"/>
  <c r="BG127" i="7"/>
  <c r="BF127" i="7"/>
  <c r="T127" i="7"/>
  <c r="R127" i="7"/>
  <c r="P127" i="7"/>
  <c r="BI123" i="7"/>
  <c r="BH123" i="7"/>
  <c r="BG123" i="7"/>
  <c r="BF123" i="7"/>
  <c r="T123" i="7"/>
  <c r="R123" i="7"/>
  <c r="P123" i="7"/>
  <c r="BI118" i="7"/>
  <c r="BH118" i="7"/>
  <c r="BG118" i="7"/>
  <c r="BF118" i="7"/>
  <c r="T118" i="7"/>
  <c r="R118" i="7"/>
  <c r="P118" i="7"/>
  <c r="BI113" i="7"/>
  <c r="BH113" i="7"/>
  <c r="BG113" i="7"/>
  <c r="BF113" i="7"/>
  <c r="T113" i="7"/>
  <c r="T112" i="7"/>
  <c r="R113" i="7"/>
  <c r="R112" i="7"/>
  <c r="P113" i="7"/>
  <c r="P112" i="7" s="1"/>
  <c r="BI107" i="7"/>
  <c r="BH107" i="7"/>
  <c r="BG107" i="7"/>
  <c r="BF107" i="7"/>
  <c r="T107" i="7"/>
  <c r="T106" i="7" s="1"/>
  <c r="R107" i="7"/>
  <c r="R106" i="7"/>
  <c r="P107" i="7"/>
  <c r="P106" i="7"/>
  <c r="BI102" i="7"/>
  <c r="BH102" i="7"/>
  <c r="BG102" i="7"/>
  <c r="BF102" i="7"/>
  <c r="T102" i="7"/>
  <c r="R102" i="7"/>
  <c r="P102" i="7"/>
  <c r="BI99" i="7"/>
  <c r="BH99" i="7"/>
  <c r="BG99" i="7"/>
  <c r="BF99" i="7"/>
  <c r="T99" i="7"/>
  <c r="R99" i="7"/>
  <c r="P99" i="7"/>
  <c r="BI94" i="7"/>
  <c r="BH94" i="7"/>
  <c r="BG94" i="7"/>
  <c r="BF94" i="7"/>
  <c r="T94" i="7"/>
  <c r="R94" i="7"/>
  <c r="P94" i="7"/>
  <c r="J87" i="7"/>
  <c r="F87" i="7"/>
  <c r="F85" i="7"/>
  <c r="E83" i="7"/>
  <c r="J58" i="7"/>
  <c r="F58" i="7"/>
  <c r="F56" i="7"/>
  <c r="E54" i="7"/>
  <c r="J26" i="7"/>
  <c r="E26" i="7"/>
  <c r="J88" i="7" s="1"/>
  <c r="J25" i="7"/>
  <c r="J20" i="7"/>
  <c r="E20" i="7"/>
  <c r="F88" i="7"/>
  <c r="J19" i="7"/>
  <c r="J14" i="7"/>
  <c r="J56" i="7" s="1"/>
  <c r="E7" i="7"/>
  <c r="E79" i="7"/>
  <c r="J39" i="6"/>
  <c r="J38" i="6"/>
  <c r="AY60" i="1" s="1"/>
  <c r="J37" i="6"/>
  <c r="AX60" i="1"/>
  <c r="BI134" i="6"/>
  <c r="BH134" i="6"/>
  <c r="BG134" i="6"/>
  <c r="BF134" i="6"/>
  <c r="T134" i="6"/>
  <c r="R134" i="6"/>
  <c r="P134" i="6"/>
  <c r="BI130" i="6"/>
  <c r="BH130" i="6"/>
  <c r="BG130" i="6"/>
  <c r="BF130" i="6"/>
  <c r="T130" i="6"/>
  <c r="R130" i="6"/>
  <c r="P130" i="6"/>
  <c r="BI127" i="6"/>
  <c r="BH127" i="6"/>
  <c r="BG127" i="6"/>
  <c r="BF127" i="6"/>
  <c r="T127" i="6"/>
  <c r="R127" i="6"/>
  <c r="P127" i="6"/>
  <c r="BI123" i="6"/>
  <c r="BH123" i="6"/>
  <c r="BG123" i="6"/>
  <c r="BF123" i="6"/>
  <c r="T123" i="6"/>
  <c r="R123" i="6"/>
  <c r="P123" i="6"/>
  <c r="BI120" i="6"/>
  <c r="BH120" i="6"/>
  <c r="BG120" i="6"/>
  <c r="BF120" i="6"/>
  <c r="T120" i="6"/>
  <c r="R120" i="6"/>
  <c r="P120" i="6"/>
  <c r="BI116" i="6"/>
  <c r="BH116" i="6"/>
  <c r="BG116" i="6"/>
  <c r="BF116" i="6"/>
  <c r="T116" i="6"/>
  <c r="R116" i="6"/>
  <c r="P116" i="6"/>
  <c r="BI112" i="6"/>
  <c r="BH112" i="6"/>
  <c r="BG112" i="6"/>
  <c r="BF112" i="6"/>
  <c r="T112" i="6"/>
  <c r="R112" i="6"/>
  <c r="P112" i="6"/>
  <c r="BI108" i="6"/>
  <c r="BH108" i="6"/>
  <c r="BG108" i="6"/>
  <c r="BF108" i="6"/>
  <c r="T108" i="6"/>
  <c r="R108" i="6"/>
  <c r="P108" i="6"/>
  <c r="BI102" i="6"/>
  <c r="BH102" i="6"/>
  <c r="BG102" i="6"/>
  <c r="BF102" i="6"/>
  <c r="T102" i="6"/>
  <c r="R102" i="6"/>
  <c r="P102" i="6"/>
  <c r="BI96" i="6"/>
  <c r="BH96" i="6"/>
  <c r="BG96" i="6"/>
  <c r="BF96" i="6"/>
  <c r="T96" i="6"/>
  <c r="R96" i="6"/>
  <c r="P96" i="6"/>
  <c r="BI90" i="6"/>
  <c r="BH90" i="6"/>
  <c r="BG90" i="6"/>
  <c r="BF90" i="6"/>
  <c r="T90" i="6"/>
  <c r="R90" i="6"/>
  <c r="P90" i="6"/>
  <c r="J83" i="6"/>
  <c r="F83" i="6"/>
  <c r="F81" i="6"/>
  <c r="E79" i="6"/>
  <c r="J58" i="6"/>
  <c r="F58" i="6"/>
  <c r="F56" i="6"/>
  <c r="E54" i="6"/>
  <c r="J26" i="6"/>
  <c r="E26" i="6"/>
  <c r="J84" i="6" s="1"/>
  <c r="J25" i="6"/>
  <c r="J20" i="6"/>
  <c r="E20" i="6"/>
  <c r="F59" i="6" s="1"/>
  <c r="J19" i="6"/>
  <c r="J14" i="6"/>
  <c r="J81" i="6" s="1"/>
  <c r="E7" i="6"/>
  <c r="E75" i="6" s="1"/>
  <c r="J39" i="5"/>
  <c r="J38" i="5"/>
  <c r="AY59" i="1" s="1"/>
  <c r="J37" i="5"/>
  <c r="AX59" i="1"/>
  <c r="BI171" i="5"/>
  <c r="BH171" i="5"/>
  <c r="BG171" i="5"/>
  <c r="BF171" i="5"/>
  <c r="T171" i="5"/>
  <c r="T170" i="5"/>
  <c r="R171" i="5"/>
  <c r="R170" i="5"/>
  <c r="P171" i="5"/>
  <c r="P170" i="5" s="1"/>
  <c r="BI165" i="5"/>
  <c r="BH165" i="5"/>
  <c r="BG165" i="5"/>
  <c r="BF165" i="5"/>
  <c r="T165" i="5"/>
  <c r="R165" i="5"/>
  <c r="P165" i="5"/>
  <c r="BI162" i="5"/>
  <c r="BH162" i="5"/>
  <c r="BG162" i="5"/>
  <c r="BF162" i="5"/>
  <c r="T162" i="5"/>
  <c r="R162" i="5"/>
  <c r="P162" i="5"/>
  <c r="BI158" i="5"/>
  <c r="BH158" i="5"/>
  <c r="BG158" i="5"/>
  <c r="BF158" i="5"/>
  <c r="T158" i="5"/>
  <c r="R158" i="5"/>
  <c r="P158" i="5"/>
  <c r="BI154" i="5"/>
  <c r="BH154" i="5"/>
  <c r="BG154" i="5"/>
  <c r="BF154" i="5"/>
  <c r="T154" i="5"/>
  <c r="R154" i="5"/>
  <c r="P154" i="5"/>
  <c r="BI150" i="5"/>
  <c r="BH150" i="5"/>
  <c r="BG150" i="5"/>
  <c r="BF150" i="5"/>
  <c r="T150" i="5"/>
  <c r="R150" i="5"/>
  <c r="P150" i="5"/>
  <c r="BI144" i="5"/>
  <c r="BH144" i="5"/>
  <c r="BG144" i="5"/>
  <c r="BF144" i="5"/>
  <c r="T144" i="5"/>
  <c r="R144" i="5"/>
  <c r="P144" i="5"/>
  <c r="BI138" i="5"/>
  <c r="BH138" i="5"/>
  <c r="BG138" i="5"/>
  <c r="BF138" i="5"/>
  <c r="T138" i="5"/>
  <c r="R138" i="5"/>
  <c r="P138" i="5"/>
  <c r="BI132" i="5"/>
  <c r="BH132" i="5"/>
  <c r="BG132" i="5"/>
  <c r="BF132" i="5"/>
  <c r="T132" i="5"/>
  <c r="R132" i="5"/>
  <c r="P132" i="5"/>
  <c r="BI127" i="5"/>
  <c r="BH127" i="5"/>
  <c r="BG127" i="5"/>
  <c r="BF127" i="5"/>
  <c r="T127" i="5"/>
  <c r="R127" i="5"/>
  <c r="P127" i="5"/>
  <c r="BI122" i="5"/>
  <c r="BH122" i="5"/>
  <c r="BG122" i="5"/>
  <c r="BF122" i="5"/>
  <c r="T122" i="5"/>
  <c r="R122" i="5"/>
  <c r="P122" i="5"/>
  <c r="BI117" i="5"/>
  <c r="BH117" i="5"/>
  <c r="BG117" i="5"/>
  <c r="BF117" i="5"/>
  <c r="T117" i="5"/>
  <c r="R117" i="5"/>
  <c r="P117" i="5"/>
  <c r="BI112" i="5"/>
  <c r="BH112" i="5"/>
  <c r="BG112" i="5"/>
  <c r="BF112" i="5"/>
  <c r="T112" i="5"/>
  <c r="R112" i="5"/>
  <c r="P112" i="5"/>
  <c r="BI107" i="5"/>
  <c r="BH107" i="5"/>
  <c r="BG107" i="5"/>
  <c r="BF107" i="5"/>
  <c r="T107" i="5"/>
  <c r="R107" i="5"/>
  <c r="P107" i="5"/>
  <c r="BI102" i="5"/>
  <c r="BH102" i="5"/>
  <c r="BG102" i="5"/>
  <c r="BF102" i="5"/>
  <c r="T102" i="5"/>
  <c r="R102" i="5"/>
  <c r="P102" i="5"/>
  <c r="BI98" i="5"/>
  <c r="BH98" i="5"/>
  <c r="BG98" i="5"/>
  <c r="BF98" i="5"/>
  <c r="T98" i="5"/>
  <c r="R98" i="5"/>
  <c r="P98" i="5"/>
  <c r="BI93" i="5"/>
  <c r="BH93" i="5"/>
  <c r="BG93" i="5"/>
  <c r="BF93" i="5"/>
  <c r="T93" i="5"/>
  <c r="T92" i="5"/>
  <c r="R93" i="5"/>
  <c r="R92" i="5"/>
  <c r="P93" i="5"/>
  <c r="P92" i="5" s="1"/>
  <c r="J86" i="5"/>
  <c r="F86" i="5"/>
  <c r="F84" i="5"/>
  <c r="E82" i="5"/>
  <c r="J58" i="5"/>
  <c r="F58" i="5"/>
  <c r="F56" i="5"/>
  <c r="E54" i="5"/>
  <c r="J26" i="5"/>
  <c r="E26" i="5"/>
  <c r="J87" i="5" s="1"/>
  <c r="J25" i="5"/>
  <c r="J20" i="5"/>
  <c r="E20" i="5"/>
  <c r="F87" i="5"/>
  <c r="J19" i="5"/>
  <c r="J14" i="5"/>
  <c r="J84" i="5" s="1"/>
  <c r="E7" i="5"/>
  <c r="E50" i="5"/>
  <c r="J39" i="4"/>
  <c r="J38" i="4"/>
  <c r="AY58" i="1" s="1"/>
  <c r="J37" i="4"/>
  <c r="AX58" i="1"/>
  <c r="BI311" i="4"/>
  <c r="BH311" i="4"/>
  <c r="BG311" i="4"/>
  <c r="BF311" i="4"/>
  <c r="T311" i="4"/>
  <c r="T310" i="4" s="1"/>
  <c r="R311" i="4"/>
  <c r="R310" i="4" s="1"/>
  <c r="P311" i="4"/>
  <c r="P310" i="4" s="1"/>
  <c r="BI304" i="4"/>
  <c r="BH304" i="4"/>
  <c r="BG304" i="4"/>
  <c r="BF304" i="4"/>
  <c r="T304" i="4"/>
  <c r="R304" i="4"/>
  <c r="P304" i="4"/>
  <c r="BI299" i="4"/>
  <c r="BH299" i="4"/>
  <c r="BG299" i="4"/>
  <c r="BF299" i="4"/>
  <c r="T299" i="4"/>
  <c r="R299" i="4"/>
  <c r="P299" i="4"/>
  <c r="BI294" i="4"/>
  <c r="BH294" i="4"/>
  <c r="BG294" i="4"/>
  <c r="BF294" i="4"/>
  <c r="T294" i="4"/>
  <c r="R294" i="4"/>
  <c r="P294" i="4"/>
  <c r="BI289" i="4"/>
  <c r="BH289" i="4"/>
  <c r="BG289" i="4"/>
  <c r="BF289" i="4"/>
  <c r="T289" i="4"/>
  <c r="R289" i="4"/>
  <c r="P289" i="4"/>
  <c r="BI283" i="4"/>
  <c r="BH283" i="4"/>
  <c r="BG283" i="4"/>
  <c r="BF283" i="4"/>
  <c r="T283" i="4"/>
  <c r="R283" i="4"/>
  <c r="P283" i="4"/>
  <c r="BI278" i="4"/>
  <c r="BH278" i="4"/>
  <c r="BG278" i="4"/>
  <c r="BF278" i="4"/>
  <c r="T278" i="4"/>
  <c r="R278" i="4"/>
  <c r="P278" i="4"/>
  <c r="BI273" i="4"/>
  <c r="BH273" i="4"/>
  <c r="BG273" i="4"/>
  <c r="BF273" i="4"/>
  <c r="T273" i="4"/>
  <c r="R273" i="4"/>
  <c r="P273" i="4"/>
  <c r="BI268" i="4"/>
  <c r="BH268" i="4"/>
  <c r="BG268" i="4"/>
  <c r="BF268" i="4"/>
  <c r="T268" i="4"/>
  <c r="R268" i="4"/>
  <c r="P268" i="4"/>
  <c r="BI263" i="4"/>
  <c r="BH263" i="4"/>
  <c r="BG263" i="4"/>
  <c r="BF263" i="4"/>
  <c r="T263" i="4"/>
  <c r="R263" i="4"/>
  <c r="P263" i="4"/>
  <c r="BI258" i="4"/>
  <c r="BH258" i="4"/>
  <c r="BG258" i="4"/>
  <c r="BF258" i="4"/>
  <c r="T258" i="4"/>
  <c r="R258" i="4"/>
  <c r="P258" i="4"/>
  <c r="BI254" i="4"/>
  <c r="BH254" i="4"/>
  <c r="BG254" i="4"/>
  <c r="BF254" i="4"/>
  <c r="T254" i="4"/>
  <c r="R254" i="4"/>
  <c r="P254" i="4"/>
  <c r="BI249" i="4"/>
  <c r="BH249" i="4"/>
  <c r="BG249" i="4"/>
  <c r="BF249" i="4"/>
  <c r="T249" i="4"/>
  <c r="R249" i="4"/>
  <c r="P249" i="4"/>
  <c r="BI246" i="4"/>
  <c r="BH246" i="4"/>
  <c r="BG246" i="4"/>
  <c r="BF246" i="4"/>
  <c r="T246" i="4"/>
  <c r="R246" i="4"/>
  <c r="P246" i="4"/>
  <c r="BI243" i="4"/>
  <c r="BH243" i="4"/>
  <c r="BG243" i="4"/>
  <c r="BF243" i="4"/>
  <c r="T243" i="4"/>
  <c r="R243" i="4"/>
  <c r="P243" i="4"/>
  <c r="BI240" i="4"/>
  <c r="BH240" i="4"/>
  <c r="BG240" i="4"/>
  <c r="BF240" i="4"/>
  <c r="T240" i="4"/>
  <c r="R240" i="4"/>
  <c r="P240" i="4"/>
  <c r="BI237" i="4"/>
  <c r="BH237" i="4"/>
  <c r="BG237" i="4"/>
  <c r="BF237" i="4"/>
  <c r="T237" i="4"/>
  <c r="R237" i="4"/>
  <c r="P237" i="4"/>
  <c r="BI234" i="4"/>
  <c r="BH234" i="4"/>
  <c r="BG234" i="4"/>
  <c r="BF234" i="4"/>
  <c r="T234" i="4"/>
  <c r="R234" i="4"/>
  <c r="P234" i="4"/>
  <c r="BI231" i="4"/>
  <c r="BH231" i="4"/>
  <c r="BG231" i="4"/>
  <c r="BF231" i="4"/>
  <c r="T231" i="4"/>
  <c r="R231" i="4"/>
  <c r="P231" i="4"/>
  <c r="BI226" i="4"/>
  <c r="BH226" i="4"/>
  <c r="BG226" i="4"/>
  <c r="BF226" i="4"/>
  <c r="T226" i="4"/>
  <c r="R226" i="4"/>
  <c r="P226" i="4"/>
  <c r="BI221" i="4"/>
  <c r="BH221" i="4"/>
  <c r="BG221" i="4"/>
  <c r="BF221" i="4"/>
  <c r="T221" i="4"/>
  <c r="R221" i="4"/>
  <c r="P221" i="4"/>
  <c r="BI216" i="4"/>
  <c r="BH216" i="4"/>
  <c r="BG216" i="4"/>
  <c r="BF216" i="4"/>
  <c r="T216" i="4"/>
  <c r="R216" i="4"/>
  <c r="P216" i="4"/>
  <c r="BI210" i="4"/>
  <c r="BH210" i="4"/>
  <c r="BG210" i="4"/>
  <c r="BF210" i="4"/>
  <c r="T210" i="4"/>
  <c r="R210" i="4"/>
  <c r="P210" i="4"/>
  <c r="BI203" i="4"/>
  <c r="BH203" i="4"/>
  <c r="BG203" i="4"/>
  <c r="BF203" i="4"/>
  <c r="T203" i="4"/>
  <c r="R203" i="4"/>
  <c r="P203" i="4"/>
  <c r="BI194" i="4"/>
  <c r="BH194" i="4"/>
  <c r="BG194" i="4"/>
  <c r="BF194" i="4"/>
  <c r="T194" i="4"/>
  <c r="R194" i="4"/>
  <c r="P194" i="4"/>
  <c r="BI185" i="4"/>
  <c r="BH185" i="4"/>
  <c r="BG185" i="4"/>
  <c r="BF185" i="4"/>
  <c r="T185" i="4"/>
  <c r="R185" i="4"/>
  <c r="P185" i="4"/>
  <c r="BI179" i="4"/>
  <c r="BH179" i="4"/>
  <c r="BG179" i="4"/>
  <c r="BF179" i="4"/>
  <c r="T179" i="4"/>
  <c r="R179" i="4"/>
  <c r="P179" i="4"/>
  <c r="BI171" i="4"/>
  <c r="BH171" i="4"/>
  <c r="BG171" i="4"/>
  <c r="BF171" i="4"/>
  <c r="T171" i="4"/>
  <c r="R171" i="4"/>
  <c r="P171" i="4"/>
  <c r="BI164" i="4"/>
  <c r="BH164" i="4"/>
  <c r="BG164" i="4"/>
  <c r="BF164" i="4"/>
  <c r="T164" i="4"/>
  <c r="R164" i="4"/>
  <c r="P164" i="4"/>
  <c r="BI157" i="4"/>
  <c r="BH157" i="4"/>
  <c r="BG157" i="4"/>
  <c r="BF157" i="4"/>
  <c r="T157" i="4"/>
  <c r="R157" i="4"/>
  <c r="P157" i="4"/>
  <c r="BI151" i="4"/>
  <c r="BH151" i="4"/>
  <c r="BG151" i="4"/>
  <c r="BF151" i="4"/>
  <c r="T151" i="4"/>
  <c r="R151" i="4"/>
  <c r="P151" i="4"/>
  <c r="BI143" i="4"/>
  <c r="BH143" i="4"/>
  <c r="BG143" i="4"/>
  <c r="BF143" i="4"/>
  <c r="T143" i="4"/>
  <c r="R143" i="4"/>
  <c r="P143" i="4"/>
  <c r="BI134" i="4"/>
  <c r="BH134" i="4"/>
  <c r="BG134" i="4"/>
  <c r="BF134" i="4"/>
  <c r="T134" i="4"/>
  <c r="R134" i="4"/>
  <c r="P134" i="4"/>
  <c r="BI125" i="4"/>
  <c r="BH125" i="4"/>
  <c r="BG125" i="4"/>
  <c r="BF125" i="4"/>
  <c r="T125" i="4"/>
  <c r="R125" i="4"/>
  <c r="P125" i="4"/>
  <c r="BI122" i="4"/>
  <c r="BH122" i="4"/>
  <c r="BG122" i="4"/>
  <c r="BF122" i="4"/>
  <c r="T122" i="4"/>
  <c r="R122" i="4"/>
  <c r="P122" i="4"/>
  <c r="BI119" i="4"/>
  <c r="BH119" i="4"/>
  <c r="BG119" i="4"/>
  <c r="BF119" i="4"/>
  <c r="T119" i="4"/>
  <c r="R119" i="4"/>
  <c r="P119" i="4"/>
  <c r="BI115" i="4"/>
  <c r="BH115" i="4"/>
  <c r="BG115" i="4"/>
  <c r="BF115" i="4"/>
  <c r="T115" i="4"/>
  <c r="R115" i="4"/>
  <c r="P115" i="4"/>
  <c r="BI111" i="4"/>
  <c r="BH111" i="4"/>
  <c r="BG111" i="4"/>
  <c r="BF111" i="4"/>
  <c r="T111" i="4"/>
  <c r="R111" i="4"/>
  <c r="P111" i="4"/>
  <c r="BI107" i="4"/>
  <c r="BH107" i="4"/>
  <c r="BG107" i="4"/>
  <c r="BF107" i="4"/>
  <c r="T107" i="4"/>
  <c r="R107" i="4"/>
  <c r="P107" i="4"/>
  <c r="BI101" i="4"/>
  <c r="BH101" i="4"/>
  <c r="BG101" i="4"/>
  <c r="BF101" i="4"/>
  <c r="T101" i="4"/>
  <c r="R101" i="4"/>
  <c r="P101" i="4"/>
  <c r="BI96" i="4"/>
  <c r="BH96" i="4"/>
  <c r="BG96" i="4"/>
  <c r="BF96" i="4"/>
  <c r="T96" i="4"/>
  <c r="R96" i="4"/>
  <c r="P96" i="4"/>
  <c r="J89" i="4"/>
  <c r="F89" i="4"/>
  <c r="F87" i="4"/>
  <c r="E85" i="4"/>
  <c r="J58" i="4"/>
  <c r="F58" i="4"/>
  <c r="F56" i="4"/>
  <c r="E54" i="4"/>
  <c r="J26" i="4"/>
  <c r="E26" i="4"/>
  <c r="J59" i="4" s="1"/>
  <c r="J25" i="4"/>
  <c r="J20" i="4"/>
  <c r="E20" i="4"/>
  <c r="F90" i="4" s="1"/>
  <c r="J19" i="4"/>
  <c r="J14" i="4"/>
  <c r="J87" i="4" s="1"/>
  <c r="E7" i="4"/>
  <c r="E50" i="4" s="1"/>
  <c r="J39" i="3"/>
  <c r="J38" i="3"/>
  <c r="AY57" i="1" s="1"/>
  <c r="J37" i="3"/>
  <c r="AX57" i="1"/>
  <c r="BI143" i="3"/>
  <c r="BH143" i="3"/>
  <c r="BG143" i="3"/>
  <c r="BF143" i="3"/>
  <c r="T143" i="3"/>
  <c r="T142" i="3"/>
  <c r="R143" i="3"/>
  <c r="R142" i="3"/>
  <c r="P143" i="3"/>
  <c r="P142" i="3" s="1"/>
  <c r="BI136" i="3"/>
  <c r="BH136" i="3"/>
  <c r="BG136" i="3"/>
  <c r="BF136" i="3"/>
  <c r="T136" i="3"/>
  <c r="R136" i="3"/>
  <c r="P136" i="3"/>
  <c r="BI130" i="3"/>
  <c r="BH130" i="3"/>
  <c r="BG130" i="3"/>
  <c r="BF130" i="3"/>
  <c r="T130" i="3"/>
  <c r="R130" i="3"/>
  <c r="P130" i="3"/>
  <c r="BI125" i="3"/>
  <c r="BH125" i="3"/>
  <c r="BG125" i="3"/>
  <c r="BF125" i="3"/>
  <c r="T125" i="3"/>
  <c r="R125" i="3"/>
  <c r="P125" i="3"/>
  <c r="BI119" i="3"/>
  <c r="BH119" i="3"/>
  <c r="BG119" i="3"/>
  <c r="BF119" i="3"/>
  <c r="T119" i="3"/>
  <c r="R119" i="3"/>
  <c r="P119" i="3"/>
  <c r="BI115" i="3"/>
  <c r="BH115" i="3"/>
  <c r="BG115" i="3"/>
  <c r="BF115" i="3"/>
  <c r="T115" i="3"/>
  <c r="R115" i="3"/>
  <c r="P115" i="3"/>
  <c r="BI111" i="3"/>
  <c r="BH111" i="3"/>
  <c r="BG111" i="3"/>
  <c r="BF111" i="3"/>
  <c r="T111" i="3"/>
  <c r="R111" i="3"/>
  <c r="P111" i="3"/>
  <c r="BI107" i="3"/>
  <c r="BH107" i="3"/>
  <c r="BG107" i="3"/>
  <c r="BF107" i="3"/>
  <c r="T107" i="3"/>
  <c r="R107" i="3"/>
  <c r="P107" i="3"/>
  <c r="BI103" i="3"/>
  <c r="BH103" i="3"/>
  <c r="BG103" i="3"/>
  <c r="BF103" i="3"/>
  <c r="T103" i="3"/>
  <c r="R103" i="3"/>
  <c r="P103" i="3"/>
  <c r="BI99" i="3"/>
  <c r="BH99" i="3"/>
  <c r="BG99" i="3"/>
  <c r="BF99" i="3"/>
  <c r="T99" i="3"/>
  <c r="R99" i="3"/>
  <c r="P99" i="3"/>
  <c r="BI95" i="3"/>
  <c r="BH95" i="3"/>
  <c r="BG95" i="3"/>
  <c r="BF95" i="3"/>
  <c r="T95" i="3"/>
  <c r="R95" i="3"/>
  <c r="P95" i="3"/>
  <c r="BI91" i="3"/>
  <c r="BH91" i="3"/>
  <c r="BG91" i="3"/>
  <c r="BF91" i="3"/>
  <c r="T91" i="3"/>
  <c r="R91" i="3"/>
  <c r="P91" i="3"/>
  <c r="J84" i="3"/>
  <c r="F84" i="3"/>
  <c r="F82" i="3"/>
  <c r="E80" i="3"/>
  <c r="J58" i="3"/>
  <c r="F58" i="3"/>
  <c r="F56" i="3"/>
  <c r="E54" i="3"/>
  <c r="J26" i="3"/>
  <c r="E26" i="3"/>
  <c r="J85" i="3" s="1"/>
  <c r="J25" i="3"/>
  <c r="J20" i="3"/>
  <c r="E20" i="3"/>
  <c r="F59" i="3"/>
  <c r="J19" i="3"/>
  <c r="J14" i="3"/>
  <c r="J82" i="3"/>
  <c r="E7" i="3"/>
  <c r="E76" i="3"/>
  <c r="J39" i="2"/>
  <c r="J38" i="2"/>
  <c r="AY56" i="1" s="1"/>
  <c r="J37" i="2"/>
  <c r="AX56" i="1" s="1"/>
  <c r="BI255" i="2"/>
  <c r="BH255" i="2"/>
  <c r="BG255" i="2"/>
  <c r="BF255" i="2"/>
  <c r="T255" i="2"/>
  <c r="R255" i="2"/>
  <c r="P255" i="2"/>
  <c r="BI251" i="2"/>
  <c r="BH251" i="2"/>
  <c r="BG251" i="2"/>
  <c r="BF251" i="2"/>
  <c r="T251" i="2"/>
  <c r="R251" i="2"/>
  <c r="P251" i="2"/>
  <c r="BI248" i="2"/>
  <c r="BH248" i="2"/>
  <c r="BG248" i="2"/>
  <c r="BF248" i="2"/>
  <c r="T248" i="2"/>
  <c r="R248" i="2"/>
  <c r="P248" i="2"/>
  <c r="BI245" i="2"/>
  <c r="BH245" i="2"/>
  <c r="BG245" i="2"/>
  <c r="BF245" i="2"/>
  <c r="T245" i="2"/>
  <c r="R245" i="2"/>
  <c r="P245" i="2"/>
  <c r="BI242" i="2"/>
  <c r="BH242" i="2"/>
  <c r="BG242" i="2"/>
  <c r="BF242" i="2"/>
  <c r="T242" i="2"/>
  <c r="R242" i="2"/>
  <c r="P242" i="2"/>
  <c r="BI239" i="2"/>
  <c r="BH239" i="2"/>
  <c r="BG239" i="2"/>
  <c r="BF239" i="2"/>
  <c r="T239" i="2"/>
  <c r="R239" i="2"/>
  <c r="P239" i="2"/>
  <c r="BI236" i="2"/>
  <c r="BH236" i="2"/>
  <c r="BG236" i="2"/>
  <c r="BF236" i="2"/>
  <c r="T236" i="2"/>
  <c r="R236" i="2"/>
  <c r="P236" i="2"/>
  <c r="BI233" i="2"/>
  <c r="BH233" i="2"/>
  <c r="BG233" i="2"/>
  <c r="BF233" i="2"/>
  <c r="T233" i="2"/>
  <c r="R233" i="2"/>
  <c r="P233" i="2"/>
  <c r="BI230" i="2"/>
  <c r="BH230" i="2"/>
  <c r="BG230" i="2"/>
  <c r="BF230" i="2"/>
  <c r="T230" i="2"/>
  <c r="R230" i="2"/>
  <c r="P230" i="2"/>
  <c r="BI227" i="2"/>
  <c r="BH227" i="2"/>
  <c r="BG227" i="2"/>
  <c r="BF227" i="2"/>
  <c r="T227" i="2"/>
  <c r="R227" i="2"/>
  <c r="P227" i="2"/>
  <c r="BI224" i="2"/>
  <c r="BH224" i="2"/>
  <c r="BG224" i="2"/>
  <c r="BF224" i="2"/>
  <c r="T224" i="2"/>
  <c r="R224" i="2"/>
  <c r="P224" i="2"/>
  <c r="BI221" i="2"/>
  <c r="BH221" i="2"/>
  <c r="BG221" i="2"/>
  <c r="BF221" i="2"/>
  <c r="T221" i="2"/>
  <c r="R221" i="2"/>
  <c r="P221" i="2"/>
  <c r="BI218" i="2"/>
  <c r="BH218" i="2"/>
  <c r="BG218" i="2"/>
  <c r="BF218" i="2"/>
  <c r="T218" i="2"/>
  <c r="R218" i="2"/>
  <c r="P218" i="2"/>
  <c r="BI215" i="2"/>
  <c r="BH215" i="2"/>
  <c r="BG215" i="2"/>
  <c r="BF215" i="2"/>
  <c r="T215" i="2"/>
  <c r="R215" i="2"/>
  <c r="P215" i="2"/>
  <c r="BI212" i="2"/>
  <c r="BH212" i="2"/>
  <c r="BG212" i="2"/>
  <c r="BF212" i="2"/>
  <c r="T212" i="2"/>
  <c r="R212" i="2"/>
  <c r="P212" i="2"/>
  <c r="BI209" i="2"/>
  <c r="BH209" i="2"/>
  <c r="BG209" i="2"/>
  <c r="BF209" i="2"/>
  <c r="T209" i="2"/>
  <c r="R209" i="2"/>
  <c r="P209" i="2"/>
  <c r="BI206" i="2"/>
  <c r="BH206" i="2"/>
  <c r="BG206" i="2"/>
  <c r="BF206" i="2"/>
  <c r="T206" i="2"/>
  <c r="R206" i="2"/>
  <c r="P206" i="2"/>
  <c r="BI203" i="2"/>
  <c r="BH203" i="2"/>
  <c r="BG203" i="2"/>
  <c r="BF203" i="2"/>
  <c r="T203" i="2"/>
  <c r="R203" i="2"/>
  <c r="P203" i="2"/>
  <c r="BI200" i="2"/>
  <c r="BH200" i="2"/>
  <c r="BG200" i="2"/>
  <c r="BF200" i="2"/>
  <c r="T200" i="2"/>
  <c r="R200" i="2"/>
  <c r="P200" i="2"/>
  <c r="BI197" i="2"/>
  <c r="BH197" i="2"/>
  <c r="BG197" i="2"/>
  <c r="BF197" i="2"/>
  <c r="T197" i="2"/>
  <c r="R197" i="2"/>
  <c r="P197" i="2"/>
  <c r="BI194" i="2"/>
  <c r="BH194" i="2"/>
  <c r="BG194" i="2"/>
  <c r="BF194" i="2"/>
  <c r="T194" i="2"/>
  <c r="R194" i="2"/>
  <c r="P194" i="2"/>
  <c r="BI191" i="2"/>
  <c r="BH191" i="2"/>
  <c r="BG191" i="2"/>
  <c r="BF191" i="2"/>
  <c r="T191" i="2"/>
  <c r="R191" i="2"/>
  <c r="P191" i="2"/>
  <c r="BI188" i="2"/>
  <c r="BH188" i="2"/>
  <c r="BG188" i="2"/>
  <c r="BF188" i="2"/>
  <c r="T188" i="2"/>
  <c r="R188" i="2"/>
  <c r="P188" i="2"/>
  <c r="BI185" i="2"/>
  <c r="BH185" i="2"/>
  <c r="BG185" i="2"/>
  <c r="BF185" i="2"/>
  <c r="T185" i="2"/>
  <c r="R185" i="2"/>
  <c r="P185" i="2"/>
  <c r="BI182" i="2"/>
  <c r="BH182" i="2"/>
  <c r="BG182" i="2"/>
  <c r="BF182" i="2"/>
  <c r="T182" i="2"/>
  <c r="R182" i="2"/>
  <c r="P182" i="2"/>
  <c r="BI178" i="2"/>
  <c r="BH178" i="2"/>
  <c r="BG178" i="2"/>
  <c r="BF178" i="2"/>
  <c r="T178" i="2"/>
  <c r="R178" i="2"/>
  <c r="P178" i="2"/>
  <c r="BI174" i="2"/>
  <c r="BH174" i="2"/>
  <c r="BG174" i="2"/>
  <c r="BF174" i="2"/>
  <c r="T174" i="2"/>
  <c r="R174" i="2"/>
  <c r="P174" i="2"/>
  <c r="BI170" i="2"/>
  <c r="BH170" i="2"/>
  <c r="BG170" i="2"/>
  <c r="BF170" i="2"/>
  <c r="T170" i="2"/>
  <c r="R170" i="2"/>
  <c r="P170" i="2"/>
  <c r="BI166" i="2"/>
  <c r="BH166" i="2"/>
  <c r="BG166" i="2"/>
  <c r="BF166" i="2"/>
  <c r="T166" i="2"/>
  <c r="R166" i="2"/>
  <c r="P166" i="2"/>
  <c r="BI162" i="2"/>
  <c r="BH162" i="2"/>
  <c r="BG162" i="2"/>
  <c r="BF162" i="2"/>
  <c r="T162" i="2"/>
  <c r="R162" i="2"/>
  <c r="P162" i="2"/>
  <c r="BI158" i="2"/>
  <c r="BH158" i="2"/>
  <c r="BG158" i="2"/>
  <c r="BF158" i="2"/>
  <c r="T158" i="2"/>
  <c r="R158" i="2"/>
  <c r="P158" i="2"/>
  <c r="BI154" i="2"/>
  <c r="BH154" i="2"/>
  <c r="BG154" i="2"/>
  <c r="BF154" i="2"/>
  <c r="T154" i="2"/>
  <c r="R154" i="2"/>
  <c r="P154" i="2"/>
  <c r="BI151" i="2"/>
  <c r="BH151" i="2"/>
  <c r="BG151" i="2"/>
  <c r="BF151" i="2"/>
  <c r="T151" i="2"/>
  <c r="R151" i="2"/>
  <c r="P151" i="2"/>
  <c r="BI147" i="2"/>
  <c r="BH147" i="2"/>
  <c r="BG147" i="2"/>
  <c r="BF147" i="2"/>
  <c r="T147" i="2"/>
  <c r="R147" i="2"/>
  <c r="P147" i="2"/>
  <c r="BI144" i="2"/>
  <c r="BH144" i="2"/>
  <c r="BG144" i="2"/>
  <c r="BF144" i="2"/>
  <c r="T144" i="2"/>
  <c r="R144" i="2"/>
  <c r="P144" i="2"/>
  <c r="BI139" i="2"/>
  <c r="BH139" i="2"/>
  <c r="BG139" i="2"/>
  <c r="BF139" i="2"/>
  <c r="T139" i="2"/>
  <c r="R139" i="2"/>
  <c r="P139" i="2"/>
  <c r="BI133" i="2"/>
  <c r="BH133" i="2"/>
  <c r="BG133" i="2"/>
  <c r="BF133" i="2"/>
  <c r="T133" i="2"/>
  <c r="R133" i="2"/>
  <c r="P133" i="2"/>
  <c r="BI127" i="2"/>
  <c r="BH127" i="2"/>
  <c r="BG127" i="2"/>
  <c r="BF127" i="2"/>
  <c r="T127" i="2"/>
  <c r="R127" i="2"/>
  <c r="P127" i="2"/>
  <c r="BI121" i="2"/>
  <c r="BH121" i="2"/>
  <c r="BG121" i="2"/>
  <c r="BF121" i="2"/>
  <c r="T121" i="2"/>
  <c r="R121" i="2"/>
  <c r="P121" i="2"/>
  <c r="BI117" i="2"/>
  <c r="BH117" i="2"/>
  <c r="BG117" i="2"/>
  <c r="BF117" i="2"/>
  <c r="T117" i="2"/>
  <c r="R117" i="2"/>
  <c r="P117" i="2"/>
  <c r="BI111" i="2"/>
  <c r="BH111" i="2"/>
  <c r="BG111" i="2"/>
  <c r="BF111" i="2"/>
  <c r="T111" i="2"/>
  <c r="R111" i="2"/>
  <c r="P111" i="2"/>
  <c r="BI108" i="2"/>
  <c r="BH108" i="2"/>
  <c r="BG108" i="2"/>
  <c r="BF108" i="2"/>
  <c r="T108" i="2"/>
  <c r="R108" i="2"/>
  <c r="P108" i="2"/>
  <c r="BI105" i="2"/>
  <c r="BH105" i="2"/>
  <c r="BG105" i="2"/>
  <c r="BF105" i="2"/>
  <c r="T105" i="2"/>
  <c r="R105" i="2"/>
  <c r="P105" i="2"/>
  <c r="BI102" i="2"/>
  <c r="BH102" i="2"/>
  <c r="BG102" i="2"/>
  <c r="BF102" i="2"/>
  <c r="T102" i="2"/>
  <c r="R102" i="2"/>
  <c r="P102" i="2"/>
  <c r="BI96" i="2"/>
  <c r="BH96" i="2"/>
  <c r="BG96" i="2"/>
  <c r="BF96" i="2"/>
  <c r="T96" i="2"/>
  <c r="R96" i="2"/>
  <c r="P96" i="2"/>
  <c r="BI92" i="2"/>
  <c r="BH92" i="2"/>
  <c r="BG92" i="2"/>
  <c r="BF92" i="2"/>
  <c r="T92" i="2"/>
  <c r="R92" i="2"/>
  <c r="P92" i="2"/>
  <c r="BI88" i="2"/>
  <c r="BH88" i="2"/>
  <c r="BG88" i="2"/>
  <c r="BF88" i="2"/>
  <c r="T88" i="2"/>
  <c r="R88" i="2"/>
  <c r="P88" i="2"/>
  <c r="J82" i="2"/>
  <c r="F82" i="2"/>
  <c r="F80" i="2"/>
  <c r="E78" i="2"/>
  <c r="J58" i="2"/>
  <c r="F58" i="2"/>
  <c r="F56" i="2"/>
  <c r="E54" i="2"/>
  <c r="J26" i="2"/>
  <c r="E26" i="2"/>
  <c r="J83" i="2" s="1"/>
  <c r="J25" i="2"/>
  <c r="J20" i="2"/>
  <c r="E20" i="2"/>
  <c r="F83" i="2"/>
  <c r="J19" i="2"/>
  <c r="J14" i="2"/>
  <c r="J56" i="2"/>
  <c r="E7" i="2"/>
  <c r="E74" i="2"/>
  <c r="L50" i="1"/>
  <c r="AM50" i="1"/>
  <c r="AM49" i="1"/>
  <c r="L49" i="1"/>
  <c r="AM47" i="1"/>
  <c r="L47" i="1"/>
  <c r="L45" i="1"/>
  <c r="L44" i="1"/>
  <c r="J144" i="2"/>
  <c r="J108" i="2"/>
  <c r="BK92" i="2"/>
  <c r="BK251" i="2"/>
  <c r="BK248" i="2"/>
  <c r="BK245" i="2"/>
  <c r="BK242" i="2"/>
  <c r="J239" i="2"/>
  <c r="J236" i="2"/>
  <c r="J233" i="2"/>
  <c r="J227" i="2"/>
  <c r="J221" i="2"/>
  <c r="BK215" i="2"/>
  <c r="J212" i="2"/>
  <c r="J206" i="2"/>
  <c r="BK197" i="2"/>
  <c r="BK191" i="2"/>
  <c r="J185" i="2"/>
  <c r="J178" i="2"/>
  <c r="J170" i="2"/>
  <c r="J162" i="2"/>
  <c r="J154" i="2"/>
  <c r="J147" i="2"/>
  <c r="BK133" i="2"/>
  <c r="BK121" i="2"/>
  <c r="BK117" i="2"/>
  <c r="BK105" i="2"/>
  <c r="J88" i="2"/>
  <c r="J136" i="3"/>
  <c r="J119" i="3"/>
  <c r="BK103" i="3"/>
  <c r="J130" i="3"/>
  <c r="BK119" i="3"/>
  <c r="BK107" i="3"/>
  <c r="J304" i="4"/>
  <c r="J289" i="4"/>
  <c r="BK278" i="4"/>
  <c r="BK254" i="4"/>
  <c r="BK240" i="4"/>
  <c r="BK231" i="4"/>
  <c r="BK216" i="4"/>
  <c r="BK179" i="4"/>
  <c r="BK143" i="4"/>
  <c r="J119" i="4"/>
  <c r="J294" i="4"/>
  <c r="BK273" i="4"/>
  <c r="J254" i="4"/>
  <c r="BK237" i="4"/>
  <c r="BK221" i="4"/>
  <c r="BK185" i="4"/>
  <c r="J179" i="4"/>
  <c r="BK151" i="4"/>
  <c r="J122" i="4"/>
  <c r="J101" i="4"/>
  <c r="J158" i="5"/>
  <c r="J138" i="5"/>
  <c r="BK93" i="5"/>
  <c r="BK165" i="5"/>
  <c r="BK150" i="5"/>
  <c r="BK132" i="5"/>
  <c r="BK112" i="5"/>
  <c r="J102" i="5"/>
  <c r="BK134" i="6"/>
  <c r="J120" i="6"/>
  <c r="J96" i="6"/>
  <c r="J127" i="6"/>
  <c r="BK112" i="6"/>
  <c r="J90" i="6"/>
  <c r="BK155" i="7"/>
  <c r="BK139" i="7"/>
  <c r="J123" i="7"/>
  <c r="BK113" i="7"/>
  <c r="BK94" i="7"/>
  <c r="BK147" i="7"/>
  <c r="J131" i="7"/>
  <c r="J113" i="7"/>
  <c r="BK250" i="8"/>
  <c r="J238" i="8"/>
  <c r="J232" i="8"/>
  <c r="J217" i="8"/>
  <c r="BK201" i="8"/>
  <c r="BK188" i="8"/>
  <c r="J172" i="8"/>
  <c r="J152" i="8"/>
  <c r="J140" i="8"/>
  <c r="J128" i="8"/>
  <c r="BK107" i="8"/>
  <c r="J101" i="8"/>
  <c r="J88" i="8"/>
  <c r="BK238" i="8"/>
  <c r="BK225" i="8"/>
  <c r="J201" i="8"/>
  <c r="J192" i="8"/>
  <c r="BK178" i="8"/>
  <c r="BK149" i="8"/>
  <c r="J134" i="8"/>
  <c r="BK122" i="8"/>
  <c r="J107" i="8"/>
  <c r="J97" i="8"/>
  <c r="J142" i="9"/>
  <c r="BK128" i="9"/>
  <c r="BK111" i="9"/>
  <c r="BK95" i="9"/>
  <c r="J135" i="9"/>
  <c r="J111" i="9"/>
  <c r="J91" i="9"/>
  <c r="J271" i="10"/>
  <c r="BK254" i="10"/>
  <c r="J220" i="10"/>
  <c r="BK202" i="10"/>
  <c r="BK175" i="10"/>
  <c r="BK154" i="10"/>
  <c r="BK135" i="10"/>
  <c r="J114" i="10"/>
  <c r="J277" i="10"/>
  <c r="J254" i="10"/>
  <c r="BK231" i="10"/>
  <c r="BK212" i="10"/>
  <c r="J202" i="10"/>
  <c r="J175" i="10"/>
  <c r="BK161" i="10"/>
  <c r="J140" i="10"/>
  <c r="BK114" i="10"/>
  <c r="BK171" i="11"/>
  <c r="J156" i="11"/>
  <c r="J120" i="11"/>
  <c r="BK98" i="11"/>
  <c r="J93" i="11"/>
  <c r="J160" i="11"/>
  <c r="BK135" i="11"/>
  <c r="J115" i="11"/>
  <c r="BK173" i="12"/>
  <c r="J149" i="12"/>
  <c r="BK128" i="12"/>
  <c r="BK105" i="12"/>
  <c r="J167" i="12"/>
  <c r="BK155" i="12"/>
  <c r="BK133" i="12"/>
  <c r="BK115" i="12"/>
  <c r="J105" i="12"/>
  <c r="BK95" i="12"/>
  <c r="J90" i="13"/>
  <c r="BK90" i="13"/>
  <c r="BK111" i="2"/>
  <c r="J96" i="2"/>
  <c r="BK255" i="2"/>
  <c r="J251" i="2"/>
  <c r="J245" i="2"/>
  <c r="BK236" i="2"/>
  <c r="BK230" i="2"/>
  <c r="BK224" i="2"/>
  <c r="BK218" i="2"/>
  <c r="BK212" i="2"/>
  <c r="BK206" i="2"/>
  <c r="J200" i="2"/>
  <c r="J194" i="2"/>
  <c r="J188" i="2"/>
  <c r="BK178" i="2"/>
  <c r="BK170" i="2"/>
  <c r="BK162" i="2"/>
  <c r="BK154" i="2"/>
  <c r="BK147" i="2"/>
  <c r="J139" i="2"/>
  <c r="J127" i="2"/>
  <c r="J117" i="2"/>
  <c r="J102" i="2"/>
  <c r="AS62" i="1"/>
  <c r="BK136" i="3"/>
  <c r="BK111" i="3"/>
  <c r="J103" i="3"/>
  <c r="BK311" i="4"/>
  <c r="J299" i="4"/>
  <c r="J273" i="4"/>
  <c r="BK258" i="4"/>
  <c r="J243" i="4"/>
  <c r="BK226" i="4"/>
  <c r="J210" i="4"/>
  <c r="J185" i="4"/>
  <c r="J157" i="4"/>
  <c r="J115" i="4"/>
  <c r="BK101" i="4"/>
  <c r="BK304" i="4"/>
  <c r="BK289" i="4"/>
  <c r="J268" i="4"/>
  <c r="J249" i="4"/>
  <c r="J240" i="4"/>
  <c r="J216" i="4"/>
  <c r="J194" i="4"/>
  <c r="BK157" i="4"/>
  <c r="BK125" i="4"/>
  <c r="BK115" i="4"/>
  <c r="J96" i="4"/>
  <c r="BK162" i="5"/>
  <c r="J144" i="5"/>
  <c r="J127" i="5"/>
  <c r="BK98" i="5"/>
  <c r="J162" i="5"/>
  <c r="BK138" i="5"/>
  <c r="BK107" i="5"/>
  <c r="J98" i="5"/>
  <c r="BK123" i="6"/>
  <c r="J116" i="6"/>
  <c r="BK102" i="6"/>
  <c r="BK130" i="6"/>
  <c r="J108" i="6"/>
  <c r="J167" i="7"/>
  <c r="J151" i="7"/>
  <c r="J135" i="7"/>
  <c r="BK127" i="7"/>
  <c r="BK107" i="7"/>
  <c r="BK163" i="7"/>
  <c r="BK151" i="7"/>
  <c r="BK143" i="7"/>
  <c r="J127" i="7"/>
  <c r="J107" i="7"/>
  <c r="BK247" i="8"/>
  <c r="J235" i="8"/>
  <c r="J221" i="8"/>
  <c r="J205" i="8"/>
  <c r="BK192" i="8"/>
  <c r="J178" i="8"/>
  <c r="BK160" i="8"/>
  <c r="J149" i="8"/>
  <c r="J137" i="8"/>
  <c r="BK125" i="8"/>
  <c r="BK113" i="8"/>
  <c r="BK93" i="8"/>
  <c r="J247" i="8"/>
  <c r="BK235" i="8"/>
  <c r="BK221" i="8"/>
  <c r="BK205" i="8"/>
  <c r="J188" i="8"/>
  <c r="BK172" i="8"/>
  <c r="BK152" i="8"/>
  <c r="J143" i="8"/>
  <c r="J131" i="8"/>
  <c r="BK119" i="8"/>
  <c r="J104" i="8"/>
  <c r="J103" i="9"/>
  <c r="BK91" i="9"/>
  <c r="J117" i="9"/>
  <c r="J107" i="9"/>
  <c r="BK277" i="10"/>
  <c r="BK248" i="10"/>
  <c r="J231" i="10"/>
  <c r="BK207" i="10"/>
  <c r="BK180" i="10"/>
  <c r="J161" i="10"/>
  <c r="BK140" i="10"/>
  <c r="J105" i="10"/>
  <c r="J284" i="10"/>
  <c r="BK261" i="10"/>
  <c r="J236" i="10"/>
  <c r="BK220" i="10"/>
  <c r="J207" i="10"/>
  <c r="J180" i="10"/>
  <c r="BK146" i="10"/>
  <c r="BK122" i="10"/>
  <c r="BK105" i="10"/>
  <c r="BK168" i="11"/>
  <c r="J150" i="11"/>
  <c r="J135" i="11"/>
  <c r="BK115" i="11"/>
  <c r="J175" i="11"/>
  <c r="BK164" i="11"/>
  <c r="J145" i="11"/>
  <c r="BK120" i="11"/>
  <c r="J104" i="11"/>
  <c r="BK167" i="12"/>
  <c r="J144" i="12"/>
  <c r="BK123" i="12"/>
  <c r="BK110" i="12"/>
  <c r="J173" i="12"/>
  <c r="J155" i="12"/>
  <c r="J138" i="12"/>
  <c r="J128" i="12"/>
  <c r="BK203" i="2"/>
  <c r="BK102" i="2"/>
  <c r="AS55" i="1"/>
  <c r="J230" i="2"/>
  <c r="J224" i="2"/>
  <c r="J218" i="2"/>
  <c r="J209" i="2"/>
  <c r="BK200" i="2"/>
  <c r="BK194" i="2"/>
  <c r="BK188" i="2"/>
  <c r="BK185" i="2"/>
  <c r="J182" i="2"/>
  <c r="J174" i="2"/>
  <c r="J166" i="2"/>
  <c r="J158" i="2"/>
  <c r="J151" i="2"/>
  <c r="BK139" i="2"/>
  <c r="BK127" i="2"/>
  <c r="J111" i="2"/>
  <c r="BK96" i="2"/>
  <c r="J143" i="3"/>
  <c r="BK130" i="3"/>
  <c r="J111" i="3"/>
  <c r="J95" i="3"/>
  <c r="BK143" i="3"/>
  <c r="J115" i="3"/>
  <c r="BK99" i="3"/>
  <c r="J91" i="3"/>
  <c r="BK294" i="4"/>
  <c r="BK268" i="4"/>
  <c r="J246" i="4"/>
  <c r="BK234" i="4"/>
  <c r="J226" i="4"/>
  <c r="J203" i="4"/>
  <c r="J164" i="4"/>
  <c r="J151" i="4"/>
  <c r="J125" i="4"/>
  <c r="BK111" i="4"/>
  <c r="J283" i="4"/>
  <c r="BK263" i="4"/>
  <c r="BK246" i="4"/>
  <c r="J234" i="4"/>
  <c r="BK210" i="4"/>
  <c r="BK164" i="4"/>
  <c r="BK134" i="4"/>
  <c r="J111" i="4"/>
  <c r="J165" i="5"/>
  <c r="J150" i="5"/>
  <c r="BK122" i="5"/>
  <c r="J112" i="5"/>
  <c r="BK158" i="5"/>
  <c r="BK144" i="5"/>
  <c r="J122" i="5"/>
  <c r="J107" i="5"/>
  <c r="J93" i="5"/>
  <c r="BK127" i="6"/>
  <c r="BK108" i="6"/>
  <c r="J134" i="6"/>
  <c r="BK120" i="6"/>
  <c r="J102" i="6"/>
  <c r="J163" i="7"/>
  <c r="J147" i="7"/>
  <c r="BK131" i="7"/>
  <c r="BK102" i="7"/>
  <c r="BK159" i="7"/>
  <c r="J139" i="7"/>
  <c r="BK123" i="7"/>
  <c r="J102" i="7"/>
  <c r="J94" i="7"/>
  <c r="BK244" i="8"/>
  <c r="J225" i="8"/>
  <c r="BK209" i="8"/>
  <c r="J195" i="8"/>
  <c r="J181" i="8"/>
  <c r="J166" i="8"/>
  <c r="J146" i="8"/>
  <c r="BK134" i="8"/>
  <c r="J122" i="8"/>
  <c r="J116" i="8"/>
  <c r="BK97" i="8"/>
  <c r="J244" i="8"/>
  <c r="BK232" i="8"/>
  <c r="BK217" i="8"/>
  <c r="J209" i="8"/>
  <c r="BK195" i="8"/>
  <c r="J185" i="8"/>
  <c r="BK166" i="8"/>
  <c r="BK157" i="8"/>
  <c r="BK140" i="8"/>
  <c r="BK128" i="8"/>
  <c r="BK116" i="8"/>
  <c r="BK101" i="8"/>
  <c r="BK88" i="8"/>
  <c r="BK135" i="9"/>
  <c r="BK123" i="9"/>
  <c r="BK107" i="9"/>
  <c r="BK142" i="9"/>
  <c r="J123" i="9"/>
  <c r="BK103" i="9"/>
  <c r="J266" i="10"/>
  <c r="J242" i="10"/>
  <c r="BK226" i="10"/>
  <c r="J212" i="10"/>
  <c r="BK185" i="10"/>
  <c r="J167" i="10"/>
  <c r="J146" i="10"/>
  <c r="BK128" i="10"/>
  <c r="J97" i="10"/>
  <c r="BK266" i="10"/>
  <c r="BK242" i="10"/>
  <c r="J226" i="10"/>
  <c r="J185" i="10"/>
  <c r="J171" i="10"/>
  <c r="BK150" i="10"/>
  <c r="J128" i="10"/>
  <c r="BK97" i="10"/>
  <c r="J164" i="11"/>
  <c r="BK145" i="11"/>
  <c r="BK130" i="11"/>
  <c r="BK110" i="11"/>
  <c r="J168" i="11"/>
  <c r="BK150" i="11"/>
  <c r="BK140" i="11"/>
  <c r="BK125" i="11"/>
  <c r="J98" i="11"/>
  <c r="J164" i="12"/>
  <c r="BK138" i="12"/>
  <c r="J115" i="12"/>
  <c r="J95" i="12"/>
  <c r="BK164" i="12"/>
  <c r="BK144" i="12"/>
  <c r="J123" i="12"/>
  <c r="J100" i="12"/>
  <c r="BK95" i="13"/>
  <c r="J95" i="13"/>
  <c r="BK239" i="2"/>
  <c r="J105" i="2"/>
  <c r="BK88" i="2"/>
  <c r="J255" i="2"/>
  <c r="J248" i="2"/>
  <c r="J242" i="2"/>
  <c r="BK233" i="2"/>
  <c r="BK227" i="2"/>
  <c r="BK221" i="2"/>
  <c r="J215" i="2"/>
  <c r="BK209" i="2"/>
  <c r="J203" i="2"/>
  <c r="J197" i="2"/>
  <c r="J191" i="2"/>
  <c r="BK182" i="2"/>
  <c r="BK174" i="2"/>
  <c r="BK166" i="2"/>
  <c r="BK158" i="2"/>
  <c r="BK151" i="2"/>
  <c r="BK144" i="2"/>
  <c r="J133" i="2"/>
  <c r="J121" i="2"/>
  <c r="BK108" i="2"/>
  <c r="J92" i="2"/>
  <c r="J125" i="3"/>
  <c r="BK115" i="3"/>
  <c r="J107" i="3"/>
  <c r="J99" i="3"/>
  <c r="BK91" i="3"/>
  <c r="BK125" i="3"/>
  <c r="BK95" i="3"/>
  <c r="J311" i="4"/>
  <c r="BK283" i="4"/>
  <c r="J263" i="4"/>
  <c r="BK249" i="4"/>
  <c r="J237" i="4"/>
  <c r="J221" i="4"/>
  <c r="BK194" i="4"/>
  <c r="BK171" i="4"/>
  <c r="J134" i="4"/>
  <c r="BK122" i="4"/>
  <c r="BK107" i="4"/>
  <c r="BK96" i="4"/>
  <c r="BK299" i="4"/>
  <c r="J278" i="4"/>
  <c r="J258" i="4"/>
  <c r="BK243" i="4"/>
  <c r="J231" i="4"/>
  <c r="BK203" i="4"/>
  <c r="J171" i="4"/>
  <c r="J143" i="4"/>
  <c r="BK119" i="4"/>
  <c r="J107" i="4"/>
  <c r="J171" i="5"/>
  <c r="J154" i="5"/>
  <c r="J132" i="5"/>
  <c r="J117" i="5"/>
  <c r="BK171" i="5"/>
  <c r="BK154" i="5"/>
  <c r="BK127" i="5"/>
  <c r="BK117" i="5"/>
  <c r="BK102" i="5"/>
  <c r="J130" i="6"/>
  <c r="J112" i="6"/>
  <c r="BK90" i="6"/>
  <c r="J123" i="6"/>
  <c r="BK116" i="6"/>
  <c r="BK96" i="6"/>
  <c r="J159" i="7"/>
  <c r="J143" i="7"/>
  <c r="J118" i="7"/>
  <c r="J99" i="7"/>
  <c r="BK167" i="7"/>
  <c r="J155" i="7"/>
  <c r="BK135" i="7"/>
  <c r="BK118" i="7"/>
  <c r="BK99" i="7"/>
  <c r="J241" i="8"/>
  <c r="J229" i="8"/>
  <c r="J213" i="8"/>
  <c r="BK198" i="8"/>
  <c r="BK185" i="8"/>
  <c r="J157" i="8"/>
  <c r="BK143" i="8"/>
  <c r="BK131" i="8"/>
  <c r="J119" i="8"/>
  <c r="BK104" i="8"/>
  <c r="J250" i="8"/>
  <c r="BK241" i="8"/>
  <c r="BK229" i="8"/>
  <c r="BK213" i="8"/>
  <c r="J198" i="8"/>
  <c r="BK181" i="8"/>
  <c r="J160" i="8"/>
  <c r="BK146" i="8"/>
  <c r="BK137" i="8"/>
  <c r="J125" i="8"/>
  <c r="J113" i="8"/>
  <c r="J93" i="8"/>
  <c r="BK117" i="9"/>
  <c r="BK99" i="9"/>
  <c r="J128" i="9"/>
  <c r="J99" i="9"/>
  <c r="J95" i="9"/>
  <c r="J261" i="10"/>
  <c r="BK236" i="10"/>
  <c r="BK223" i="10"/>
  <c r="J193" i="10"/>
  <c r="BK171" i="10"/>
  <c r="J150" i="10"/>
  <c r="J122" i="10"/>
  <c r="BK284" i="10"/>
  <c r="BK271" i="10"/>
  <c r="J248" i="10"/>
  <c r="J223" i="10"/>
  <c r="BK193" i="10"/>
  <c r="BK167" i="10"/>
  <c r="J154" i="10"/>
  <c r="J135" i="10"/>
  <c r="BK175" i="11"/>
  <c r="BK160" i="11"/>
  <c r="J140" i="11"/>
  <c r="J125" i="11"/>
  <c r="BK104" i="11"/>
  <c r="J171" i="11"/>
  <c r="BK156" i="11"/>
  <c r="J130" i="11"/>
  <c r="J110" i="11"/>
  <c r="BK93" i="11"/>
  <c r="J161" i="12"/>
  <c r="J133" i="12"/>
  <c r="J119" i="12"/>
  <c r="BK100" i="12"/>
  <c r="BK161" i="12"/>
  <c r="BK149" i="12"/>
  <c r="BK119" i="12"/>
  <c r="J110" i="12"/>
  <c r="P201" i="10" l="1"/>
  <c r="R201" i="10"/>
  <c r="P241" i="10"/>
  <c r="R241" i="10"/>
  <c r="T143" i="12"/>
  <c r="T201" i="10"/>
  <c r="T241" i="10"/>
  <c r="P143" i="12"/>
  <c r="R143" i="12"/>
  <c r="P87" i="2"/>
  <c r="P86" i="2" s="1"/>
  <c r="AU56" i="1" s="1"/>
  <c r="R87" i="2"/>
  <c r="R86" i="2" s="1"/>
  <c r="P90" i="3"/>
  <c r="P89" i="3"/>
  <c r="P88" i="3"/>
  <c r="AU57" i="1"/>
  <c r="R90" i="3"/>
  <c r="R89" i="3"/>
  <c r="R88" i="3" s="1"/>
  <c r="P95" i="4"/>
  <c r="R95" i="4"/>
  <c r="BK178" i="4"/>
  <c r="J178" i="4" s="1"/>
  <c r="J66" i="4" s="1"/>
  <c r="R178" i="4"/>
  <c r="BK209" i="4"/>
  <c r="J209" i="4" s="1"/>
  <c r="J67" i="4" s="1"/>
  <c r="R209" i="4"/>
  <c r="BK230" i="4"/>
  <c r="J230" i="4" s="1"/>
  <c r="J68" i="4" s="1"/>
  <c r="T230" i="4"/>
  <c r="P262" i="4"/>
  <c r="R262" i="4"/>
  <c r="BK288" i="4"/>
  <c r="J288" i="4"/>
  <c r="J70" i="4"/>
  <c r="T288" i="4"/>
  <c r="P97" i="5"/>
  <c r="R97" i="5"/>
  <c r="BK157" i="5"/>
  <c r="J157" i="5" s="1"/>
  <c r="J67" i="5" s="1"/>
  <c r="R157" i="5"/>
  <c r="P89" i="6"/>
  <c r="P88" i="6" s="1"/>
  <c r="P87" i="6" s="1"/>
  <c r="AU60" i="1" s="1"/>
  <c r="T89" i="6"/>
  <c r="T88" i="6" s="1"/>
  <c r="T87" i="6" s="1"/>
  <c r="BK93" i="7"/>
  <c r="J93" i="7"/>
  <c r="J65" i="7" s="1"/>
  <c r="T93" i="7"/>
  <c r="T92" i="7" s="1"/>
  <c r="BK117" i="7"/>
  <c r="BK116" i="7" s="1"/>
  <c r="J116" i="7" s="1"/>
  <c r="J68" i="7" s="1"/>
  <c r="R117" i="7"/>
  <c r="R116" i="7" s="1"/>
  <c r="P87" i="8"/>
  <c r="P86" i="8" s="1"/>
  <c r="AU63" i="1" s="1"/>
  <c r="R87" i="8"/>
  <c r="R86" i="8"/>
  <c r="BK90" i="9"/>
  <c r="J90" i="9"/>
  <c r="J65" i="9" s="1"/>
  <c r="T90" i="9"/>
  <c r="T89" i="9" s="1"/>
  <c r="T88" i="9" s="1"/>
  <c r="BK96" i="10"/>
  <c r="J96" i="10"/>
  <c r="J65" i="10" s="1"/>
  <c r="T96" i="10"/>
  <c r="BK179" i="10"/>
  <c r="J179" i="10"/>
  <c r="J67" i="10" s="1"/>
  <c r="R179" i="10"/>
  <c r="P219" i="10"/>
  <c r="R219" i="10"/>
  <c r="P260" i="10"/>
  <c r="T260" i="10"/>
  <c r="P97" i="11"/>
  <c r="R97" i="11"/>
  <c r="BK163" i="11"/>
  <c r="J163" i="11"/>
  <c r="J67" i="11"/>
  <c r="R163" i="11"/>
  <c r="P94" i="12"/>
  <c r="R94" i="12"/>
  <c r="BK122" i="12"/>
  <c r="J122" i="12"/>
  <c r="J66" i="12" s="1"/>
  <c r="T122" i="12"/>
  <c r="P160" i="12"/>
  <c r="R160" i="12"/>
  <c r="BK87" i="2"/>
  <c r="J87" i="2" s="1"/>
  <c r="J64" i="2" s="1"/>
  <c r="T87" i="2"/>
  <c r="T86" i="2" s="1"/>
  <c r="BK90" i="3"/>
  <c r="J90" i="3" s="1"/>
  <c r="J65" i="3" s="1"/>
  <c r="T90" i="3"/>
  <c r="T89" i="3"/>
  <c r="T88" i="3"/>
  <c r="BK95" i="4"/>
  <c r="J95" i="4" s="1"/>
  <c r="J65" i="4" s="1"/>
  <c r="T95" i="4"/>
  <c r="P178" i="4"/>
  <c r="T178" i="4"/>
  <c r="P209" i="4"/>
  <c r="T209" i="4"/>
  <c r="P230" i="4"/>
  <c r="R230" i="4"/>
  <c r="BK262" i="4"/>
  <c r="J262" i="4" s="1"/>
  <c r="J69" i="4" s="1"/>
  <c r="T262" i="4"/>
  <c r="P288" i="4"/>
  <c r="R288" i="4"/>
  <c r="BK97" i="5"/>
  <c r="J97" i="5" s="1"/>
  <c r="J66" i="5" s="1"/>
  <c r="T97" i="5"/>
  <c r="P157" i="5"/>
  <c r="T157" i="5"/>
  <c r="BK89" i="6"/>
  <c r="J89" i="6" s="1"/>
  <c r="J65" i="6" s="1"/>
  <c r="R89" i="6"/>
  <c r="R88" i="6" s="1"/>
  <c r="R87" i="6" s="1"/>
  <c r="P93" i="7"/>
  <c r="P92" i="7" s="1"/>
  <c r="R93" i="7"/>
  <c r="R92" i="7" s="1"/>
  <c r="P117" i="7"/>
  <c r="P116" i="7"/>
  <c r="T117" i="7"/>
  <c r="T116" i="7"/>
  <c r="BK87" i="8"/>
  <c r="J87" i="8" s="1"/>
  <c r="J64" i="8" s="1"/>
  <c r="T87" i="8"/>
  <c r="T86" i="8" s="1"/>
  <c r="P90" i="9"/>
  <c r="P89" i="9" s="1"/>
  <c r="P88" i="9" s="1"/>
  <c r="AU64" i="1" s="1"/>
  <c r="R90" i="9"/>
  <c r="R89" i="9" s="1"/>
  <c r="R88" i="9" s="1"/>
  <c r="P96" i="10"/>
  <c r="R96" i="10"/>
  <c r="P179" i="10"/>
  <c r="T179" i="10"/>
  <c r="BK219" i="10"/>
  <c r="J219" i="10"/>
  <c r="J69" i="10" s="1"/>
  <c r="T219" i="10"/>
  <c r="BK260" i="10"/>
  <c r="J260" i="10"/>
  <c r="J71" i="10" s="1"/>
  <c r="R260" i="10"/>
  <c r="BK97" i="11"/>
  <c r="J97" i="11" s="1"/>
  <c r="J66" i="11" s="1"/>
  <c r="T97" i="11"/>
  <c r="P163" i="11"/>
  <c r="T163" i="11"/>
  <c r="BK94" i="12"/>
  <c r="J94" i="12"/>
  <c r="J65" i="12"/>
  <c r="T94" i="12"/>
  <c r="P122" i="12"/>
  <c r="R122" i="12"/>
  <c r="BK160" i="12"/>
  <c r="J160" i="12" s="1"/>
  <c r="J69" i="12" s="1"/>
  <c r="T160" i="12"/>
  <c r="BK89" i="13"/>
  <c r="J89" i="13"/>
  <c r="J65" i="13" s="1"/>
  <c r="P89" i="13"/>
  <c r="P88" i="13" s="1"/>
  <c r="P87" i="13" s="1"/>
  <c r="AU68" i="1" s="1"/>
  <c r="R89" i="13"/>
  <c r="R88" i="13"/>
  <c r="R87" i="13" s="1"/>
  <c r="T89" i="13"/>
  <c r="T88" i="13"/>
  <c r="T87" i="13" s="1"/>
  <c r="BK170" i="5"/>
  <c r="J170" i="5" s="1"/>
  <c r="J68" i="5" s="1"/>
  <c r="BK106" i="7"/>
  <c r="J106" i="7"/>
  <c r="J66" i="7" s="1"/>
  <c r="BK92" i="11"/>
  <c r="J92" i="11"/>
  <c r="J65" i="11" s="1"/>
  <c r="BK174" i="11"/>
  <c r="J174" i="11"/>
  <c r="J68" i="11" s="1"/>
  <c r="BK172" i="12"/>
  <c r="J172" i="12" s="1"/>
  <c r="J70" i="12" s="1"/>
  <c r="BK142" i="3"/>
  <c r="J142" i="3"/>
  <c r="J66" i="3" s="1"/>
  <c r="BK310" i="4"/>
  <c r="J310" i="4"/>
  <c r="J71" i="4" s="1"/>
  <c r="BK92" i="5"/>
  <c r="J92" i="5"/>
  <c r="J65" i="5" s="1"/>
  <c r="BK112" i="7"/>
  <c r="J112" i="7" s="1"/>
  <c r="J67" i="7" s="1"/>
  <c r="BK141" i="9"/>
  <c r="J141" i="9"/>
  <c r="J66" i="9" s="1"/>
  <c r="BK174" i="10"/>
  <c r="J174" i="10"/>
  <c r="J66" i="10" s="1"/>
  <c r="BK201" i="10"/>
  <c r="J201" i="10"/>
  <c r="J68" i="10" s="1"/>
  <c r="BK241" i="10"/>
  <c r="J241" i="10" s="1"/>
  <c r="J70" i="10" s="1"/>
  <c r="BK283" i="10"/>
  <c r="J283" i="10"/>
  <c r="J72" i="10" s="1"/>
  <c r="BK143" i="12"/>
  <c r="J143" i="12"/>
  <c r="J67" i="12" s="1"/>
  <c r="BK154" i="12"/>
  <c r="J154" i="12"/>
  <c r="J68" i="12" s="1"/>
  <c r="E50" i="13"/>
  <c r="F59" i="13"/>
  <c r="J81" i="13"/>
  <c r="BE95" i="13"/>
  <c r="J59" i="13"/>
  <c r="BE90" i="13"/>
  <c r="E50" i="12"/>
  <c r="J59" i="12"/>
  <c r="J86" i="12"/>
  <c r="BE105" i="12"/>
  <c r="BE110" i="12"/>
  <c r="BE115" i="12"/>
  <c r="BE119" i="12"/>
  <c r="BE128" i="12"/>
  <c r="BE155" i="12"/>
  <c r="BE161" i="12"/>
  <c r="F59" i="12"/>
  <c r="BE95" i="12"/>
  <c r="BE100" i="12"/>
  <c r="BE123" i="12"/>
  <c r="BE133" i="12"/>
  <c r="BE138" i="12"/>
  <c r="BE144" i="12"/>
  <c r="BE149" i="12"/>
  <c r="BE164" i="12"/>
  <c r="BE167" i="12"/>
  <c r="BE173" i="12"/>
  <c r="E50" i="11"/>
  <c r="J59" i="11"/>
  <c r="J84" i="11"/>
  <c r="F87" i="11"/>
  <c r="BE125" i="11"/>
  <c r="BE140" i="11"/>
  <c r="BE150" i="11"/>
  <c r="BE156" i="11"/>
  <c r="BE160" i="11"/>
  <c r="BE171" i="11"/>
  <c r="BE93" i="11"/>
  <c r="BE98" i="11"/>
  <c r="BE104" i="11"/>
  <c r="BE110" i="11"/>
  <c r="BE115" i="11"/>
  <c r="BE120" i="11"/>
  <c r="BE130" i="11"/>
  <c r="BE135" i="11"/>
  <c r="BE145" i="11"/>
  <c r="BE164" i="11"/>
  <c r="BE168" i="11"/>
  <c r="BE175" i="11"/>
  <c r="J56" i="10"/>
  <c r="J59" i="10"/>
  <c r="BE105" i="10"/>
  <c r="BE114" i="10"/>
  <c r="BE140" i="10"/>
  <c r="BE146" i="10"/>
  <c r="BE150" i="10"/>
  <c r="BE167" i="10"/>
  <c r="BE175" i="10"/>
  <c r="BE185" i="10"/>
  <c r="BE193" i="10"/>
  <c r="BE212" i="10"/>
  <c r="BE223" i="10"/>
  <c r="BE226" i="10"/>
  <c r="BE261" i="10"/>
  <c r="BE266" i="10"/>
  <c r="BE271" i="10"/>
  <c r="BE277" i="10"/>
  <c r="BE284" i="10"/>
  <c r="E50" i="10"/>
  <c r="F59" i="10"/>
  <c r="BE97" i="10"/>
  <c r="BE122" i="10"/>
  <c r="BE128" i="10"/>
  <c r="BE135" i="10"/>
  <c r="BE154" i="10"/>
  <c r="BE161" i="10"/>
  <c r="BE171" i="10"/>
  <c r="BE180" i="10"/>
  <c r="BE202" i="10"/>
  <c r="BE207" i="10"/>
  <c r="BE220" i="10"/>
  <c r="BE231" i="10"/>
  <c r="BE236" i="10"/>
  <c r="BE242" i="10"/>
  <c r="BE248" i="10"/>
  <c r="BE254" i="10"/>
  <c r="BK86" i="8"/>
  <c r="J86" i="8"/>
  <c r="J63" i="8"/>
  <c r="J56" i="9"/>
  <c r="J59" i="9"/>
  <c r="BE91" i="9"/>
  <c r="BE99" i="9"/>
  <c r="BE123" i="9"/>
  <c r="BE135" i="9"/>
  <c r="E50" i="9"/>
  <c r="F59" i="9"/>
  <c r="BE95" i="9"/>
  <c r="BE103" i="9"/>
  <c r="BE107" i="9"/>
  <c r="BE111" i="9"/>
  <c r="BE117" i="9"/>
  <c r="BE128" i="9"/>
  <c r="BE142" i="9"/>
  <c r="E50" i="8"/>
  <c r="J59" i="8"/>
  <c r="J80" i="8"/>
  <c r="BE88" i="8"/>
  <c r="BE93" i="8"/>
  <c r="BE104" i="8"/>
  <c r="BE116" i="8"/>
  <c r="BE125" i="8"/>
  <c r="BE128" i="8"/>
  <c r="BE131" i="8"/>
  <c r="BE143" i="8"/>
  <c r="BE146" i="8"/>
  <c r="BE149" i="8"/>
  <c r="BE152" i="8"/>
  <c r="BE157" i="8"/>
  <c r="BE160" i="8"/>
  <c r="BE166" i="8"/>
  <c r="BE178" i="8"/>
  <c r="BE181" i="8"/>
  <c r="BE188" i="8"/>
  <c r="BE192" i="8"/>
  <c r="BE205" i="8"/>
  <c r="BE209" i="8"/>
  <c r="BE217" i="8"/>
  <c r="BE225" i="8"/>
  <c r="BE229" i="8"/>
  <c r="BE232" i="8"/>
  <c r="BE235" i="8"/>
  <c r="BE238" i="8"/>
  <c r="BE241" i="8"/>
  <c r="BE247" i="8"/>
  <c r="F59" i="8"/>
  <c r="BE97" i="8"/>
  <c r="BE101" i="8"/>
  <c r="BE107" i="8"/>
  <c r="BE113" i="8"/>
  <c r="BE119" i="8"/>
  <c r="BE122" i="8"/>
  <c r="BE134" i="8"/>
  <c r="BE137" i="8"/>
  <c r="BE140" i="8"/>
  <c r="BE172" i="8"/>
  <c r="BE185" i="8"/>
  <c r="BE195" i="8"/>
  <c r="BE198" i="8"/>
  <c r="BE201" i="8"/>
  <c r="BE213" i="8"/>
  <c r="BE221" i="8"/>
  <c r="BE244" i="8"/>
  <c r="BE250" i="8"/>
  <c r="J59" i="7"/>
  <c r="J85" i="7"/>
  <c r="BE94" i="7"/>
  <c r="BE99" i="7"/>
  <c r="BE107" i="7"/>
  <c r="BE113" i="7"/>
  <c r="BE118" i="7"/>
  <c r="BE131" i="7"/>
  <c r="BE139" i="7"/>
  <c r="BE143" i="7"/>
  <c r="BE147" i="7"/>
  <c r="BE155" i="7"/>
  <c r="BE163" i="7"/>
  <c r="E50" i="7"/>
  <c r="F59" i="7"/>
  <c r="BE102" i="7"/>
  <c r="BE123" i="7"/>
  <c r="BE127" i="7"/>
  <c r="BE135" i="7"/>
  <c r="BE151" i="7"/>
  <c r="BE159" i="7"/>
  <c r="BE167" i="7"/>
  <c r="E50" i="6"/>
  <c r="J56" i="6"/>
  <c r="J59" i="6"/>
  <c r="F84" i="6"/>
  <c r="BE96" i="6"/>
  <c r="BE102" i="6"/>
  <c r="BE108" i="6"/>
  <c r="BE112" i="6"/>
  <c r="BE116" i="6"/>
  <c r="BE127" i="6"/>
  <c r="BE90" i="6"/>
  <c r="BE120" i="6"/>
  <c r="BE123" i="6"/>
  <c r="BE130" i="6"/>
  <c r="BE134" i="6"/>
  <c r="F59" i="5"/>
  <c r="E78" i="5"/>
  <c r="BE98" i="5"/>
  <c r="BE102" i="5"/>
  <c r="BE107" i="5"/>
  <c r="BE112" i="5"/>
  <c r="BE117" i="5"/>
  <c r="BE127" i="5"/>
  <c r="BE132" i="5"/>
  <c r="BE138" i="5"/>
  <c r="BE150" i="5"/>
  <c r="BE162" i="5"/>
  <c r="BE171" i="5"/>
  <c r="J56" i="5"/>
  <c r="J59" i="5"/>
  <c r="BE93" i="5"/>
  <c r="BE122" i="5"/>
  <c r="BE144" i="5"/>
  <c r="BE154" i="5"/>
  <c r="BE158" i="5"/>
  <c r="BE165" i="5"/>
  <c r="J56" i="4"/>
  <c r="F59" i="4"/>
  <c r="E81" i="4"/>
  <c r="J90" i="4"/>
  <c r="BE115" i="4"/>
  <c r="BE125" i="4"/>
  <c r="BE143" i="4"/>
  <c r="BE164" i="4"/>
  <c r="BE185" i="4"/>
  <c r="BE194" i="4"/>
  <c r="BE216" i="4"/>
  <c r="BE237" i="4"/>
  <c r="BE243" i="4"/>
  <c r="BE268" i="4"/>
  <c r="BE283" i="4"/>
  <c r="BE299" i="4"/>
  <c r="BE96" i="4"/>
  <c r="BE101" i="4"/>
  <c r="BE107" i="4"/>
  <c r="BE111" i="4"/>
  <c r="BE119" i="4"/>
  <c r="BE122" i="4"/>
  <c r="BE134" i="4"/>
  <c r="BE151" i="4"/>
  <c r="BE157" i="4"/>
  <c r="BE171" i="4"/>
  <c r="BE179" i="4"/>
  <c r="BE203" i="4"/>
  <c r="BE210" i="4"/>
  <c r="BE221" i="4"/>
  <c r="BE226" i="4"/>
  <c r="BE231" i="4"/>
  <c r="BE234" i="4"/>
  <c r="BE240" i="4"/>
  <c r="BE246" i="4"/>
  <c r="BE249" i="4"/>
  <c r="BE254" i="4"/>
  <c r="BE258" i="4"/>
  <c r="BE263" i="4"/>
  <c r="BE273" i="4"/>
  <c r="BE278" i="4"/>
  <c r="BE289" i="4"/>
  <c r="BE294" i="4"/>
  <c r="BE304" i="4"/>
  <c r="BE311" i="4"/>
  <c r="E50" i="3"/>
  <c r="J56" i="3"/>
  <c r="J59" i="3"/>
  <c r="F85" i="3"/>
  <c r="BE95" i="3"/>
  <c r="BE111" i="3"/>
  <c r="BE119" i="3"/>
  <c r="BE125" i="3"/>
  <c r="BE130" i="3"/>
  <c r="BE91" i="3"/>
  <c r="BE99" i="3"/>
  <c r="BE103" i="3"/>
  <c r="BE107" i="3"/>
  <c r="BE115" i="3"/>
  <c r="BE136" i="3"/>
  <c r="BE143" i="3"/>
  <c r="E50" i="2"/>
  <c r="F59" i="2"/>
  <c r="J80" i="2"/>
  <c r="BE92" i="2"/>
  <c r="BE96" i="2"/>
  <c r="BE108" i="2"/>
  <c r="BE111" i="2"/>
  <c r="BE117" i="2"/>
  <c r="BE121" i="2"/>
  <c r="BE127" i="2"/>
  <c r="BE133" i="2"/>
  <c r="BE139" i="2"/>
  <c r="BE144" i="2"/>
  <c r="BE147" i="2"/>
  <c r="BE151" i="2"/>
  <c r="BE154" i="2"/>
  <c r="BE158" i="2"/>
  <c r="BE162" i="2"/>
  <c r="BE166" i="2"/>
  <c r="BE170" i="2"/>
  <c r="BE174" i="2"/>
  <c r="BE178" i="2"/>
  <c r="BE182" i="2"/>
  <c r="BE185" i="2"/>
  <c r="BE188" i="2"/>
  <c r="BE191" i="2"/>
  <c r="BE194" i="2"/>
  <c r="BE197" i="2"/>
  <c r="BE203" i="2"/>
  <c r="BE206" i="2"/>
  <c r="BE209" i="2"/>
  <c r="BE212" i="2"/>
  <c r="BE215" i="2"/>
  <c r="BE218" i="2"/>
  <c r="BE221" i="2"/>
  <c r="BE224" i="2"/>
  <c r="BE227" i="2"/>
  <c r="BE230" i="2"/>
  <c r="BE233" i="2"/>
  <c r="BE236" i="2"/>
  <c r="BE239" i="2"/>
  <c r="BE242" i="2"/>
  <c r="BE245" i="2"/>
  <c r="BE248" i="2"/>
  <c r="BE251" i="2"/>
  <c r="J59" i="2"/>
  <c r="BE88" i="2"/>
  <c r="BE102" i="2"/>
  <c r="BE105" i="2"/>
  <c r="BE200" i="2"/>
  <c r="BE255" i="2"/>
  <c r="F38" i="2"/>
  <c r="BC56" i="1" s="1"/>
  <c r="F36" i="3"/>
  <c r="BA57" i="1" s="1"/>
  <c r="F36" i="4"/>
  <c r="BA58" i="1" s="1"/>
  <c r="F37" i="5"/>
  <c r="BB59" i="1" s="1"/>
  <c r="F36" i="5"/>
  <c r="BA59" i="1" s="1"/>
  <c r="F38" i="6"/>
  <c r="BC60" i="1" s="1"/>
  <c r="J36" i="7"/>
  <c r="AW61" i="1" s="1"/>
  <c r="J36" i="8"/>
  <c r="AW63" i="1" s="1"/>
  <c r="F38" i="9"/>
  <c r="BC64" i="1" s="1"/>
  <c r="J36" i="9"/>
  <c r="AW64" i="1" s="1"/>
  <c r="F38" i="10"/>
  <c r="BC65" i="1" s="1"/>
  <c r="J36" i="11"/>
  <c r="AW66" i="1" s="1"/>
  <c r="F38" i="12"/>
  <c r="BC67" i="1" s="1"/>
  <c r="J36" i="13"/>
  <c r="AW68" i="1" s="1"/>
  <c r="F36" i="2"/>
  <c r="BA56" i="1" s="1"/>
  <c r="F39" i="2"/>
  <c r="BD56" i="1" s="1"/>
  <c r="J36" i="4"/>
  <c r="AW58" i="1" s="1"/>
  <c r="F38" i="4"/>
  <c r="BC58" i="1" s="1"/>
  <c r="F38" i="5"/>
  <c r="BC59" i="1" s="1"/>
  <c r="F37" i="6"/>
  <c r="BB60" i="1" s="1"/>
  <c r="F36" i="8"/>
  <c r="BA63" i="1" s="1"/>
  <c r="F38" i="8"/>
  <c r="BC63" i="1" s="1"/>
  <c r="F37" i="10"/>
  <c r="BB65" i="1" s="1"/>
  <c r="F37" i="11"/>
  <c r="BB66" i="1" s="1"/>
  <c r="J36" i="12"/>
  <c r="AW67" i="1" s="1"/>
  <c r="F39" i="12"/>
  <c r="BD67" i="1" s="1"/>
  <c r="F36" i="13"/>
  <c r="BA68" i="1" s="1"/>
  <c r="F37" i="2"/>
  <c r="BB56" i="1" s="1"/>
  <c r="F37" i="3"/>
  <c r="BB57" i="1" s="1"/>
  <c r="F39" i="4"/>
  <c r="BD58" i="1" s="1"/>
  <c r="J36" i="5"/>
  <c r="AW59" i="1" s="1"/>
  <c r="F36" i="6"/>
  <c r="BA60" i="1" s="1"/>
  <c r="F39" i="6"/>
  <c r="BD60" i="1" s="1"/>
  <c r="F37" i="7"/>
  <c r="BB61" i="1" s="1"/>
  <c r="F39" i="7"/>
  <c r="BD61" i="1" s="1"/>
  <c r="F37" i="8"/>
  <c r="BB63" i="1" s="1"/>
  <c r="F39" i="8"/>
  <c r="BD63" i="1" s="1"/>
  <c r="J36" i="10"/>
  <c r="AW65" i="1" s="1"/>
  <c r="F38" i="11"/>
  <c r="BC66" i="1" s="1"/>
  <c r="F36" i="12"/>
  <c r="BA67" i="1" s="1"/>
  <c r="F39" i="13"/>
  <c r="BD68" i="1" s="1"/>
  <c r="F37" i="13"/>
  <c r="BB68" i="1" s="1"/>
  <c r="AS54" i="1"/>
  <c r="J36" i="2"/>
  <c r="AW56" i="1"/>
  <c r="F38" i="3"/>
  <c r="BC57" i="1"/>
  <c r="J36" i="3"/>
  <c r="AW57" i="1"/>
  <c r="F39" i="3"/>
  <c r="BD57" i="1"/>
  <c r="F37" i="4"/>
  <c r="BB58" i="1"/>
  <c r="F39" i="5"/>
  <c r="BD59" i="1"/>
  <c r="J36" i="6"/>
  <c r="AW60" i="1"/>
  <c r="F36" i="7"/>
  <c r="BA61" i="1"/>
  <c r="F38" i="7"/>
  <c r="BC61" i="1"/>
  <c r="F39" i="9"/>
  <c r="BD64" i="1"/>
  <c r="F36" i="9"/>
  <c r="BA64" i="1"/>
  <c r="F37" i="9"/>
  <c r="BB64" i="1"/>
  <c r="F36" i="10"/>
  <c r="BA65" i="1"/>
  <c r="F39" i="10"/>
  <c r="BD65" i="1"/>
  <c r="F36" i="11"/>
  <c r="BA66" i="1" s="1"/>
  <c r="F39" i="11"/>
  <c r="BD66" i="1"/>
  <c r="F37" i="12"/>
  <c r="BB67" i="1"/>
  <c r="F38" i="13"/>
  <c r="BC68" i="1"/>
  <c r="R91" i="7" l="1"/>
  <c r="J117" i="7"/>
  <c r="J69" i="7" s="1"/>
  <c r="T91" i="11"/>
  <c r="T90" i="11" s="1"/>
  <c r="R91" i="11"/>
  <c r="R90" i="11"/>
  <c r="R91" i="5"/>
  <c r="R90" i="5"/>
  <c r="T91" i="5"/>
  <c r="T90" i="5"/>
  <c r="P91" i="11"/>
  <c r="P90" i="11"/>
  <c r="AU66" i="1" s="1"/>
  <c r="P91" i="5"/>
  <c r="P90" i="5"/>
  <c r="AU59" i="1" s="1"/>
  <c r="T93" i="12"/>
  <c r="T92" i="12"/>
  <c r="R95" i="10"/>
  <c r="R94" i="10"/>
  <c r="T94" i="4"/>
  <c r="T93" i="4"/>
  <c r="R93" i="12"/>
  <c r="R92" i="12"/>
  <c r="P94" i="4"/>
  <c r="P93" i="4"/>
  <c r="AU58" i="1"/>
  <c r="P95" i="10"/>
  <c r="P94" i="10"/>
  <c r="AU65" i="1"/>
  <c r="P91" i="7"/>
  <c r="AU61" i="1"/>
  <c r="P93" i="12"/>
  <c r="P92" i="12"/>
  <c r="AU67" i="1" s="1"/>
  <c r="T95" i="10"/>
  <c r="T94" i="10" s="1"/>
  <c r="T91" i="7"/>
  <c r="R94" i="4"/>
  <c r="R93" i="4" s="1"/>
  <c r="BK86" i="2"/>
  <c r="J86" i="2"/>
  <c r="J63" i="2"/>
  <c r="BK89" i="3"/>
  <c r="J89" i="3"/>
  <c r="J64" i="3"/>
  <c r="BK94" i="4"/>
  <c r="J94" i="4"/>
  <c r="J64" i="4" s="1"/>
  <c r="BK88" i="6"/>
  <c r="J88" i="6"/>
  <c r="J64" i="6" s="1"/>
  <c r="BK92" i="7"/>
  <c r="J92" i="7"/>
  <c r="J64" i="7"/>
  <c r="BK89" i="9"/>
  <c r="J89" i="9"/>
  <c r="J64" i="9"/>
  <c r="BK91" i="11"/>
  <c r="J91" i="11"/>
  <c r="J64" i="11" s="1"/>
  <c r="BK93" i="12"/>
  <c r="J93" i="12"/>
  <c r="J64" i="12" s="1"/>
  <c r="BK88" i="13"/>
  <c r="J88" i="13"/>
  <c r="J64" i="13"/>
  <c r="BK91" i="5"/>
  <c r="J91" i="5" s="1"/>
  <c r="J64" i="5" s="1"/>
  <c r="BK95" i="10"/>
  <c r="J95" i="10"/>
  <c r="J64" i="10" s="1"/>
  <c r="J35" i="2"/>
  <c r="AV56" i="1" s="1"/>
  <c r="AT56" i="1" s="1"/>
  <c r="J35" i="5"/>
  <c r="AV59" i="1" s="1"/>
  <c r="AT59" i="1" s="1"/>
  <c r="J35" i="6"/>
  <c r="AV60" i="1" s="1"/>
  <c r="AT60" i="1" s="1"/>
  <c r="J35" i="7"/>
  <c r="AV61" i="1"/>
  <c r="AT61" i="1" s="1"/>
  <c r="J32" i="8"/>
  <c r="AG63" i="1" s="1"/>
  <c r="F35" i="9"/>
  <c r="AZ64" i="1" s="1"/>
  <c r="J35" i="10"/>
  <c r="AV65" i="1"/>
  <c r="AT65" i="1" s="1"/>
  <c r="BA62" i="1"/>
  <c r="AW62" i="1"/>
  <c r="BB62" i="1"/>
  <c r="AX62" i="1"/>
  <c r="BC62" i="1"/>
  <c r="AY62" i="1" s="1"/>
  <c r="J35" i="3"/>
  <c r="AV57" i="1"/>
  <c r="AT57" i="1" s="1"/>
  <c r="F35" i="5"/>
  <c r="AZ59" i="1"/>
  <c r="F35" i="6"/>
  <c r="AZ60" i="1" s="1"/>
  <c r="BB55" i="1"/>
  <c r="AX55" i="1"/>
  <c r="J35" i="9"/>
  <c r="AV64" i="1" s="1"/>
  <c r="AT64" i="1" s="1"/>
  <c r="F35" i="11"/>
  <c r="AZ66" i="1"/>
  <c r="F35" i="12"/>
  <c r="AZ67" i="1" s="1"/>
  <c r="J35" i="13"/>
  <c r="AV68" i="1" s="1"/>
  <c r="AT68" i="1" s="1"/>
  <c r="F35" i="3"/>
  <c r="AZ57" i="1"/>
  <c r="F35" i="4"/>
  <c r="AZ58" i="1" s="1"/>
  <c r="BA55" i="1"/>
  <c r="BC55" i="1"/>
  <c r="BD55" i="1"/>
  <c r="J35" i="8"/>
  <c r="AV63" i="1" s="1"/>
  <c r="AT63" i="1" s="1"/>
  <c r="J35" i="11"/>
  <c r="AV66" i="1" s="1"/>
  <c r="AT66" i="1" s="1"/>
  <c r="J35" i="12"/>
  <c r="AV67" i="1"/>
  <c r="AT67" i="1" s="1"/>
  <c r="BD62" i="1"/>
  <c r="F35" i="2"/>
  <c r="AZ56" i="1"/>
  <c r="J35" i="4"/>
  <c r="AV58" i="1" s="1"/>
  <c r="AT58" i="1" s="1"/>
  <c r="F35" i="7"/>
  <c r="AZ61" i="1" s="1"/>
  <c r="F35" i="8"/>
  <c r="AZ63" i="1" s="1"/>
  <c r="F35" i="10"/>
  <c r="AZ65" i="1" s="1"/>
  <c r="F35" i="13"/>
  <c r="AZ68" i="1" s="1"/>
  <c r="BK88" i="3" l="1"/>
  <c r="J88" i="3"/>
  <c r="BK90" i="5"/>
  <c r="J90" i="5"/>
  <c r="J63" i="5"/>
  <c r="BK87" i="6"/>
  <c r="J87" i="6"/>
  <c r="BK93" i="4"/>
  <c r="J93" i="4"/>
  <c r="J32" i="4" s="1"/>
  <c r="AG58" i="1" s="1"/>
  <c r="BK91" i="7"/>
  <c r="J91" i="7"/>
  <c r="J63" i="7"/>
  <c r="BK88" i="9"/>
  <c r="J88" i="9"/>
  <c r="J63" i="9"/>
  <c r="BK94" i="10"/>
  <c r="J94" i="10"/>
  <c r="J63" i="10"/>
  <c r="BK90" i="11"/>
  <c r="J90" i="11"/>
  <c r="J63" i="11"/>
  <c r="BK92" i="12"/>
  <c r="J92" i="12"/>
  <c r="J63" i="12"/>
  <c r="BK87" i="13"/>
  <c r="J87" i="13"/>
  <c r="AN63" i="1"/>
  <c r="J41" i="8"/>
  <c r="AU62" i="1"/>
  <c r="J32" i="13"/>
  <c r="AG68" i="1"/>
  <c r="BD54" i="1"/>
  <c r="W33" i="1"/>
  <c r="BB54" i="1"/>
  <c r="W31" i="1"/>
  <c r="J32" i="6"/>
  <c r="AG60" i="1" s="1"/>
  <c r="AZ55" i="1"/>
  <c r="AV55" i="1"/>
  <c r="BA54" i="1"/>
  <c r="AW54" i="1"/>
  <c r="AK30" i="1"/>
  <c r="AU55" i="1"/>
  <c r="J32" i="2"/>
  <c r="AG56" i="1"/>
  <c r="AW55" i="1"/>
  <c r="BC54" i="1"/>
  <c r="AY54" i="1"/>
  <c r="J32" i="3"/>
  <c r="AG57" i="1"/>
  <c r="AY55" i="1"/>
  <c r="AZ62" i="1"/>
  <c r="AV62" i="1"/>
  <c r="AT62" i="1"/>
  <c r="J41" i="3" l="1"/>
  <c r="J41" i="13"/>
  <c r="J41" i="4"/>
  <c r="J41" i="6"/>
  <c r="J41" i="2"/>
  <c r="J63" i="4"/>
  <c r="J63" i="3"/>
  <c r="J63" i="13"/>
  <c r="J63" i="6"/>
  <c r="AN56" i="1"/>
  <c r="AN60" i="1"/>
  <c r="AN57" i="1"/>
  <c r="AN58" i="1"/>
  <c r="AN68" i="1"/>
  <c r="J32" i="11"/>
  <c r="AG66" i="1"/>
  <c r="J32" i="12"/>
  <c r="AG67" i="1"/>
  <c r="W30" i="1"/>
  <c r="AZ54" i="1"/>
  <c r="W29" i="1"/>
  <c r="AT55" i="1"/>
  <c r="AU54" i="1"/>
  <c r="J32" i="9"/>
  <c r="AG64" i="1" s="1"/>
  <c r="J32" i="10"/>
  <c r="AG65" i="1"/>
  <c r="W32" i="1"/>
  <c r="J32" i="7"/>
  <c r="AG61" i="1"/>
  <c r="J32" i="5"/>
  <c r="AG59" i="1"/>
  <c r="AX54" i="1"/>
  <c r="J41" i="5" l="1"/>
  <c r="J41" i="7"/>
  <c r="AN61" i="1"/>
  <c r="J41" i="12"/>
  <c r="J41" i="11"/>
  <c r="J41" i="9"/>
  <c r="J41" i="10"/>
  <c r="AN59" i="1"/>
  <c r="AN65" i="1"/>
  <c r="AN66" i="1"/>
  <c r="AN67" i="1"/>
  <c r="AN64" i="1"/>
  <c r="AG62" i="1"/>
  <c r="AG55" i="1"/>
  <c r="AV54" i="1"/>
  <c r="AK29" i="1"/>
  <c r="AN55" i="1" l="1"/>
  <c r="AN62" i="1"/>
  <c r="AG54" i="1"/>
  <c r="AK26" i="1"/>
  <c r="AK35" i="1" s="1"/>
  <c r="AT54" i="1"/>
  <c r="AN54" i="1"/>
</calcChain>
</file>

<file path=xl/sharedStrings.xml><?xml version="1.0" encoding="utf-8"?>
<sst xmlns="http://schemas.openxmlformats.org/spreadsheetml/2006/main" count="11901" uniqueCount="1494">
  <si>
    <t>Export Komplet</t>
  </si>
  <si>
    <t>VZ</t>
  </si>
  <si>
    <t>2.0</t>
  </si>
  <si>
    <t>ZAMOK</t>
  </si>
  <si>
    <t>False</t>
  </si>
  <si>
    <t>{fce73c5b-b7c3-4a0d-a33d-47dc7e9d6081}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</si>
  <si>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</si>
  <si>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</si>
  <si>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</si>
  <si>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</si>
  <si>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</si>
  <si>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</si>
  <si>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</si>
  <si>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</si>
  <si>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123491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</si>
  <si>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</si>
  <si>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</si>
  <si>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Lačnovský p., ř. km 0,000 - 3,260, Moravský Lačnov, oprava koryta</t>
  </si>
  <si>
    <t>KSO:</t>
  </si>
  <si>
    <t/>
  </si>
  <si>
    <t>CC-CZ:</t>
  </si>
  <si>
    <t>Místo:</t>
  </si>
  <si>
    <t>Svitavy</t>
  </si>
  <si>
    <t>Datum:</t>
  </si>
  <si>
    <t>3. 2. 2025</t>
  </si>
  <si>
    <t>Zadavatel:</t>
  </si>
  <si>
    <t>IČ:</t>
  </si>
  <si>
    <t>70890013</t>
  </si>
  <si>
    <t>Povodí Moravy, s.p.</t>
  </si>
  <si>
    <t>DIČ:</t>
  </si>
  <si>
    <t>CZ70890013</t>
  </si>
  <si>
    <t>Účastník:</t>
  </si>
  <si>
    <t>Vyplň údaj</t>
  </si>
  <si>
    <t>Projektant: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</si>
  <si>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</si>
  <si>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</si>
  <si>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</si>
  <si>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</si>
  <si>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</si>
  <si>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</si>
  <si>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</si>
  <si>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</si>
  <si>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</si>
  <si>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</si>
  <si>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</si>
  <si>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</si>
  <si>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</si>
  <si>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</si>
  <si>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</si>
  <si>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</si>
  <si>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</si>
  <si>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</si>
  <si>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</si>
  <si>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</si>
  <si>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</si>
  <si>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</si>
  <si>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</si>
  <si>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</si>
  <si>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</si>
  <si>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</si>
  <si>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</si>
  <si>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</si>
  <si>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</si>
  <si>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</si>
  <si>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</si>
  <si>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</si>
  <si>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</si>
  <si>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</si>
  <si>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</si>
  <si>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</si>
  <si>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</si>
  <si>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</si>
  <si>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</si>
  <si>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</si>
  <si>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</si>
  <si>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</si>
  <si>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</si>
  <si>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123491_SO01</t>
  </si>
  <si>
    <t>Lačnovský p., ř. km 0,000 - 1,344, Moravský Lačnov, oprava koryta</t>
  </si>
  <si>
    <t>STA</t>
  </si>
  <si>
    <t>1</t>
  </si>
  <si>
    <t>{eaa56c1f-a851-4de4-bc8e-cdf0e67aa7c7}</t>
  </si>
  <si>
    <t>2</t>
  </si>
  <si>
    <t>/</t>
  </si>
  <si>
    <t>SO-01.00</t>
  </si>
  <si>
    <t>VRN</t>
  </si>
  <si>
    <t>Soupis</t>
  </si>
  <si>
    <t>{eb426d4f-9a32-41c1-b9da-b5bc72e0bbb1}</t>
  </si>
  <si>
    <t>SO-01.01</t>
  </si>
  <si>
    <t>Odtěžení sedimentu</t>
  </si>
  <si>
    <t>{4c02c6a9-2c5c-4d94-97be-81fa6e5e149d}</t>
  </si>
  <si>
    <t>SO-01.02</t>
  </si>
  <si>
    <t>Oprava opevnění</t>
  </si>
  <si>
    <t>{a898765d-683f-45b7-94d9-5c8db468fad3}</t>
  </si>
  <si>
    <t>SO-01.03</t>
  </si>
  <si>
    <t>Sanace římsy</t>
  </si>
  <si>
    <t>{26a2a3e7-a2fa-4f9b-ae64-ecd1c9dd43e4}</t>
  </si>
  <si>
    <t>SO-01.04</t>
  </si>
  <si>
    <t>Dosypání hráze</t>
  </si>
  <si>
    <t>{329224da-9f9d-4067-91ad-8d029e325a2d}</t>
  </si>
  <si>
    <t>SO-01.05</t>
  </si>
  <si>
    <t>Zábradlí a oplocení</t>
  </si>
  <si>
    <t>{e63b3efd-6b58-4d42-9af9-bdb065b66856}</t>
  </si>
  <si>
    <t>123491_SO02</t>
  </si>
  <si>
    <t>Lačnovský p., ř. km 1,344 - 3,260, Moravský Lačnov, oprava koryta</t>
  </si>
  <si>
    <t>{d59b0f2c-1120-48a3-bd41-d324d1eebdf1}</t>
  </si>
  <si>
    <t>SO-02.00</t>
  </si>
  <si>
    <t>{a39cbb4d-8127-4c8b-9768-bfd3185b8945}</t>
  </si>
  <si>
    <t>SO-02.01</t>
  </si>
  <si>
    <t>{da662d73-5ec6-4e46-9741-ff643260791a}</t>
  </si>
  <si>
    <t>SO-02.02</t>
  </si>
  <si>
    <t>{d890dad6-1935-4ba5-8bb0-125401bfce32}</t>
  </si>
  <si>
    <t>SO-02.03</t>
  </si>
  <si>
    <t>{ae235154-9b48-4632-8717-7b18f8311e4a}</t>
  </si>
  <si>
    <t>SO-02.04</t>
  </si>
  <si>
    <t>Oprava římsy</t>
  </si>
  <si>
    <t>{8b9e41e1-a991-4f71-a23a-785ff14fc379}</t>
  </si>
  <si>
    <t>SO-02.05</t>
  </si>
  <si>
    <t>{85ee21b1-186c-4870-a29f-e3297cd4d553}</t>
  </si>
  <si>
    <t>KRYCÍ LIST SOUPISU PRACÍ</t>
  </si>
  <si>
    <t>Objekt:</t>
  </si>
  <si>
    <t>123491_SO01 - Lačnovský p., ř. km 0,000 - 1,344, Moravský Lačnov, oprava koryta</t>
  </si>
  <si>
    <t>Soupis:</t>
  </si>
  <si>
    <t>SO-01.00 - VRN</t>
  </si>
  <si>
    <t>REKAPITULACE ČLENĚNÍ SOUPISU PRACÍ</t>
  </si>
  <si>
    <t>Kód dílu - Popis</t>
  </si>
  <si>
    <t>Cena celkem [CZK]</t>
  </si>
  <si>
    <t>-1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</si>
  <si>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</si>
  <si>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</si>
  <si>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</si>
  <si>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</si>
  <si>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</si>
  <si>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</si>
  <si>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</si>
  <si>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</si>
  <si>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</si>
  <si>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</si>
  <si>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</si>
  <si>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</si>
  <si>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</si>
  <si>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</si>
  <si>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Vedlejší rozpočtové náklady</t>
  </si>
  <si>
    <t>5</t>
  </si>
  <si>
    <t>ROZPOCET</t>
  </si>
  <si>
    <t>K</t>
  </si>
  <si>
    <t>111209111</t>
  </si>
  <si>
    <t>Spálení proutí a klestu</t>
  </si>
  <si>
    <t>m2</t>
  </si>
  <si>
    <t>CS ÚRS 2025 01</t>
  </si>
  <si>
    <t>4</t>
  </si>
  <si>
    <t>1499787014</t>
  </si>
  <si>
    <t>PP</t>
  </si>
  <si>
    <t>Online PSC</t>
  </si>
  <si>
    <t>https://podminky.urs.cz/item/CS_URS_2025_01/111209111</t>
  </si>
  <si>
    <t>P</t>
  </si>
  <si>
    <t>Poznámka k položce:_x000D_
Položka zahrnuje odstranění 2ks lísky, keře tavolníku a ptačího zobu.</t>
  </si>
  <si>
    <t>111251101</t>
  </si>
  <si>
    <t>Odstranění křovin a stromů průměru kmene do 100 mm i s kořeny sklonu terénu do 1:5 z celkové plochy do 100 m2 strojně</t>
  </si>
  <si>
    <t>1282382922</t>
  </si>
  <si>
    <t>https://podminky.urs.cz/item/CS_URS_2025_01/111251101</t>
  </si>
  <si>
    <t>3</t>
  </si>
  <si>
    <t>111103322</t>
  </si>
  <si>
    <t>Kosení po vegetačním období vodního rostlinstva na břehu středně hustého</t>
  </si>
  <si>
    <t>ha</t>
  </si>
  <si>
    <t>-826248293</t>
  </si>
  <si>
    <t>https://podminky.urs.cz/item/CS_URS_2025_01/111103322</t>
  </si>
  <si>
    <t>Poznámka k položce:_x000D_
Položka zahrnuje posečení vegetace v korytě před stavbou.</t>
  </si>
  <si>
    <t>VV</t>
  </si>
  <si>
    <t>"plocha odměřená v autocadu, sečení uvažováno 1x" 0,4944*1</t>
  </si>
  <si>
    <t>Součet</t>
  </si>
  <si>
    <t>185803107</t>
  </si>
  <si>
    <t>Shrabání pokoseného vodního rostlinstva z břehu i z vody s odvozem do 20 km</t>
  </si>
  <si>
    <t>-1691954316</t>
  </si>
  <si>
    <t>https://podminky.urs.cz/item/CS_URS_2025_01/185803107</t>
  </si>
  <si>
    <t>115101202</t>
  </si>
  <si>
    <t>Čerpání vody na dopravní výšku do 10 m průměrný přítok přes 500 do 1 000 l/min</t>
  </si>
  <si>
    <t>hod</t>
  </si>
  <si>
    <t>-1829763243</t>
  </si>
  <si>
    <t>https://podminky.urs.cz/item/CS_URS_2025_01/115101202</t>
  </si>
  <si>
    <t>6</t>
  </si>
  <si>
    <t>115101302</t>
  </si>
  <si>
    <t>Pohotovost čerpací soupravy pro dopravní výšku do 10 m přítok přes 500 do 1 000 l/min</t>
  </si>
  <si>
    <t>den</t>
  </si>
  <si>
    <t>-2061993258</t>
  </si>
  <si>
    <t>https://podminky.urs.cz/item/CS_URS_2025_01/115101302</t>
  </si>
  <si>
    <t>7</t>
  </si>
  <si>
    <t>181252305</t>
  </si>
  <si>
    <t>Úprava pláně pro silnice a dálnice na násypech se zhutněním</t>
  </si>
  <si>
    <t>-462311997</t>
  </si>
  <si>
    <t>https://podminky.urs.cz/item/CS_URS_2025_01/181252305</t>
  </si>
  <si>
    <t xml:space="preserve">Poznámka k položce:_x000D_
Položka zahrnuje úpravu pláně na zřízení komunikace na parcele č. 1879/2 a 2015/1, k. ú. Moravský Lačnov. </t>
  </si>
  <si>
    <t>305*3/2</t>
  </si>
  <si>
    <t>8</t>
  </si>
  <si>
    <t>113151111</t>
  </si>
  <si>
    <t>Rozebrání zpevněných ploch ze silničních dílců</t>
  </si>
  <si>
    <t>-736763454</t>
  </si>
  <si>
    <t>https://podminky.urs.cz/item/CS_URS_2025_01/113151111</t>
  </si>
  <si>
    <t>Poznámka k položce:_x000D_
Rozebrání zpevněných ploch sjezdu u přístupu č. 4 a 5.</t>
  </si>
  <si>
    <t>9</t>
  </si>
  <si>
    <t>564730111</t>
  </si>
  <si>
    <t>Podklad z kameniva hrubého drceného vel. 16-32 mm plochy přes 100 m2 tl 100 mm</t>
  </si>
  <si>
    <t>-1692526772</t>
  </si>
  <si>
    <t>https://podminky.urs.cz/item/CS_URS_2025_01/564730111</t>
  </si>
  <si>
    <t xml:space="preserve">Poznámka k položce:_x000D_
Položka zahrnuje vrchní vrstvu příjezdové cesty k mezideponii, jedná se o komunikaci na parcele č. 1879/2 a 2015/1, k. ú. Moravský Lačnov. </t>
  </si>
  <si>
    <t>10</t>
  </si>
  <si>
    <t>564731111</t>
  </si>
  <si>
    <t>Podklad z kameniva hrubého drceného vel. 32-63 mm plochy přes 100 m2 tl 100 mm</t>
  </si>
  <si>
    <t>694947245</t>
  </si>
  <si>
    <t>https://podminky.urs.cz/item/CS_URS_2025_01/564731111</t>
  </si>
  <si>
    <t xml:space="preserve">Poznámka k položce:_x000D_
Položka zahrnuje podkladní vrstvu příjezdové cesty k mezideponii, jedná se o komunikaci na parcele č. 1879/2 a 2015/1, k. ú. Moravský Lačnov. </t>
  </si>
  <si>
    <t>11</t>
  </si>
  <si>
    <t>564771111</t>
  </si>
  <si>
    <t>Podklad z kameniva hrubého drceného vel. 32-63 mm plochy přes 100 m2 tl 250 mm</t>
  </si>
  <si>
    <t>-1403618225</t>
  </si>
  <si>
    <t>https://podminky.urs.cz/item/CS_URS_2025_01/564771111</t>
  </si>
  <si>
    <t>871228111</t>
  </si>
  <si>
    <t>Kladení drenážního potrubí z tvrdého PVC průměru přes 90 do 150 mm</t>
  </si>
  <si>
    <t>m</t>
  </si>
  <si>
    <t>-1742587768</t>
  </si>
  <si>
    <t>https://podminky.urs.cz/item/CS_URS_2025_01/871228111</t>
  </si>
  <si>
    <t>305/2</t>
  </si>
  <si>
    <t>13</t>
  </si>
  <si>
    <t>M</t>
  </si>
  <si>
    <t>28610448</t>
  </si>
  <si>
    <t>trubka drenážní systému sportovišť celoperforovaná tyčová PVC-U DN 100 TP</t>
  </si>
  <si>
    <t>-1815241471</t>
  </si>
  <si>
    <t>152,5*1,01 'Přepočtené koeficientem množství</t>
  </si>
  <si>
    <t>14</t>
  </si>
  <si>
    <t>175151101</t>
  </si>
  <si>
    <t>Obsypání potrubí strojně sypaninou bez prohození, uloženou do 3 m</t>
  </si>
  <si>
    <t>m3</t>
  </si>
  <si>
    <t>-1377386975</t>
  </si>
  <si>
    <t>https://podminky.urs.cz/item/CS_URS_2025_01/175151101</t>
  </si>
  <si>
    <t>"obsypání potrubí odvodnění komunikace"0,5*0,5*305/2</t>
  </si>
  <si>
    <t>15</t>
  </si>
  <si>
    <t>58333674</t>
  </si>
  <si>
    <t>kamenivo těžené hrubé frakce 16/32</t>
  </si>
  <si>
    <t>t</t>
  </si>
  <si>
    <t>321925284</t>
  </si>
  <si>
    <t>38,125*2 'Přepočtené koeficientem množství</t>
  </si>
  <si>
    <t>16</t>
  </si>
  <si>
    <t>564831011</t>
  </si>
  <si>
    <t>Podklad ze štěrkodrtě ŠD plochy do 100 m2 tl 100 mm</t>
  </si>
  <si>
    <t>-2089410918</t>
  </si>
  <si>
    <t>https://podminky.urs.cz/item/CS_URS_2025_01/564831011</t>
  </si>
  <si>
    <t>"úprava železničního přejezdu - zdvih vozovky, průměrná tloušťka vrstvy 0,4 m, plocha 60 m2"20*3*0,5</t>
  </si>
  <si>
    <t>17</t>
  </si>
  <si>
    <t>564871016</t>
  </si>
  <si>
    <t>Podklad ze štěrkodrtě ŠD plochy do 100 m2 tl 300 mm</t>
  </si>
  <si>
    <t>847836610</t>
  </si>
  <si>
    <t>https://podminky.urs.cz/item/CS_URS_2025_01/564871016</t>
  </si>
  <si>
    <t>18</t>
  </si>
  <si>
    <t>R0.20</t>
  </si>
  <si>
    <t>Úprava železničního přejezdu - odebrání původní vrstvy R-materiálu</t>
  </si>
  <si>
    <t>kpl</t>
  </si>
  <si>
    <t>-1078690907</t>
  </si>
  <si>
    <t>Poznámka k položce:_x000D_
tl. vrstvy do 100 mm, celková opravovaná plocha 20*3=60 m2_x000D_
Kompletní odebrání včetně likvidace._x000D_
Viz vyjádření Správy železnic.</t>
  </si>
  <si>
    <t>0,5</t>
  </si>
  <si>
    <t>19</t>
  </si>
  <si>
    <t>R0.21</t>
  </si>
  <si>
    <t>Úprava železničního přejezdu - ocelová část konstrukce přejezdu - dodávka</t>
  </si>
  <si>
    <t>-203447287</t>
  </si>
  <si>
    <t xml:space="preserve">Poznámka k položce:_x000D_
Zajištění dodávky - 2 profily 180x100 mm o délce 6 m, _x000D_
Pouze dodávka - vložení do konstrukce přejezdu zajistí Správa železnic._x000D_
</t>
  </si>
  <si>
    <t>20</t>
  </si>
  <si>
    <t>R0.22</t>
  </si>
  <si>
    <t>Úprava železničního přejezdu - urovnání a zhutnění podloží vozovky</t>
  </si>
  <si>
    <t>2040695404</t>
  </si>
  <si>
    <t>Poznámka k položce:_x000D_
Provedení urovnání a zhutnění stávajícího podloží.</t>
  </si>
  <si>
    <t>(14+6+10)*3*0,5</t>
  </si>
  <si>
    <t>R0.23</t>
  </si>
  <si>
    <t>Úprava železničního přejezdu - položení živičné kce vozovky</t>
  </si>
  <si>
    <t>1490362183</t>
  </si>
  <si>
    <t>Poznámka k položce:_x000D_
Konstrukce vozovky ve 2 vrstvách, celková tl. 120 mm</t>
  </si>
  <si>
    <t>(10*3+10*3+1,3*6)*0,5</t>
  </si>
  <si>
    <t>22</t>
  </si>
  <si>
    <t>R0.24</t>
  </si>
  <si>
    <t>Úprava železničního přejezdu - položení kce vozovky z R-materiálu</t>
  </si>
  <si>
    <t>-898862732</t>
  </si>
  <si>
    <t>Poznámka k položce:_x000D_
tl. 120 mm, včetně hutnění po vrstvách</t>
  </si>
  <si>
    <t>10*3*0,5</t>
  </si>
  <si>
    <t>23</t>
  </si>
  <si>
    <t>R0.25</t>
  </si>
  <si>
    <t>Úprava železničního přejezdu - proříznutí a zalití spár mezi kolejnicí a živičným krytem a na styku pracovních spár horkou zálivkou</t>
  </si>
  <si>
    <t>1961804695</t>
  </si>
  <si>
    <t>20*0,5</t>
  </si>
  <si>
    <t>24</t>
  </si>
  <si>
    <t>998225111</t>
  </si>
  <si>
    <t>Přesun hmot pro pozemní komunikace s krytem z kamene, monolitickým betonovým nebo živičným</t>
  </si>
  <si>
    <t>291442350</t>
  </si>
  <si>
    <t>https://podminky.urs.cz/item/CS_URS_2025_01/998225111</t>
  </si>
  <si>
    <t>25</t>
  </si>
  <si>
    <t>011303000R</t>
  </si>
  <si>
    <t>Archeologická činnost</t>
  </si>
  <si>
    <t>1024</t>
  </si>
  <si>
    <t>-1541916530</t>
  </si>
  <si>
    <t>Poznámka k položce:_x000D_
- v úseku ř. km 0,000 - 1,344_x000D_
- provedení archeologického výzkumu, včetně oznámení o termínu zahájení zemních prací Archeologickému ústavu.</t>
  </si>
  <si>
    <t>26</t>
  </si>
  <si>
    <t>012103000R</t>
  </si>
  <si>
    <t>Geodetické práce před výstavbou</t>
  </si>
  <si>
    <t>-42864167</t>
  </si>
  <si>
    <t>Poznámka k položce:_x000D_
- v úseku ř. km 0,000 - 1,344_x000D_
Vytyčení stavby (případně pozemků nebo provedení jiných geodetických prací) odborně způsobilou osobou v oboru zeměměřictví.</t>
  </si>
  <si>
    <t>27</t>
  </si>
  <si>
    <t>012303000R</t>
  </si>
  <si>
    <t>Geodetické práce po výstavbě</t>
  </si>
  <si>
    <t>-663459769</t>
  </si>
  <si>
    <t>Poznámka k položce:_x000D_
Zpracování a předání zaměření skutečného provedení stavby pro úsek ř. km 0,000 - 1,344 (2x paré + 1x v el. podobě a to i v editovatelném formátu dat, na běžném dat. nosiči) včetně ověření dle zákona č. 2001/1994 Sb., o zeměměřičství</t>
  </si>
  <si>
    <t>28</t>
  </si>
  <si>
    <t>R0.11</t>
  </si>
  <si>
    <t>Vytyčení inženýrských sítí</t>
  </si>
  <si>
    <t>-1139433869</t>
  </si>
  <si>
    <t xml:space="preserve">Poznámka k položce:_x000D_
- v úseku ř. km 0,000 - 1,344_x000D_
Položka zahrnuje:_x000D_
- vytyčení, zajištění, předání stáv. vedení (včetně předávacích protokolů) všech inženýrských sítí, které jsou akcí dotčeny. _x000D_
- označení a ochrana stávajících inženýrských sítí a zařízení na staveništi_x000D_
</t>
  </si>
  <si>
    <t>29</t>
  </si>
  <si>
    <t>039203000R</t>
  </si>
  <si>
    <t>Úprava terénu po zrušení zařízení staveniště</t>
  </si>
  <si>
    <t>1078553648</t>
  </si>
  <si>
    <t>Poznámka k položce:_x000D_
- v úseku ř. km 0,000 - 1,344_x000D_
Položka zahrnuje úpravení všech ploch, které byly využity na zařízení staveniště, do původního stavu.</t>
  </si>
  <si>
    <t>30</t>
  </si>
  <si>
    <t>R0.12</t>
  </si>
  <si>
    <t>Zařízení staveniště</t>
  </si>
  <si>
    <t>196454717</t>
  </si>
  <si>
    <t xml:space="preserve">Poznámka k položce:_x000D_
- v úseku ř. km 0,000 - 1,344_x000D_
V položce je zahrnuto zřízení staveniště, dovoz všech potřebných zařízení a vybavení. Součástí položky je i zrušení staveniště. _x000D_
Zajištění umístění štítku o povolení stavby. </t>
  </si>
  <si>
    <t>31</t>
  </si>
  <si>
    <t>R0.13</t>
  </si>
  <si>
    <t>Provedení zkoušky Proctor standart</t>
  </si>
  <si>
    <t>1749343374</t>
  </si>
  <si>
    <t>Poznámka k položce:_x000D_
Položka zahrnuje 1 zkoušku Proctor standart.</t>
  </si>
  <si>
    <t>32</t>
  </si>
  <si>
    <t>R0.01</t>
  </si>
  <si>
    <t>Průběžné čištění a údržba dotčených komunikací</t>
  </si>
  <si>
    <t>-469583587</t>
  </si>
  <si>
    <t>Poznámka k položce:_x000D_
- v úseku ř. km 0,000 - 1,344_x000D_
Bude provedeno čištění využívaných komunikací po stavbě, i během stavby.</t>
  </si>
  <si>
    <t>33</t>
  </si>
  <si>
    <t>R0.02</t>
  </si>
  <si>
    <t>Zajištění stavebního prostoru a převedení vody</t>
  </si>
  <si>
    <t>-852810628</t>
  </si>
  <si>
    <t>Poznámka k položce:_x000D_
- v úseku ř. km 0,000 - 1,344_x000D_
Součástí položky je zajímkování a zahrázkování stavebního prostoru pro celou stavbu dle technologie zhotovitele._x000D_
_x000D_
Položka zahrnuje kompletní převedení vody během stavby, dle návrhu zhotovitele._x000D_
_x000D_
Součástí položky je případné zhotovení zemních hrázek a použití potrubí pro převedení vody (předpoklad DN 500), pytlů s pískem, apod.</t>
  </si>
  <si>
    <t>34</t>
  </si>
  <si>
    <t>R0.03</t>
  </si>
  <si>
    <t>Provedení pasportizace stávajícího stavu stávajících objektů a nemovitostí sousedících se stavbou, vč. fotodokumentace</t>
  </si>
  <si>
    <t>-52845922</t>
  </si>
  <si>
    <t xml:space="preserve">Poznámka k položce:_x000D_
- v úseku ř. km 0,000 - 1,344_x000D_
Položka zahrnuje pasportizaci okolních nemovitostí, mostů, cest a dalších objektů v okolí toku. Je nutné provést fotodokumentaci před a po. </t>
  </si>
  <si>
    <t>35</t>
  </si>
  <si>
    <t>R0.04</t>
  </si>
  <si>
    <t>Zajištění plnění povinností dle zák. č. 309/2006 Sb.</t>
  </si>
  <si>
    <t>1785714583</t>
  </si>
  <si>
    <t xml:space="preserve">Poznámka k položce:_x000D_
- v úseku ř. km 0,000 - 1,344_x000D_
Opatření vyplývající z plánu BOZP._x000D_
</t>
  </si>
  <si>
    <t>36</t>
  </si>
  <si>
    <t>R0.05</t>
  </si>
  <si>
    <t>Zpracování povodňového a havarijního plánu</t>
  </si>
  <si>
    <t>1461673019</t>
  </si>
  <si>
    <t>Poznámka k položce:_x000D_
- v úseku ř. km 0,000 - 1,344_x000D_
- návrh a schválení havarijního a povodňového plánu příslušným orgánem státní správy _x000D_
- provedení opatření vyplvajících z havarijního a povodňového plánu.</t>
  </si>
  <si>
    <t>37</t>
  </si>
  <si>
    <t>R0.06</t>
  </si>
  <si>
    <t>Dokumentace skutečného provedení stavby, vč. fotodokumentace stavby</t>
  </si>
  <si>
    <t>-655867815</t>
  </si>
  <si>
    <t>Poznámka k položce:_x000D_
Pro úsek ř. km 0,000 - 1,344._x000D_
Zpracování a předání dokum. skutečného provedení stavby vč. fotodokumentace (2 paré + 1 v el. podobě) a zaměření skuteč. provedení stavby - geodetická část dok. (2 paré + 1 v el. podobě) v rozsahu odpovídajícím příslušným právním předpisům</t>
  </si>
  <si>
    <t>38</t>
  </si>
  <si>
    <t>R0.07</t>
  </si>
  <si>
    <t>Dopravní značení na staveništi</t>
  </si>
  <si>
    <t>-830006199</t>
  </si>
  <si>
    <t xml:space="preserve">Poznámka k položce:_x000D_
Zajištění DIO včetně dopravního značení dle potřeby._x000D_
Položka zahrnuje dodávku, montáž, pronájem, demontáž, likvidaci, odvoz a případnou úpravu ploch pro dočasné dopravní značení. _x000D_
Položka zahrnuje dopravní značení pro staveniště v úseku ř. km 0,000 - 1,344._x000D_
V položce je zahrnuto i případné přesouvání dopravního značení při provádění po úsecích. _x000D_
Položka zahrnuje kompletní zajištění dopravní bezpečnosti stavby a to včetně nákladů na vyhotovení návrhu dočasného dopravního značení, případného zajištění užívání komunikace včetně související inženýrské činnosti a poplatků. </t>
  </si>
  <si>
    <t>39</t>
  </si>
  <si>
    <t>R0.15</t>
  </si>
  <si>
    <t>Náhrady za využití pozemků pro účely mezideponie</t>
  </si>
  <si>
    <t>1853147653</t>
  </si>
  <si>
    <t>Poznámka k položce:_x000D_
Položka zahrnuje nájemné za parcely č. 2460/10 dle uzavřené nájemní smlouvy, nájem 10 Kč/m2/měsíc._x000D_
Mezideponie pro provádění prací v úseku ř. km 0,000 - 1,344.</t>
  </si>
  <si>
    <t>40</t>
  </si>
  <si>
    <t>R0.08</t>
  </si>
  <si>
    <t>Zřízení a odstranění dočasných sjezdů do koryta</t>
  </si>
  <si>
    <t>-1819318997</t>
  </si>
  <si>
    <t>Poznámka k položce:_x000D_
Zpevnění dočasných sjezdů do koryta v úseku ř. km 0,000 - 1,344</t>
  </si>
  <si>
    <t>41</t>
  </si>
  <si>
    <t>R0.09</t>
  </si>
  <si>
    <t>Protokolární předání stavbou dotčených pozemků</t>
  </si>
  <si>
    <t>-364696560</t>
  </si>
  <si>
    <t>Poznámka k položce:_x000D_
- v úseku ř. km 0,000 - 1,344_x000D_
Včetně komunikací, uvedení do původního stavu, zpět jejich vlastníkům.</t>
  </si>
  <si>
    <t>42</t>
  </si>
  <si>
    <t>R0.10</t>
  </si>
  <si>
    <t>Zajištění biologického dozoru při výstavbě odborně způsobilou osobou</t>
  </si>
  <si>
    <t>475385813</t>
  </si>
  <si>
    <t>Poznámka k položce:_x000D_
- v úseku ř. km 0,000 - 1,344_x000D_
Zajištění kompletní činnosti biologického dozoru po dobu stavby a to včetně případného transferu živočichů.</t>
  </si>
  <si>
    <t>43</t>
  </si>
  <si>
    <t>R0.14</t>
  </si>
  <si>
    <t>Náhrady za využití pozemků pro účel zřízení zařízení staveniště</t>
  </si>
  <si>
    <t>78139321</t>
  </si>
  <si>
    <t>Poznámka k položce:_x000D_
Položka zahrnuje nájemné za parcely č. 1837/28; 1837/118; 1837/119; 1837/34 dle zavřené nájemní smlouvy č. NSp-23/24._x000D_
Nájem 10 Kč/m2 dotčené plochy/měsíc</t>
  </si>
  <si>
    <t>44</t>
  </si>
  <si>
    <t>R0.17</t>
  </si>
  <si>
    <t>Úprava mezideponie, vč. uvedení do původního stavu</t>
  </si>
  <si>
    <t>888712269</t>
  </si>
  <si>
    <t xml:space="preserve">Poznámka k položce:_x000D_
Položka zahrnuje případné posečení pozemku, sejmutí skrývky, úpravu terénu do požadovaného sklonu tak, aby přebytečná voda stékala do vymodelovaných příkopů s vyústěním do v.t. Svitavy. _x000D_
_x000D_
Položka dále zahrnuje uvedení do původního stavu, vč. ohumusování a osetí. _x000D_
_x000D_
</t>
  </si>
  <si>
    <t>45</t>
  </si>
  <si>
    <t>213141111_R</t>
  </si>
  <si>
    <t>Vrstva z geotextilie - dodávka, montáž a demontáž</t>
  </si>
  <si>
    <t>-1466959945</t>
  </si>
  <si>
    <t>Poznámka k položce:_x000D_
Geotextilie pod štěrkové lože provizorního zpevnění sjezdů z komunikací. Položka zahrnuje zpevnění u přístupu 4 a 5.</t>
  </si>
  <si>
    <t>46</t>
  </si>
  <si>
    <t>291211111</t>
  </si>
  <si>
    <t>Zřízení plochy ze silničních panelů do lože tl 50 mm z kameniva</t>
  </si>
  <si>
    <t>-1517908483</t>
  </si>
  <si>
    <t>https://podminky.urs.cz/item/CS_URS_2025_01/291211111</t>
  </si>
  <si>
    <t>Poznámka k položce:_x000D_
Položka zahrnuje zpevnění u přístupu 4 a 5.</t>
  </si>
  <si>
    <t>47</t>
  </si>
  <si>
    <t>59381136</t>
  </si>
  <si>
    <t>panel silniční 2,00x1,00x0,15m</t>
  </si>
  <si>
    <t>kus</t>
  </si>
  <si>
    <t>-1356327644</t>
  </si>
  <si>
    <t>"28*0,16669; přepočtené koeficientem množství"5</t>
  </si>
  <si>
    <t>SO-01.01 - Odtěžení sedimentu</t>
  </si>
  <si>
    <t>HSV - Práce a dodávky HSV</t>
  </si>
  <si>
    <t xml:space="preserve">    1 - Zemní práce</t>
  </si>
  <si>
    <t xml:space="preserve">    997 - Přesun sutě</t>
  </si>
  <si>
    <t>HSV</t>
  </si>
  <si>
    <t>Práce a dodávky HSV</t>
  </si>
  <si>
    <t>Zemní práce</t>
  </si>
  <si>
    <t>124353102</t>
  </si>
  <si>
    <t>Vykopávky pro koryta vodotečí v hornině třídy těžitelnosti II skupiny 4 objem do 5000 m3 strojně</t>
  </si>
  <si>
    <t>1077860983</t>
  </si>
  <si>
    <t>https://podminky.urs.cz/item/CS_URS_2025_01/124353102</t>
  </si>
  <si>
    <t>"nánosy, viz kubaturový list"1854,12</t>
  </si>
  <si>
    <t>162211321</t>
  </si>
  <si>
    <t>Vodorovné přemístění výkopku z horniny třídy těžitelnosti II skupiny 4 a 5 stavebním kolečkem do 10 m</t>
  </si>
  <si>
    <t>622662236</t>
  </si>
  <si>
    <t>https://podminky.urs.cz/item/CS_URS_2025_01/162211321</t>
  </si>
  <si>
    <t>"přemístění sedimentu v ř.km 0,170 až 0,250"241,82</t>
  </si>
  <si>
    <t>162211329</t>
  </si>
  <si>
    <t>Příplatek k vodorovnému přemístění výkopku z horniny třídy těžitelnosti II skupiny 4 a 5 stavebním kolečkem za každých dalších 10 m</t>
  </si>
  <si>
    <t>1713466737</t>
  </si>
  <si>
    <t>https://podminky.urs.cz/item/CS_URS_2025_01/162211329</t>
  </si>
  <si>
    <t>"přemístění sedimentu v ř.km 0,170 až 0,250, průměrná vzdálenost 30 m"241,82*3</t>
  </si>
  <si>
    <t>162351123</t>
  </si>
  <si>
    <t>Vodorovné přemístění přes 50 do 500 m výkopku/sypaniny z hornin třídy těžitelnosti II skupiny 4 a 5</t>
  </si>
  <si>
    <t>1304468576</t>
  </si>
  <si>
    <t>https://podminky.urs.cz/item/CS_URS_2025_01/162351123</t>
  </si>
  <si>
    <t>"přesun sedimentu korytem"1854,12</t>
  </si>
  <si>
    <t>162451125</t>
  </si>
  <si>
    <t>Vodorovné přemístění přes 1 000 do 1500 m výkopku/sypaniny z horniny třídy těžitelnosti II skupiny 4 a 5</t>
  </si>
  <si>
    <t>1965557824</t>
  </si>
  <si>
    <t>https://podminky.urs.cz/item/CS_URS_2025_01/162451125</t>
  </si>
  <si>
    <t>"kubatura odečtená z modelu, přemístění na mezideponii" 2095,95</t>
  </si>
  <si>
    <t>167151112</t>
  </si>
  <si>
    <t>Nakládání výkopku z hornin třídy těžitelnosti II skupiny 4 a 5 přes 100 m3</t>
  </si>
  <si>
    <t>1680688378</t>
  </si>
  <si>
    <t>https://podminky.urs.cz/item/CS_URS_2025_01/167151112</t>
  </si>
  <si>
    <t>"naložení, přesun korytem"2095,95</t>
  </si>
  <si>
    <t>122311101</t>
  </si>
  <si>
    <t>Odkopávky a prokopávky v hornině třídy těžitelnosti II, skupiny 4 ručně</t>
  </si>
  <si>
    <t>-420572458</t>
  </si>
  <si>
    <t>https://podminky.urs.cz/item/CS_URS_2025_01/122311101</t>
  </si>
  <si>
    <t>"odtěžení sedimentu v nepřístupných místech pro mechanizaci; ř.km 0,170 - 0,250; viz kubaturový list"82,86+65,71+78,26+15</t>
  </si>
  <si>
    <t>162751117</t>
  </si>
  <si>
    <t>Vodorovné přemístění přes 9 000 do 10000 m výkopku/sypaniny z horniny třídy těžitelnosti I skupiny 1 až 3</t>
  </si>
  <si>
    <t>1821645913</t>
  </si>
  <si>
    <t>https://podminky.urs.cz/item/CS_URS_2025_01/162751117</t>
  </si>
  <si>
    <t>Poznámka k položce:_x000D_
Polžoka zahrnuje přesun odvodněného sedimentu na skládku. Projektová dokumentace uvažuje se skládkou Březinka u Letovic, tj. 30 km vzdálená skládka.</t>
  </si>
  <si>
    <t>"kubatura odečtená z modelu" 2095,95</t>
  </si>
  <si>
    <t>162751119</t>
  </si>
  <si>
    <t>Příplatek k vodorovnému přemístění výkopku/sypaniny z horniny třídy těžitelnosti I skupiny 1 až 3 ZKD 1000 m přes 10000 m</t>
  </si>
  <si>
    <t>1966355345</t>
  </si>
  <si>
    <t>https://podminky.urs.cz/item/CS_URS_2025_01/162751119</t>
  </si>
  <si>
    <t>"kubatura odečtená z modelu*vzdálenost" 2095,95*20</t>
  </si>
  <si>
    <t>167151111</t>
  </si>
  <si>
    <t>Nakládání výkopku z hornin třídy těžitelnosti I skupiny 1 až 3 přes 100 m3</t>
  </si>
  <si>
    <t>1640450974</t>
  </si>
  <si>
    <t>https://podminky.urs.cz/item/CS_URS_2025_01/167151111</t>
  </si>
  <si>
    <t>Poznámka k položce:_x000D_
Položka zahrnuje naložení sedimentu k odvozu na skládku.</t>
  </si>
  <si>
    <t>"odvoz na skládku, kubatura odečtená z modelu" 2095,95</t>
  </si>
  <si>
    <t>171251201</t>
  </si>
  <si>
    <t>Uložení sypaniny na skládky nebo meziskládky</t>
  </si>
  <si>
    <t>1786391171</t>
  </si>
  <si>
    <t>https://podminky.urs.cz/item/CS_URS_2025_01/171251201</t>
  </si>
  <si>
    <t xml:space="preserve">Poznámka k položce:_x000D_
Položka zahrnuje uložení sedimentu na skládku. _x000D_
</t>
  </si>
  <si>
    <t>997</t>
  </si>
  <si>
    <t>Přesun sutě</t>
  </si>
  <si>
    <t>997013873</t>
  </si>
  <si>
    <t>Poplatek za uložení stavebního odpadu na recyklační skládce (skládkovné) zeminy a kamení zatříděného do Katalogu odpadů pod kódem 17 05 04</t>
  </si>
  <si>
    <t>1812949778</t>
  </si>
  <si>
    <t>https://podminky.urs.cz/item/CS_URS_2025_01/997013873</t>
  </si>
  <si>
    <t>"poplatek za uložení sedimentu na skládce" 2095,95*1,7</t>
  </si>
  <si>
    <t>SO-01.02 - Oprava opevnění</t>
  </si>
  <si>
    <t xml:space="preserve">    4 - Vodorovné konstrukce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</si>
  <si>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</si>
  <si>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</si>
  <si>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</si>
  <si>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998 - Přesun hmot</t>
  </si>
  <si>
    <t>114203103</t>
  </si>
  <si>
    <t>Rozebrání dlažeb z lomového kamene nebo betonových tvárnic do cementové malty</t>
  </si>
  <si>
    <t>-1802106304</t>
  </si>
  <si>
    <t>Rozebrání dlažeb nebo záhozů s naložením na dopravní prostředek dlažeb z lomového kamene nebo betonových tvárnic do cementové malty se spárami zalitými cementovou maltou</t>
  </si>
  <si>
    <t>https://podminky.urs.cz/item/CS_URS_2025_01/114203103</t>
  </si>
  <si>
    <t>"oprava výusti ř. km 0,518 - viz kubaturový list" 1,03+0,69</t>
  </si>
  <si>
    <t>162351103</t>
  </si>
  <si>
    <t>Vodorovné přemístění přes 50 do 500 m výkopku/sypaniny z horniny třídy těžitelnosti I skupiny 1 až 3</t>
  </si>
  <si>
    <t>821583235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</si>
  <si>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</si>
  <si>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https://podminky.urs.cz/item/CS_URS_2025_01/162351103</t>
  </si>
  <si>
    <t>"přesun ornice korytem"2093,84</t>
  </si>
  <si>
    <t>"přesun odkopávek korytem"977,15</t>
  </si>
  <si>
    <t>162351104</t>
  </si>
  <si>
    <t>Vodorovné přemístění přes 500 do 1000 m výkopku/sypaniny z horniny třídy těžitelnosti I skupiny 1 až 3</t>
  </si>
  <si>
    <t>-1032127079</t>
  </si>
  <si>
    <t>Vodorovné přemístění výkopku nebo sypaniny po suchu na obvyklém dopravním prostředku, bez naložení výkopku, avšak se složením bez rozhrnutí z horniny třídy těžitelnosti I skupiny 1 až 3 na vzdálenost přes 500 do 1 000 m</t>
  </si>
  <si>
    <t>https://podminky.urs.cz/item/CS_URS_2025_01/162351104</t>
  </si>
  <si>
    <t>"přemístění ornice na mezideponii a zpět"2093,84</t>
  </si>
  <si>
    <t>162351143</t>
  </si>
  <si>
    <t>Vodorovné přemístění přes 50 do 500 m výkopku/sypaniny z horniny třídy těžitelnosti III skupiny 6 a 7</t>
  </si>
  <si>
    <t>1758048357</t>
  </si>
  <si>
    <t>Vodorovné přemístění výkopku nebo sypaniny po suchu na obvyklém dopravním prostředku, bez naložení výkopku, avšak se složením bez rozhrnutí z horniny třídy těžitelnosti III skupiny 6 a 7 na vzdálenost přes 50 do 500 m</t>
  </si>
  <si>
    <t>https://podminky.urs.cz/item/CS_URS_2025_01/162351143</t>
  </si>
  <si>
    <t>"přemístění kamene do rovnanin korytem"1750,9</t>
  </si>
  <si>
    <t>181451132</t>
  </si>
  <si>
    <t>Založení parkového trávníku výsevem pl přes 1000 m2 ve svahu přes 1:5 do 1:2</t>
  </si>
  <si>
    <t>-1027243306</t>
  </si>
  <si>
    <t>Založení trávníku na půdě předem připravené plochy přes 1000 m2 výsevem včetně utažení parkového na svahu přes 1:5 do 1:2</t>
  </si>
  <si>
    <t>https://podminky.urs.cz/item/CS_URS_2025_01/181451132</t>
  </si>
  <si>
    <t>2093,84</t>
  </si>
  <si>
    <t>00572410</t>
  </si>
  <si>
    <t>osivo směs travní parková</t>
  </si>
  <si>
    <t>kg</t>
  </si>
  <si>
    <t>-436444556</t>
  </si>
  <si>
    <t>2093,84*0,02 'Přepočtené koeficientem množství</t>
  </si>
  <si>
    <t>R2.02</t>
  </si>
  <si>
    <t>Vyčištění a oprava vyústění odvodnění komunikace</t>
  </si>
  <si>
    <t>-1719754869</t>
  </si>
  <si>
    <t xml:space="preserve">Vyústení z komunikace bude vyčištěno a bude provedeno dozdění kaverny. </t>
  </si>
  <si>
    <t xml:space="preserve">Poznámka k položce:_x000D_
Položka zahrnuje vyčištění vyústění, případné dozdění a přespárování. _x000D_
</t>
  </si>
  <si>
    <t>114203104</t>
  </si>
  <si>
    <t>Rozebrání záhozů a rovnanin na sucho</t>
  </si>
  <si>
    <t>-178674682</t>
  </si>
  <si>
    <t>Rozebrání dlažeb nebo záhozů s naložením na dopravní prostředek záhozů, rovnanin a soustřeďovacích staveb provedených na sucho</t>
  </si>
  <si>
    <t>https://podminky.urs.cz/item/CS_URS_2025_01/114203104</t>
  </si>
  <si>
    <t>Poznámka k položce:_x000D_
Položka zahrnuje rozebrání původní rovnaniny vč. naložení.</t>
  </si>
  <si>
    <t>"kamenná pata - viz kubaturový list" 1750,88</t>
  </si>
  <si>
    <t>"opevnění výustí - viz kubaturový list" 15,9</t>
  </si>
  <si>
    <t>"oprava výusti ř. km 0,518 - viz kubaturový list"2,89</t>
  </si>
  <si>
    <t>"lokální oprava rovnaniny do betonového lože" 14,1</t>
  </si>
  <si>
    <t>114203401</t>
  </si>
  <si>
    <t>Srovnání lomového kamene nebo betonových tvárnic s přemístěním do 10 m</t>
  </si>
  <si>
    <t>-1780659439</t>
  </si>
  <si>
    <t>Srovnání lomového kamene nebo betonových tvárnic do měřitelných figur s přemístěním na vzdálenost do 10 m</t>
  </si>
  <si>
    <t>https://podminky.urs.cz/item/CS_URS_2025_01/114203401</t>
  </si>
  <si>
    <t>Poznámka k položce:_x000D_
Uvažováno s opětovným využitím 20% původního kamene.</t>
  </si>
  <si>
    <t>"kamenná pata - viz kubaturový list" 1750,88*0,2</t>
  </si>
  <si>
    <t>"opevnění výustí - viz kubaturový list" 15,9*0,2</t>
  </si>
  <si>
    <t>"oprava výusti ř. km 0,518 - viz kubaturový list"(2,89+1,03+0,69)*0,2</t>
  </si>
  <si>
    <t>"lokální oprava rovnaniny do betonového lože" 14,1*0,2</t>
  </si>
  <si>
    <t>114253301</t>
  </si>
  <si>
    <t>Třídění lomového kamene nebo betonových tvárnic podle druhu, velikosti nebo tvaru - strojně</t>
  </si>
  <si>
    <t>625687461</t>
  </si>
  <si>
    <t>Třídění lomového kamene nebo betonových tvárnic strojně získaných při rozebrání dlažeb, záhozů, rovnanin a soustřeďovacích staveb podle druhu, velikosti nebo tvaru</t>
  </si>
  <si>
    <t>https://podminky.urs.cz/item/CS_URS_2025_01/114253301</t>
  </si>
  <si>
    <t>"oprava výusti ř. km 0,518 - viz kubaturový list"2,89+1,03+0,69</t>
  </si>
  <si>
    <t>121151123</t>
  </si>
  <si>
    <t>Sejmutí ornice plochy přes 500 m2 tl vrstvy do 200 mm strojně</t>
  </si>
  <si>
    <t>-605234107</t>
  </si>
  <si>
    <t>Sejmutí ornice strojně při souvislé ploše přes 500 m2, tl. vrstvy do 200 mm</t>
  </si>
  <si>
    <t>https://podminky.urs.cz/item/CS_URS_2025_01/121151123</t>
  </si>
  <si>
    <t>"kamenná pata - viz kubaturový list" 2078,4</t>
  </si>
  <si>
    <t>"oprava výustí - viz kubaturový list" 15,44</t>
  </si>
  <si>
    <t>122251106</t>
  </si>
  <si>
    <t>Odkopávky a prokopávky nezapažené v hornině třídy těžitelnosti I skupiny 3 objem do 5000 m3 strojně</t>
  </si>
  <si>
    <t>1509614148</t>
  </si>
  <si>
    <t>Odkopávky a prokopávky nezapažené strojně v hornině třídy těžitelnosti I skupiny 3 přes 1 000 do 5 000 m3</t>
  </si>
  <si>
    <t>https://podminky.urs.cz/item/CS_URS_2025_01/122251106</t>
  </si>
  <si>
    <t>Poznámka k položce:_x000D_
Položka zahrnuje výkop pro provedení nové kamenné rovnaniny.</t>
  </si>
  <si>
    <t>"kamenná pata - viz kubaturový list" 969,92</t>
  </si>
  <si>
    <t>"oprava výustí - viz kubaturový list" 7,23</t>
  </si>
  <si>
    <t>171151103</t>
  </si>
  <si>
    <t>Uložení sypaniny z hornin soudržných do násypů zhutněných strojně</t>
  </si>
  <si>
    <t>717482247</t>
  </si>
  <si>
    <t>Uložení sypanin do násypů strojně s rozprostřením sypaniny ve vrstvách a s hrubým urovnáním zhutněných z hornin soudržných jakékoliv třídy těžitelnosti</t>
  </si>
  <si>
    <t>https://podminky.urs.cz/item/CS_URS_2025_01/171151103</t>
  </si>
  <si>
    <t>"zpětný zásyp"</t>
  </si>
  <si>
    <t>181006112</t>
  </si>
  <si>
    <t>Rozprostření zemint l vrstvy do 0,15 m schopných zúrodnění v rovině a sklonu do 1:5</t>
  </si>
  <si>
    <t>-1060507588</t>
  </si>
  <si>
    <t>Rozprostření zemin schopných zúrodnění v rovině a ve sklonu do 1:5, tloušťka vrstvy přes 0,10 do 0,15 m</t>
  </si>
  <si>
    <t>https://podminky.urs.cz/item/CS_URS_2025_01/181006112</t>
  </si>
  <si>
    <t>Poznámka k položce:_x000D_
Položka zahrnue ohumusování.</t>
  </si>
  <si>
    <t>Vodorovné konstrukce</t>
  </si>
  <si>
    <t>451316114</t>
  </si>
  <si>
    <t>Podklad pod dlažbu z betonu prostého se zvýšenými nároky na prostředí C 25/30 tl přes 200 do 250 mm</t>
  </si>
  <si>
    <t>-220453985</t>
  </si>
  <si>
    <t>Podklad pod dlažbu z betonu prostého se zvýšenými nároky na prostředí tř. C 25/30 tl. přes 200 do 250 mm</t>
  </si>
  <si>
    <t>https://podminky.urs.cz/item/CS_URS_2025_01/451316114</t>
  </si>
  <si>
    <t>"oprava výusti ř. km 0,518 - viz kubaturový list"3,44</t>
  </si>
  <si>
    <t>"lokální oprava rovnaniny do betonového lože" 6,13</t>
  </si>
  <si>
    <t>463211152</t>
  </si>
  <si>
    <t>Rovnanina objemu přes 3 m3 z lomového kamene tříděného hmotnosti přes 80 do 200 kg s urovnáním líce</t>
  </si>
  <si>
    <t>-2005329890</t>
  </si>
  <si>
    <t>Rovnanina z lomového kamene neupraveného pro podélné i příčné objekty objemu přes 3 m3 z kamene tříděného, s urovnáním líce a vyklínováním spár úlomky kamene hmotnost jednotlivých kamenů přes 80 do 200 kg</t>
  </si>
  <si>
    <t>https://podminky.urs.cz/item/CS_URS_2025_01/463211152</t>
  </si>
  <si>
    <t>Poznámka k položce:_x000D_
Uvažováno s opětovným použitím 20% původního kamene.</t>
  </si>
  <si>
    <t>"kamenná pata - viz kubaturový list" 1750,88*0,8</t>
  </si>
  <si>
    <t>"oprava výustí - viz kubaturový list" 15,90*0,8</t>
  </si>
  <si>
    <t>"oprava výusti ř. km 0,518 - viz kubaturový list"2,89*0,8</t>
  </si>
  <si>
    <t>"lokální oprava rovnaniny do betonového lože" 14,1*0,8</t>
  </si>
  <si>
    <t>463211152R</t>
  </si>
  <si>
    <t>440554556</t>
  </si>
  <si>
    <t>https://podminky.urs.cz/item/CS_URS_2025_01/463211152R</t>
  </si>
  <si>
    <t>Poznámka k položce:_x000D_
Položka nezahrnuje dovoz kamene - uvažováno s opětovným použitím 20% původního kamene.</t>
  </si>
  <si>
    <t>"oprava výustí - viz kubaturový list" 15,9*0,2</t>
  </si>
  <si>
    <t>"oprava výusti ř. km 0,518 - viz kubaturový list"2,89*0,2</t>
  </si>
  <si>
    <t>465511513R</t>
  </si>
  <si>
    <t>Dlažba z lomového kamene do malty s vyplněním spár maltou a vyspárováním pl do 20 m2 tl 300 mm</t>
  </si>
  <si>
    <t>1745035310</t>
  </si>
  <si>
    <t>https://podminky.urs.cz/item/CS_URS_2025_01/465511513R</t>
  </si>
  <si>
    <t>Poznámka k položce:_x000D_
Dlažba z lomového kamene upraveného vodorovná nebo plocha ve sklonu do 1:2 s dodáním hmot do cementové malty, s vyplněním spár a s vyspárováním cementovou maltou v ploše do 20 m2, tl. 300 mm</t>
  </si>
  <si>
    <t>Úpravy povrchů, podlahy a osazování výplní</t>
  </si>
  <si>
    <t>624631414</t>
  </si>
  <si>
    <t>Vyplnění spár prefabrikovaných dílců těsnicím provazcem z polyetylénu tl přes 40 do 50 mm</t>
  </si>
  <si>
    <t>-215997089</t>
  </si>
  <si>
    <t>Úprava vnějších spár obvodového pláště z prefabrikovaných dílců vyplnění spáry těsnicím provazcem z pěnového polyetylénu, šířky přes 40 do 50 mm</t>
  </si>
  <si>
    <t>https://podminky.urs.cz/item/CS_URS_2025_01/624631414</t>
  </si>
  <si>
    <t>Poznámka k položce:_x000D_
Položka zahrnuje vyplnění dilatačních spár v rozsahu dle kubaturového listu.</t>
  </si>
  <si>
    <t>"vyplnění dilatačních spar - viz kubaturový list" 69,70</t>
  </si>
  <si>
    <t>629992115R</t>
  </si>
  <si>
    <t>Zatmelení spar mezi mostními prefabrikáty š do 50 mm PUR tmelem včetně výplně PUR pěnou</t>
  </si>
  <si>
    <t>1499246489</t>
  </si>
  <si>
    <t>Zatmelení styčných spar mezi mostními prefabrikáty a konstrukcemi trvale pružným polyuretanovým tmelem včetně vyčištění spar, provedení penetračního nátěru a vyplnění spar pěnou pro spáry šířky přes 40 do 50 mm</t>
  </si>
  <si>
    <t>https://podminky.urs.cz/item/CS_URS_2025_01/629992115R</t>
  </si>
  <si>
    <t>636195212</t>
  </si>
  <si>
    <t>Vyplnění spár dlažby z lomového kamene maltou cementovou na hl do 70 mm s vyspárováním</t>
  </si>
  <si>
    <t>-831170763</t>
  </si>
  <si>
    <t>Vyplnění spár dosavadních dlažeb cementovou maltou s vyčištěním spár na hloubky do 70 mm dlažby z lomového kamene s vyspárováním</t>
  </si>
  <si>
    <t>https://podminky.urs.cz/item/CS_URS_2025_01/636195212</t>
  </si>
  <si>
    <t xml:space="preserve">Poznámka k položce:_x000D_
Přespárování bude provedeno dle rozsahu TZ. </t>
  </si>
  <si>
    <t>"přespárování zdiva - viz kubaturový list" 216,39</t>
  </si>
  <si>
    <t>R2.01</t>
  </si>
  <si>
    <t>Příplatek za použití spárovací hmoty pro kamennou dlažbu</t>
  </si>
  <si>
    <t>-1298423353</t>
  </si>
  <si>
    <t>Poznámka k položce:_x000D_
- spárovací hmota pro vrchní 3 cm výplně spár kamenné dlažby_x000D_
- spárovací hmota 1-komponentní reprofilační malta s cementovým pojivem, zúšlechtěná umělými hmotami a umělými vlákny "splňující požadavky ČSN EN 1504-3 třídy R4"</t>
  </si>
  <si>
    <t>Trubní vedení</t>
  </si>
  <si>
    <t>871350310</t>
  </si>
  <si>
    <t>Montáž kanalizačního potrubí hladkého plnostěnného SN 10 z polypropylenu DN 200</t>
  </si>
  <si>
    <t>662242845</t>
  </si>
  <si>
    <t>Montáž kanalizačního potrubí z polypropylenu PP hladkého plnostěnného SN 10 DN 200</t>
  </si>
  <si>
    <t>https://podminky.urs.cz/item/CS_URS_2025_01/871350310</t>
  </si>
  <si>
    <t>28614208</t>
  </si>
  <si>
    <t>trubka kanalizační PP plnostěnná jednovrstvá DN 200x1000mm SN10</t>
  </si>
  <si>
    <t>-1315573889</t>
  </si>
  <si>
    <t>1,5*1,015 'Přepočtené koeficientem množství</t>
  </si>
  <si>
    <t>871390310</t>
  </si>
  <si>
    <t>Montáž kanalizačního potrubí hladkého plnostěnného SN 10 z polypropylenu DN 400</t>
  </si>
  <si>
    <t>63652322</t>
  </si>
  <si>
    <t>Montáž kanalizačního potrubí z polypropylenu PP hladkého plnostěnného SN 10 DN 400</t>
  </si>
  <si>
    <t>https://podminky.urs.cz/item/CS_URS_2025_01/871390310</t>
  </si>
  <si>
    <t>28614322</t>
  </si>
  <si>
    <t>trubka kanalizační PP plnostěnná jednovrstvá DN 400x1000mm SN10</t>
  </si>
  <si>
    <t>367795034</t>
  </si>
  <si>
    <t>871420310</t>
  </si>
  <si>
    <t>Montáž kanalizačního potrubí hladkého plnostěnného SN 10 z polypropylenu DN 500</t>
  </si>
  <si>
    <t>970021617</t>
  </si>
  <si>
    <t>Montáž kanalizačního potrubí z polypropylenu PP hladkého plnostěnného SN 10 DN 500</t>
  </si>
  <si>
    <t>https://podminky.urs.cz/item/CS_URS_2025_01/871420310</t>
  </si>
  <si>
    <t>28614323</t>
  </si>
  <si>
    <t>trubka kanalizační PP plnostěnná jednovrstvá DN 500x1000mm SN10</t>
  </si>
  <si>
    <t>-177283843</t>
  </si>
  <si>
    <t>899623181</t>
  </si>
  <si>
    <t>Obetonování potrubí nebo zdiva stok betonem prostým tř. C 30/37 v otevřeném výkopu</t>
  </si>
  <si>
    <t>-1798077133</t>
  </si>
  <si>
    <t>Obetonování potrubí nebo zdiva stok betonem prostým v otevřeném výkopu, betonem tř. C 30/37</t>
  </si>
  <si>
    <t>https://podminky.urs.cz/item/CS_URS_2025_01/899623181</t>
  </si>
  <si>
    <t>"obetonování potrubí - viz kubaturový list" 0,66</t>
  </si>
  <si>
    <t>899643121</t>
  </si>
  <si>
    <t>Bednění pro obetonování potrubí otevřený výkop zřízení</t>
  </si>
  <si>
    <t>-346338917</t>
  </si>
  <si>
    <t>Bednění pro obetonování potrubí v otevřeném výkopu zřízení</t>
  </si>
  <si>
    <t>https://podminky.urs.cz/item/CS_URS_2025_01/899643121</t>
  </si>
  <si>
    <t>"obetonování potrubí - plocha z autocadu" 5,1836</t>
  </si>
  <si>
    <t>899643122</t>
  </si>
  <si>
    <t>Bednění pro obetonování potrubí otevřený výkop odstranění</t>
  </si>
  <si>
    <t>-1157469992</t>
  </si>
  <si>
    <t>Bednění pro obetonování potrubí v otevřeném výkopu odstranění</t>
  </si>
  <si>
    <t>https://podminky.urs.cz/item/CS_URS_2025_01/899643122</t>
  </si>
  <si>
    <t>Ostatní konstrukce a práce, bourání</t>
  </si>
  <si>
    <t>938903111</t>
  </si>
  <si>
    <t>Vysekání spár hl do 70 mm v dlažbě z lomového kamene</t>
  </si>
  <si>
    <t>177887847</t>
  </si>
  <si>
    <t>Dokončovací práce na dosavadních konstrukcích vysekání spár s očištěním zdiva nebo dlažby, s naložením suti na dopravní prostředek nebo s odklizením na hromady do vzdálenosti 50 m při hloubce spáry do 70 mm v dlažbě z lomového kamene</t>
  </si>
  <si>
    <t>https://podminky.urs.cz/item/CS_URS_2025_01/938903111</t>
  </si>
  <si>
    <t>Poznámka k položce:_x000D_
Přespárování v rozsahu dle TZ._x000D_
Vysekání spár bude probíhat do hloubky 70 mm. Položka zahrnuje očištění spár tlakovou vodou o tlaku vody min. 150 Barů.</t>
  </si>
  <si>
    <t>"prespárování zdiva - viz kubaturový list" 216,39</t>
  </si>
  <si>
    <t>941111111</t>
  </si>
  <si>
    <t>Montáž lešení řadového trubkového lehkého s podlahami zatížení do 200 kg/m2 š od 0,6 do 0,9 m v do 10 m</t>
  </si>
  <si>
    <t>-1234246892</t>
  </si>
  <si>
    <t>Lešení řadové trubkové lehké pracovní s podlahami s provozním zatížením tř. 3 do 200 kg/m2 šířky tř. W06 od 0,6 do 0,9 m výšky do 10 m montáž</t>
  </si>
  <si>
    <t>https://podminky.urs.cz/item/CS_URS_2025_01/941111111</t>
  </si>
  <si>
    <t>"lešení pro proveditelnost sanace římsy na LB na hranici pozemku s p. Popelkou a p. Plívou" 15,5*1,5</t>
  </si>
  <si>
    <t>941111211</t>
  </si>
  <si>
    <t>Příplatek k lešení řadovému trubkovému lehkému s podlahami do 200 kg/m2 š od 0,6 do 0,9 m v do 10 m za každý den použití</t>
  </si>
  <si>
    <t>-335440531</t>
  </si>
  <si>
    <t>Lešení řadové trubkové lehké pracovní s podlahami s provozním zatížením tř. 3 do 200 kg/m2 šířky tř. W06 od 0,6 do 0,9 m výšky do 10 m příplatek k ceně za každý den použití</t>
  </si>
  <si>
    <t>https://podminky.urs.cz/item/CS_URS_2025_01/941111211</t>
  </si>
  <si>
    <t>"lešení pro proveditelnost sanace římsy na LB na hranici pozemku s p. Popelkou a p. Plívou" 15,5*1,5*14</t>
  </si>
  <si>
    <t>941111811</t>
  </si>
  <si>
    <t>Demontáž lešení řadového trubkového lehkého s podlahami zatížení do 200 kg/m2 š od 0,6 do 0,9 m v do 10 m</t>
  </si>
  <si>
    <t>1264042257</t>
  </si>
  <si>
    <t>Lešení řadové trubkové lehké pracovní s podlahami s provozním zatížením tř. 3 do 200 kg/m2 šířky tř. W06 od 0,6 do 0,9 m výšky do 10 m demontáž</t>
  </si>
  <si>
    <t>https://podminky.urs.cz/item/CS_URS_2025_01/941111811</t>
  </si>
  <si>
    <t>985131111</t>
  </si>
  <si>
    <t>Očištění ploch stěn, rubu kleneb a podlah tlakovou vodou</t>
  </si>
  <si>
    <t>1500979818</t>
  </si>
  <si>
    <t>https://podminky.urs.cz/item/CS_URS_2025_01/985131111</t>
  </si>
  <si>
    <t xml:space="preserve">Poznámka k položce:_x000D_
Očištění ploch před přespárování v rozsahu dle TZ. _x000D_
Minimální tlak pro otryskání je 800 Barů._x000D_
</t>
  </si>
  <si>
    <t>997013869</t>
  </si>
  <si>
    <t>Poplatek za uložení stavebního odpadu na recyklační skládce (skládkovné) ze směsí betonu, cihel a keramických výrobků kód odpadu 17 01 07</t>
  </si>
  <si>
    <t>514288949</t>
  </si>
  <si>
    <t>Poplatek za uložení stavebního odpadu na recyklační skládce (skládkovné) ze směsí nebo oddělených frakcí betonu, cihel a keramických výrobků zatříděného do Katalogu odpadů pod kódem 17 01 07</t>
  </si>
  <si>
    <t>https://podminky.urs.cz/item/CS_URS_2025_01/997013869</t>
  </si>
  <si>
    <t>"vysekání spár" 3,895</t>
  </si>
  <si>
    <t>997321511</t>
  </si>
  <si>
    <t>Vodorovná doprava suti a vybouraných hmot po suchu do 1 km</t>
  </si>
  <si>
    <t>-841337296</t>
  </si>
  <si>
    <t>Vodorovná doprava suti a vybouraných hmot bez naložení, s vyložením a hrubým urovnáním po suchu, na vzdálenost do 1 km</t>
  </si>
  <si>
    <t>https://podminky.urs.cz/item/CS_URS_2025_01/997321511</t>
  </si>
  <si>
    <t>997321511R</t>
  </si>
  <si>
    <t>525619323</t>
  </si>
  <si>
    <t>https://podminky.urs.cz/item/CS_URS_2025_01/997321511R</t>
  </si>
  <si>
    <t>Poznámka k položce:_x000D_
Deponie na pozemku č. 2257, k. ú. Moravský Lačnov</t>
  </si>
  <si>
    <t>"viz kubaturový list - předpoklad uložení 80% na mezideponii" ((1750,88+15,9)*0,8)*1,8</t>
  </si>
  <si>
    <t>997321519</t>
  </si>
  <si>
    <t>Příplatek ZKD 1 km vodorovné dopravy suti a vybouraných hmot po suchu</t>
  </si>
  <si>
    <t>-1960770031</t>
  </si>
  <si>
    <t>Vodorovná doprava suti a vybouraných hmot bez naložení, s vyložením a hrubým urovnáním po suchu, na vzdálenost Příplatek k cenám za každý další započatý 1 km přes 1 km</t>
  </si>
  <si>
    <t>https://podminky.urs.cz/item/CS_URS_2025_01/997321519</t>
  </si>
  <si>
    <t>Poznámka k položce:_x000D_
Položka zahrnuje příplatek za odvoz suti na skládku Březinka u Letovic.</t>
  </si>
  <si>
    <t>"vysekání spár"3,895*31</t>
  </si>
  <si>
    <t>998</t>
  </si>
  <si>
    <t>Přesun hmot</t>
  </si>
  <si>
    <t>998332011</t>
  </si>
  <si>
    <t>Přesun hmot pro úpravy vodních toků a kanály</t>
  </si>
  <si>
    <t>-2100204046</t>
  </si>
  <si>
    <t>Přesun hmot pro úpravy vodních toků a kanály, hráze rybníků apod. dopravní vzdálenost do 500 m</t>
  </si>
  <si>
    <t>https://podminky.urs.cz/item/CS_URS_2025_01/998332011</t>
  </si>
  <si>
    <t>SO-01.03 - Sanace římsy</t>
  </si>
  <si>
    <t>132112131</t>
  </si>
  <si>
    <t>Hloubení nezapažených rýh šířky do 800 mm v soudržných horninách třídy těžitelnosti I skupiny 1 a 2 ručně</t>
  </si>
  <si>
    <t>629666358</t>
  </si>
  <si>
    <t>Hloubení nezapažených rýh šířky do 800 mm ručně s urovnáním dna do předepsaného profilu a spádu v hornině třídy těžitelnosti I skupiny 1 a 2 soudržných</t>
  </si>
  <si>
    <t>https://podminky.urs.cz/item/CS_URS_2025_01/132112131</t>
  </si>
  <si>
    <t>"výkop za římsou, kub. list"192,5</t>
  </si>
  <si>
    <t>985121222</t>
  </si>
  <si>
    <t>Tryskání degradovaného betonu líce kleneb vodou pod tlakem přes 300 do 1250 barů</t>
  </si>
  <si>
    <t>1294673292</t>
  </si>
  <si>
    <t>Tryskání degradovaného betonu líce kleneb a podhledů vodou pod tlakem přes 300 do 1 250 barů</t>
  </si>
  <si>
    <t>https://podminky.urs.cz/item/CS_URS_2025_01/985121222</t>
  </si>
  <si>
    <t>"očištění římsy - viz kubaturový list"275</t>
  </si>
  <si>
    <t>985311112</t>
  </si>
  <si>
    <t>Reprofilace stěn cementovou sanační maltou tl přes 10 do 20 mm</t>
  </si>
  <si>
    <t>-1040062845</t>
  </si>
  <si>
    <t>Reprofilace betonu sanačními maltami na cementové bázi ručně stěn, tloušťky přes 10 do 20 mm</t>
  </si>
  <si>
    <t>https://podminky.urs.cz/item/CS_URS_2025_01/985311112</t>
  </si>
  <si>
    <t>"sanace římsy - viz kubaturový list" 0,15*275*2</t>
  </si>
  <si>
    <t>985311212</t>
  </si>
  <si>
    <t>Reprofilace líce kleneb a podhledů cementovou sanační maltou tl přes 10 do 20 mm</t>
  </si>
  <si>
    <t>-411740604</t>
  </si>
  <si>
    <t>Reprofilace betonu sanačními maltami na cementové bázi ručně líce kleneb a podhledů, tloušťky přes 10 do 20 mm</t>
  </si>
  <si>
    <t>https://podminky.urs.cz/item/CS_URS_2025_01/985311212</t>
  </si>
  <si>
    <t>"sanace římsy - viz kubaturový list" 0,1*275</t>
  </si>
  <si>
    <t>985311312</t>
  </si>
  <si>
    <t>Reprofilace rubu kleneb a podlah cementovou sanační maltou tl přes 10 do 20 mm</t>
  </si>
  <si>
    <t>-2006927749</t>
  </si>
  <si>
    <t>Reprofilace betonu sanačními maltami na cementové bázi ručně rubu kleneb a podlah, tloušťky přes 10 do 20 mm</t>
  </si>
  <si>
    <t>https://podminky.urs.cz/item/CS_URS_2025_01/985311312</t>
  </si>
  <si>
    <t>"sanace římsy - viz kubaturový list" 0,6*275</t>
  </si>
  <si>
    <t>985312111</t>
  </si>
  <si>
    <t>Stěrka k vyrovnání betonových ploch stěn tl do 2 mm</t>
  </si>
  <si>
    <t>-1366456964</t>
  </si>
  <si>
    <t>Stěrka k vyrovnání ploch reprofilovaného betonu stěn, tloušťky do 2 mm</t>
  </si>
  <si>
    <t>https://podminky.urs.cz/item/CS_URS_2025_01/985312111</t>
  </si>
  <si>
    <t>985312121</t>
  </si>
  <si>
    <t>Stěrka k vyrovnání betonových ploch líce kleneb a podhledů tl do 2 mm</t>
  </si>
  <si>
    <t>1579972894</t>
  </si>
  <si>
    <t>Stěrka k vyrovnání ploch reprofilovaného betonu líce kleneb a podhledů, tloušťky do 2 mm</t>
  </si>
  <si>
    <t>https://podminky.urs.cz/item/CS_URS_2025_01/985312121</t>
  </si>
  <si>
    <t>985312131</t>
  </si>
  <si>
    <t>Stěrka k vyrovnání betonových ploch rubu kleneb a podlah tl do 2 mm</t>
  </si>
  <si>
    <t>-339420688</t>
  </si>
  <si>
    <t>Stěrka k vyrovnání ploch reprofilovaného betonu rubu kleneb a podlah, tloušťky do 2 mm</t>
  </si>
  <si>
    <t>https://podminky.urs.cz/item/CS_URS_2025_01/985312131</t>
  </si>
  <si>
    <t>985321111</t>
  </si>
  <si>
    <t>Ochranný nátěr výztuže na cementové bázi stěn, líce kleneb a podhledů 1 vrstva tl 1 mm</t>
  </si>
  <si>
    <t>-1398026975</t>
  </si>
  <si>
    <t>Ochranný nátěr betonářské výztuže 1 vrstva tloušťky 1 mm na cementové bázi stěn, líce kleneb a podhledů</t>
  </si>
  <si>
    <t>https://podminky.urs.cz/item/CS_URS_2025_01/985321111</t>
  </si>
  <si>
    <t xml:space="preserve">Poznámka k položce:_x000D_
Pomístní odkrytí původního armování betonové římsy. Předpoklad 10% sanované plochy. </t>
  </si>
  <si>
    <t>"sanace římsy - viz kubaturový list" (0,15*2+0,1)*275*0,1</t>
  </si>
  <si>
    <t>985321112</t>
  </si>
  <si>
    <t>Ochranný nátěr výztuže na cementové bázi rubu kleneb a podlah 1 vrstva tl 1 mm</t>
  </si>
  <si>
    <t>-1672559829</t>
  </si>
  <si>
    <t>Ochranný nátěr betonářské výztuže 1 vrstva tloušťky 1 mm na cementové bázi rubu kleneb a podlah</t>
  </si>
  <si>
    <t>https://podminky.urs.cz/item/CS_URS_2025_01/985321112</t>
  </si>
  <si>
    <t>"sanace římsy - viz kubaturový list"  0,6*275*0,1</t>
  </si>
  <si>
    <t>985323112</t>
  </si>
  <si>
    <t>Spojovací (adhezní) můstek reprofilovaného betonu na cementové bázi tl 2 mm</t>
  </si>
  <si>
    <t>-1898235064</t>
  </si>
  <si>
    <t>Spojovací (adhezní) můstek reprofilovaného betonu na cementové bázi, tloušťky 2 mm</t>
  </si>
  <si>
    <t>https://podminky.urs.cz/item/CS_URS_2025_01/985323112</t>
  </si>
  <si>
    <t xml:space="preserve">Poznámka k položce:_x000D_
Sanace plochy římsy 1-komponentní maltou s cementovým pojivem zúšlechtěnou umělými hmotami a vlákny. </t>
  </si>
  <si>
    <t>"sanace římsy - viz kubaturový list"275</t>
  </si>
  <si>
    <t>985331111</t>
  </si>
  <si>
    <t>Dodatečné vlepování betonářské výztuže D 8 mm do cementové aktivované malty včetně vyvrtání otvoru</t>
  </si>
  <si>
    <t>1078237439</t>
  </si>
  <si>
    <t>Dodatečné vlepování betonářské výztuže včetně vyvrtání a vyčištění otvoru cementovou aktivovanou maltou průměr výztuže 8 mm</t>
  </si>
  <si>
    <t>https://podminky.urs.cz/item/CS_URS_2025_01/985331111</t>
  </si>
  <si>
    <t>"vyztužení v nístech kaveren, 5 % celkové délky"275*0,05*2</t>
  </si>
  <si>
    <t>13021011</t>
  </si>
  <si>
    <t>tyč ocelová kruhová žebírková DIN 488 jakost B500B (10 505) výztuž do betonu D 8mm</t>
  </si>
  <si>
    <t>1458956378</t>
  </si>
  <si>
    <t>27,5*0,00041 'Přepočtené koeficientem množství</t>
  </si>
  <si>
    <t>1910962857</t>
  </si>
  <si>
    <t>Poznámka k položce:_x000D_
Odpad ze sanace římsy.</t>
  </si>
  <si>
    <t>112137560</t>
  </si>
  <si>
    <t>-2102570365</t>
  </si>
  <si>
    <t>16,363*31</t>
  </si>
  <si>
    <t>-455894928</t>
  </si>
  <si>
    <t>SO-01.04 - Dosypání hráze</t>
  </si>
  <si>
    <t>-2005349973</t>
  </si>
  <si>
    <t xml:space="preserve">Poznámka k položce:_x000D_
Položka zahrnuje sejmutí ornice v ř. km 0,065-0,088._x000D_
</t>
  </si>
  <si>
    <t>"dosypání hráze - viz kubaturový list" 65,78</t>
  </si>
  <si>
    <t>171103201</t>
  </si>
  <si>
    <t>Uložení sypanin z horniny třídy těžitelnosti I a II skupiny 1 až 4 do hrází nádrží se zhutněním 100 % PS C s příměsí jílu do 20 %</t>
  </si>
  <si>
    <t>1632222440</t>
  </si>
  <si>
    <t>Uložení netříděných sypanin do zemních hrází z hornin třídy těžitelnosti I a II, skupiny 1 až 4 pro jakoukoliv šířku koruny přehradních a jiných vodních nádrží se zhutněním do 100 % PS - koef. C s příměsí jílové hlíny do 20 % objemu</t>
  </si>
  <si>
    <t>https://podminky.urs.cz/item/CS_URS_2025_01/171103201</t>
  </si>
  <si>
    <t xml:space="preserve">Poznámka k položce:_x000D_
Dosypání hráze v ř. km 0,065-0,088._x000D_
</t>
  </si>
  <si>
    <t>"dosypání hráze - viz kubaturový list" 10,58</t>
  </si>
  <si>
    <t>-823936802</t>
  </si>
  <si>
    <t>Poznámka k položce:_x000D_
Položka zahrnuje ohumusování v ř. km 0,033-0,088.</t>
  </si>
  <si>
    <t>"dosypání hráze - viz kubaturový list" 79,52</t>
  </si>
  <si>
    <t>181006122</t>
  </si>
  <si>
    <t>Rozprostření zemint l vrstvy do 0,15 m schopných zúrodnění ve sklonu přes 1:5</t>
  </si>
  <si>
    <t>-1162699104</t>
  </si>
  <si>
    <t>Rozprostření zemin schopných zúrodnění ve sklonu přes 1:5, tloušťka vrstvy přes 0,10 do 0,15 m</t>
  </si>
  <si>
    <t>https://podminky.urs.cz/item/CS_URS_2025_01/181006122</t>
  </si>
  <si>
    <t>R4.01</t>
  </si>
  <si>
    <t>Zemina vhodná pro homogenní hráze</t>
  </si>
  <si>
    <t>196468700</t>
  </si>
  <si>
    <t>Zemina vhodná pro homogenní hráze, včetně dodávky</t>
  </si>
  <si>
    <t>"zemina pro dosypání hráze - viz kubaturový list" 10,58*1,7</t>
  </si>
  <si>
    <t>181411131</t>
  </si>
  <si>
    <t>Založení parkového trávníku výsevem pl do 1000 m2 v rovině a ve svahu do 1:5</t>
  </si>
  <si>
    <t>-1102786785</t>
  </si>
  <si>
    <t>Založení trávníku na půdě předem připravené plochy do 1000 m2 výsevem včetně utažení parkového v rovině nebo na svahu do 1:5</t>
  </si>
  <si>
    <t>https://podminky.urs.cz/item/CS_URS_2025_01/181411131</t>
  </si>
  <si>
    <t>79,52</t>
  </si>
  <si>
    <t>-1911545283</t>
  </si>
  <si>
    <t>79,52*0,02 'Přepočtené koeficientem množství</t>
  </si>
  <si>
    <t>181411132</t>
  </si>
  <si>
    <t>Založení parkového trávníku výsevem pl do 1000 m2 ve svahu přes 1:5 do 1:2</t>
  </si>
  <si>
    <t>-1973470960</t>
  </si>
  <si>
    <t>Založení trávníku na půdě předem připravené plochy do 1000 m2 výsevem včetně utažení parkového na svahu přes 1:5 do 1:2</t>
  </si>
  <si>
    <t>https://podminky.urs.cz/item/CS_URS_2025_01/181411132</t>
  </si>
  <si>
    <t>51,39</t>
  </si>
  <si>
    <t>-689870143</t>
  </si>
  <si>
    <t>51,39*0,02 'Přepočtené koeficientem množství</t>
  </si>
  <si>
    <t>181951112</t>
  </si>
  <si>
    <t>Úprava pláně v hornině třídy těžitelnosti I skupiny 1 až 3 se zhutněním strojně</t>
  </si>
  <si>
    <t>2070708699</t>
  </si>
  <si>
    <t>Úprava pláně vyrovnáním výškových rozdílů strojně v hornině třídy těžitelnosti I, skupiny 1 až 3 se zhutněním</t>
  </si>
  <si>
    <t>https://podminky.urs.cz/item/CS_URS_2025_01/181951112</t>
  </si>
  <si>
    <t>"srovnání a zhutnění hráze před provedením násypu" 65,78</t>
  </si>
  <si>
    <t>1851830052</t>
  </si>
  <si>
    <t>SO-01.05 - Zábradlí a oplocení</t>
  </si>
  <si>
    <t xml:space="preserve">    3 - Svislé a kompletní konstrukce</t>
  </si>
  <si>
    <t>PSV - Práce a dodávky PSV</t>
  </si>
  <si>
    <t xml:space="preserve">    767 - Konstrukce zámečnické</t>
  </si>
  <si>
    <t>Svislé a kompletní konstrukce</t>
  </si>
  <si>
    <t>33817R</t>
  </si>
  <si>
    <t>Montáž nového oplocení</t>
  </si>
  <si>
    <t>217637157</t>
  </si>
  <si>
    <t>Poznámka k položce:_x000D_
Kompletní dodávka a montáž včetně kotvení k podkladu chemickou kotvou, oplocení délky 165 m, výšky 1,5 m, poplastované pletivo oko 50x50 zelené, sloupky zelené žárově PZ, 77 ks.</t>
  </si>
  <si>
    <t>" nové oplocení - viz kubaturový list"1</t>
  </si>
  <si>
    <t>R5.01</t>
  </si>
  <si>
    <t>Demontáž oplocení</t>
  </si>
  <si>
    <t>-1679763686</t>
  </si>
  <si>
    <t xml:space="preserve">Poznámka k položce:_x000D_
"Demontáž původního oplocení, délka 87,6 m"_x000D_
</t>
  </si>
  <si>
    <t>R5.03</t>
  </si>
  <si>
    <t>Zpětná montáž původního oplocení</t>
  </si>
  <si>
    <t>-468761930</t>
  </si>
  <si>
    <t>" zpětná montáž oplocení - viz kubaturový list" 12</t>
  </si>
  <si>
    <t>628613611</t>
  </si>
  <si>
    <t>Žárové zinkování ponorem dílů ocelových konstrukcí mostů hmotnosti do 100 kg</t>
  </si>
  <si>
    <t>655949204</t>
  </si>
  <si>
    <t>Žárové zinkování ponorem dílů ocelových konstrukcí mostů hmotnosti dílců do 100 kg</t>
  </si>
  <si>
    <t>https://podminky.urs.cz/item/CS_URS_2025_01/628613611</t>
  </si>
  <si>
    <t>"zábradlí, viz kubaturový list" 2653,617</t>
  </si>
  <si>
    <t>997013509</t>
  </si>
  <si>
    <t>Příplatek k odvozu suti a vybouraných hmot na skládku ZKD 1 km přes 1 km</t>
  </si>
  <si>
    <t>39601792</t>
  </si>
  <si>
    <t>Odvoz suti a vybouraných hmot na skládku nebo meziskládku se složením, na vzdálenost Příplatek k ceně za každý další započatý 1 km přes 1 km</t>
  </si>
  <si>
    <t>https://podminky.urs.cz/item/CS_URS_2025_01/997013509</t>
  </si>
  <si>
    <t>PSV</t>
  </si>
  <si>
    <t>Práce a dodávky PSV</t>
  </si>
  <si>
    <t>767</t>
  </si>
  <si>
    <t>Konstrukce zámečnické</t>
  </si>
  <si>
    <t>767161814</t>
  </si>
  <si>
    <t>Demontáž zábradlí rovného nerozebíratelného hmotnosti 1 m zábradlí přes 20 kg do suti</t>
  </si>
  <si>
    <t>-687877169</t>
  </si>
  <si>
    <t>Demontáž zábradlí do suti rovného nerozebíratelný spoj hmotnosti 1 m zábradlí přes 20 kg</t>
  </si>
  <si>
    <t>https://podminky.urs.cz/item/CS_URS_2025_01/767161814</t>
  </si>
  <si>
    <t>" demontáž zábradlí - viz kubaturový list" 107,6</t>
  </si>
  <si>
    <t>767881112</t>
  </si>
  <si>
    <t>Montáž bodů záchytného systému do železobetonu chemickou kotvou</t>
  </si>
  <si>
    <t>1647499830</t>
  </si>
  <si>
    <t>Montáž záchytného systému proti pádu bodů samostatných nebo v systému s poddajným kotvícím vedením do železobetonu chemickou kotvou</t>
  </si>
  <si>
    <t>https://podminky.urs.cz/item/CS_URS_2025_01/767881112</t>
  </si>
  <si>
    <t>" dmontáž zábradlí - viz kubaturový list" 23</t>
  </si>
  <si>
    <t>M5.02</t>
  </si>
  <si>
    <t>kotevní deska 200x200x10</t>
  </si>
  <si>
    <t>315574571</t>
  </si>
  <si>
    <t>Kotevní deska 200x200x10</t>
  </si>
  <si>
    <t>"zábradlí - viz kubaturový list" 0,0736</t>
  </si>
  <si>
    <t>54879089R</t>
  </si>
  <si>
    <t>kotva chemická do betonu a těžké kotvení</t>
  </si>
  <si>
    <t>971059706</t>
  </si>
  <si>
    <t>"spotřeba na 1 kotvu je 10 ml, celkový počet kotev 23, 1 ampule 330 ml, ztratné 10%" 1</t>
  </si>
  <si>
    <t>31111018R</t>
  </si>
  <si>
    <t>matice nerezová šestihranná M10</t>
  </si>
  <si>
    <t>-1024865153</t>
  </si>
  <si>
    <t>"nové zábradlí - viz kubaturový list" 23*4</t>
  </si>
  <si>
    <t>30925003</t>
  </si>
  <si>
    <t>šroub kotevní žárový Pz pro chemické patrony M10x170mm</t>
  </si>
  <si>
    <t>326138070</t>
  </si>
  <si>
    <t>14550319</t>
  </si>
  <si>
    <t>profil ocelový svařovaný jakost S235 průřez čtvercový 80x80x6mm</t>
  </si>
  <si>
    <t>349306063</t>
  </si>
  <si>
    <t>"nové zábradlí - viz kubaturový list" 0,448</t>
  </si>
  <si>
    <t>14550341</t>
  </si>
  <si>
    <t>profil ocelový svařovaný jakost S235 průřez obdelníkový 80x60x5mm</t>
  </si>
  <si>
    <t>-260956794</t>
  </si>
  <si>
    <t>"nové zábradlí - viz kubaturový list" 0,302</t>
  </si>
  <si>
    <t>14550258</t>
  </si>
  <si>
    <t>profil ocelový svařovaný jakost S235 průřez čtvercový 60x60x5mm</t>
  </si>
  <si>
    <t>1137248789</t>
  </si>
  <si>
    <t>"nové zábradlí - viz kubaturový list" 0,881</t>
  </si>
  <si>
    <t>13010359R</t>
  </si>
  <si>
    <t>tyč plochá tažená za studena jakost S235JRC+C 50x3mm</t>
  </si>
  <si>
    <t>-1616603889</t>
  </si>
  <si>
    <t>"nové zábradlí - viz kubaturový list" 0,942</t>
  </si>
  <si>
    <t>54879432R</t>
  </si>
  <si>
    <t>šroub kotevní Pz pro chemickou kotvu M10x190mm</t>
  </si>
  <si>
    <t>-272307274</t>
  </si>
  <si>
    <t>"nové zábradlí - viz kubaturový list" 92</t>
  </si>
  <si>
    <t>M5.03</t>
  </si>
  <si>
    <t>Podložka M10</t>
  </si>
  <si>
    <t>ks</t>
  </si>
  <si>
    <t>-994004745</t>
  </si>
  <si>
    <t>998767102</t>
  </si>
  <si>
    <t>Přesun hmot tonážní pro zámečnické konstrukce v objektech v přes 6 do 12 m</t>
  </si>
  <si>
    <t>-1783041037</t>
  </si>
  <si>
    <t>Přesun hmot pro zámečnické konstrukce stanovený z hmotnosti přesunovaného materiálu vodorovná dopravní vzdálenost do 50 m základní v objektech výšky přes 6 do 12 m</t>
  </si>
  <si>
    <t>https://podminky.urs.cz/item/CS_URS_2025_01/998767102</t>
  </si>
  <si>
    <t>123491_SO02 - Lačnovský p., ř. km 1,344 - 3,260, Moravský Lačnov, oprava koryta</t>
  </si>
  <si>
    <t>SO-02.00 - VRN</t>
  </si>
  <si>
    <t>-853122987</t>
  </si>
  <si>
    <t>Kosení travin a vodních rostlin po vegetačním období vodního rostlinstva na břehu středně hustého</t>
  </si>
  <si>
    <t>"posečení vegetace v korytě před stavbou, plocha odměřená z autocadu, sečení uvažováno 1x" 0,7165*1</t>
  </si>
  <si>
    <t>-1587455502</t>
  </si>
  <si>
    <t>Shrabání pokoseného porostu a organických naplavenin s odvozem do 20 km vodního rostlinstva z břehu i z vody</t>
  </si>
  <si>
    <t>0,717</t>
  </si>
  <si>
    <t>-1625592584</t>
  </si>
  <si>
    <t>Rozebírání zpevněných ploch s přemístěním na skládku na vzdálenost do 20 m nebo s naložením na dopravní prostředek ze silničních panelů</t>
  </si>
  <si>
    <t>Poznámka k položce:_x000D_
Rozebrání zpevněných ploch sjezdu u přístupu č. 10, 11 - 14, 17, 20.</t>
  </si>
  <si>
    <t>2422054</t>
  </si>
  <si>
    <t>Čerpání vody na dopravní výšku do 10 m s uvažovaným průměrným přítokem přes 500 do 1 000 l/min</t>
  </si>
  <si>
    <t>326062695</t>
  </si>
  <si>
    <t>Pohotovost záložní čerpací soupravy pro dopravní výšku do 10 m s uvažovaným průměrným přítokem přes 500 do 1 000 l/min</t>
  </si>
  <si>
    <t>-709960230</t>
  </si>
  <si>
    <t>Úprava pláně na stavbách silnic a dálnic strojně na násypech se zhutněním</t>
  </si>
  <si>
    <t>152,5*3</t>
  </si>
  <si>
    <t>-777404313</t>
  </si>
  <si>
    <t>Čištění vozovek splachováním vodou povrchu podkladu nebo krytu živičného, betonového nebo dlážděného</t>
  </si>
  <si>
    <t xml:space="preserve">Poznámka k položce:_x000D_
v úseku ř. km 1,344 - 3,260._x000D_
Bude provedeno čištění využívaných komunikací po stavbě, i během stavby. </t>
  </si>
  <si>
    <t>709699697</t>
  </si>
  <si>
    <t>Poznámka k položce:_x000D_
v úseku ř. km 1,344 - 3,260._x000D_
Součástí položky je zajímkování a zahrázkování stavebního prostoru pro celou stavbu dle technologie zhotovitele._x000D_
_x000D_
Položka zahrnuje kompletní převedení vody během stavby, dle návrhu zhotovitele._x000D_
_x000D_
Součástí položky je případné zhotovení zemních hrázek a použití potrubí pro převedení vody (předpoklad DN 500), pytlů s pískem, apod.</t>
  </si>
  <si>
    <t>798809035</t>
  </si>
  <si>
    <t xml:space="preserve">Poznámka k položce:_x000D_
- v úseku ř. km 1,344 - 3,260._x000D_
Položka zahrnuje pasportizaci okolních nemovitostí, mostů a cest. Je nutné provést fotodokumentaci před a po. </t>
  </si>
  <si>
    <t>1461046360</t>
  </si>
  <si>
    <t>Provedení opatření vyplývajících z plánu BOZP, havarijního a povodňového</t>
  </si>
  <si>
    <t>Poznámka k položce:_x000D_
- v úseku ř. km 1,344 - 3,260._x000D_
Opatření vyplývající z plánu BOZP.</t>
  </si>
  <si>
    <t>73718425</t>
  </si>
  <si>
    <t>Poznámka k položce:_x000D_
- v úseku ř. km 1,344 - 3,260._x000D_
- návrh a schválení havarijního a povodňového plánu příslušným orgánem státní správy _x000D_
- provedení opatření vyplvajících z havarijního a povodňového plánu.</t>
  </si>
  <si>
    <t>736622097</t>
  </si>
  <si>
    <t>Zpracování a předání dokum. skutečného provedení stavby vč. fotodokumentace (2 paré + 1 v el. podobě) a zaměření skuteč. provedení stavby - geodetická část dok. (2 paré + 1 v el. podobě) v rozsahu odpovídajícím příslušným právním předpisům</t>
  </si>
  <si>
    <t>Poznámka k položce:_x000D_
Zpracování a předání dokum. skutečného provedení stavby vč. fotodokumentace (2 paré + 1 v el. podobě) a zaměření skuteč. provedení stavby - geodetická část dok. (2 paré + 1 v el. podobě) v rozsahu odpovídajícím příslušným právním předpisům_x000D_
Vše zpracováno pro úsek ř. km 1,344 - 3,260.</t>
  </si>
  <si>
    <t>1609596766</t>
  </si>
  <si>
    <t xml:space="preserve">Poznámka k položce:_x000D_
Položka zahrnuje dodávku, montáž, pronájem, demontáž, likvidaci, odvoz a případnou úpravu ploch pro dočasné dopravní značení. _x000D_
_x000D_
Položka zahrnuje dopravní značení pro staveniště v úseku ř. km 1,344 - 3,260._x000D_
_x000D_
V položce je zahrnuto i případné přesouvání dopravního značení při provádění po úsecích. _x000D_
_x000D_
Položka zahrnuje kompletní zajištění dopravní bezpečnosti stavby a to včetně nákladů na vyhotovení návrhu dočasného dopravního značení, případného zajištění užívání komunikace včetně související inženýrské činnosti a poplatků. </t>
  </si>
  <si>
    <t>2143100635</t>
  </si>
  <si>
    <t>Poznámka k položce:_x000D_
- v úseku ř. km 1,344 - 3,260._x000D_
Položka zahrnuje dočasné sjezdy do koryta, jejích zřízení i odstranění a uvedenído původního stavu.</t>
  </si>
  <si>
    <t>-652356204</t>
  </si>
  <si>
    <t>Poznámka k položce:_x000D_
- v úseku ř. km 1,344 - 3,260._x000D_
Včetně komunikací, uvedení do původního stavu, zpět jejich vlastníkům.</t>
  </si>
  <si>
    <t>322558043</t>
  </si>
  <si>
    <t>Poznámka k položce:_x000D_
- v úseku ř. km 1,344 - 3,260._x000D_
Zajištění kompletní činnosti biologického dozoru po dobu stavby a to včetně případného transferu živočichů.</t>
  </si>
  <si>
    <t>Náhrady za využití pozemků pro účely zřízení zařízení staveniště</t>
  </si>
  <si>
    <t>-451416355</t>
  </si>
  <si>
    <t>Poznámka k položce:_x000D_
Položka zahrnuje nájemné za parcely č. 191/1; 148/3; 2578/35 dle uzavřené nájemní smlouvy č. NSp-23/24._x000D_
Nájem 10 Kč/m2 dotčené plochy/měsíc.</t>
  </si>
  <si>
    <t>R0.16</t>
  </si>
  <si>
    <t>198686365</t>
  </si>
  <si>
    <t xml:space="preserve">Poznámka k položce:_x000D_
Položka zahrnuje případné posečení pozemku, sejmutí skrývky, úpravu terénu do požadovaného sklonu tak, aby přebytečná voda stékala do vymodelovaných příkopů s vyústěním do v.t. Svitavy. _x000D_
_x000D_
Položka dále zahrnuje uvedení do původního stavu, vč. ohumusování a osetí. _x000D_
Mezideponie pro provádění stavby v úseku ř. km 1,344 - 3,260._x000D_
_x000D_
_x000D_
</t>
  </si>
  <si>
    <t>-261748845</t>
  </si>
  <si>
    <t>Poznámka k položce:_x000D_
Geotextilie pod štěrkové lože provizorního zpevnění sjezdů z komunikací. Položka zahrnuje zpevnění u přístupů 10, 11-14, 17 a 20.</t>
  </si>
  <si>
    <t>-1718005332</t>
  </si>
  <si>
    <t>Zřízení zpevněné plochy ze silničních panelů osazených do lože tl. 50 mm z kameniva</t>
  </si>
  <si>
    <t>Poznámka k položce:_x000D_
 Položka zahrnuje zpevnění u přístupů 10, 11-14, 17 a 20.</t>
  </si>
  <si>
    <t>126</t>
  </si>
  <si>
    <t>206258139</t>
  </si>
  <si>
    <t>"63*0,16669; přepočtené koeficientem množství"11</t>
  </si>
  <si>
    <t>-1326038634</t>
  </si>
  <si>
    <t>Podklad nebo kryt z kameniva hrubého drceného vel. 16-32 mm s rozprostřením a zhutněním plochy přes 100 m2, po zhutnění tl. 100 mm</t>
  </si>
  <si>
    <t xml:space="preserve">Poznámka k položce:_x000D_
Položkqa zahrnuje vrchní vrstvu příjezdové cesty k mezideponii, jedná se o zpevnění cesty na parcele č. 1879/2 a 2015/1. k.ú. Moravský Lačnov. </t>
  </si>
  <si>
    <t>-455983534</t>
  </si>
  <si>
    <t>Podklad nebo kryt z kameniva hrubého drceného vel. 32-63 mm s rozprostřením a zhutněním plochy přes 100 m2, po zhutnění tl. 100 mm</t>
  </si>
  <si>
    <t>369183763</t>
  </si>
  <si>
    <t>Podklad nebo kryt z kameniva hrubého drceného vel. 32-63 mm s rozprostřením a zhutněním plochy přes 100 m2, po zhutnění tl. 250 mm</t>
  </si>
  <si>
    <t>1430437805</t>
  </si>
  <si>
    <t>Poznámka k položce:_x000D_
Položka zahrnuje nájemné za parcely č. 2460/10 dle uzavřené nájemní smlouvy, nájem 10 Kč/m2/měsíc._x000D_
Mezideponie pro provádění stavby v úseku ř. km 1,344 - 3,260.</t>
  </si>
  <si>
    <t>-1529395238</t>
  </si>
  <si>
    <t>Kladení drenážního potrubí z plastických hmot do připravené rýhy z tvrdého PVC, průměru přes 90 do 150 mm</t>
  </si>
  <si>
    <t>-911392528</t>
  </si>
  <si>
    <t>-667567662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</si>
  <si>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</si>
  <si>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821646384</t>
  </si>
  <si>
    <t>1929543255</t>
  </si>
  <si>
    <t>Přesun hmot pro komunikace s krytem z kameniva, monolitickým betonovým nebo živičným dopravní vzdálenost do 200 m jakékoliv délky objektu</t>
  </si>
  <si>
    <t>R0.16.1</t>
  </si>
  <si>
    <t>Ochrana stromů v souladu s normou ČSN 83 9061</t>
  </si>
  <si>
    <t>-756236933</t>
  </si>
  <si>
    <t xml:space="preserve">Ochrana stromů v souladu s normou ČSN 83 9061 Ochrana stromů, porostů a vegetačních ploch při stavebních pracích a SPPK A01 002:2017 Ochrana dřevin při stavební činnosti.
</t>
  </si>
  <si>
    <t xml:space="preserve">Poznámka k položce:_x000D_
Ochrana dočasným prkenným obedněním. Předpokládá se průběžné přemisťování ochrany, je uvažováno s 10 kusy stromů průměru 80 cm. _x000D_
V ceně je kompletní dodávka a montáž. Stromy budou obaleny geotextilií, případně jinou tkaninou a bude zřízeno obědnění kmenů a náběhů kořenů na výšku min. 2,5 m, případně dle podmínek. Prkna budou ovázána tak, aby uchycení nepoškodilo kmen. </t>
  </si>
  <si>
    <t>1656062924</t>
  </si>
  <si>
    <t>1735223111</t>
  </si>
  <si>
    <t>521521649</t>
  </si>
  <si>
    <t>Podklad ze štěrkodrti ŠD s rozprostřením a zhutněním plochy jednotlivě do 100 m2, po zhutnění tl. 300 mm</t>
  </si>
  <si>
    <t>-1685959242</t>
  </si>
  <si>
    <t>Podklad ze štěrkodrti ŠD s rozprostřením a zhutněním plochy jednotlivě do 100 m2, po zhutnění tl. 100 mm</t>
  </si>
  <si>
    <t>888293544</t>
  </si>
  <si>
    <t>74517569</t>
  </si>
  <si>
    <t>1185937370</t>
  </si>
  <si>
    <t>-1428826620</t>
  </si>
  <si>
    <t>Proříznutí a zalití spár mezi kolejnicí a živičným krytem a na styku pracovních spár horkou zálivkou</t>
  </si>
  <si>
    <t>528027687</t>
  </si>
  <si>
    <t>Poznámka k položce:_x000D_
- v úseku ř. km 1,344 - 3,260._x000D_
- provedení archeologického výzkumu, včetně oznámení o termínu zahájení zemních prací Archeologickému ústavu.</t>
  </si>
  <si>
    <t>875794970</t>
  </si>
  <si>
    <t>Poznámka k položce:_x000D_
- v úseku ř. km 1,344 - 3,260._x000D_
Položka zahrnuje vytyčení stavby (případně pozemků nebo provedení jiných geodetických prací) odborně způsobilou osobou v oboru zeměměřictví.</t>
  </si>
  <si>
    <t>012303000r</t>
  </si>
  <si>
    <t>-1272542607</t>
  </si>
  <si>
    <t>Poznámka k položce:_x000D_
Zpracování a předání zaměření skutečného provedení stavby pro úsek ř. km 1,344 - 3,260 (2x paré + 1x v el. podobě a to i v editovatelném formátu dat, na běžném dat. nosiči) včetně ověření dle zákona č. 2001/1994 Sb., o zeměměřičství</t>
  </si>
  <si>
    <t>-1405554958</t>
  </si>
  <si>
    <t>Poznámka k položce:_x000D_
- v úseku ř. km 1,344 - 3,260_x000D_
Položka zahrnuje:_x000D_
- vytyčení, zajištění, předání stav. vedení (včetně předávacích protokolů) všech inženýrských sítí, které jsou akcí dotčeny._x000D_
- označení a ochrana stávajících inženýrských sítí zařízení na staveništi.</t>
  </si>
  <si>
    <t>-337705646</t>
  </si>
  <si>
    <t>Poznámka k položce:_x000D_
- v úseku ř. km 1,344 - 3,260_x000D_
Položka zahrnuje úpravení všech ploch, které byly využity na zařízení staveniště, do původního stavu.</t>
  </si>
  <si>
    <t>2069922696</t>
  </si>
  <si>
    <t xml:space="preserve">Poznámka k položce:_x000D_
- v úseku ř. km 1,344 - 3,260_x000D_
V položce je zahrnuto zřízení staveniště, dovoz všech potřebných zařízení a vybavení. Součástí položky je i zrušení staveniště. _x000D_
Zajištění umístění štítku o povolení stavby. </t>
  </si>
  <si>
    <t>Demontáž lávky, vč. likvidace</t>
  </si>
  <si>
    <t>-668646768</t>
  </si>
  <si>
    <t>Poznámka k položce:_x000D_
Položka zahrnuje demontáž lávky na parcele č. 2304/21.</t>
  </si>
  <si>
    <t>SO-02.01 - Odtěžení sedimentu</t>
  </si>
  <si>
    <t>122111101</t>
  </si>
  <si>
    <t>Odkopávky a prokopávky v hornině třídy těžitelnosti I, skupiny 1 a 2 ručně</t>
  </si>
  <si>
    <t>287420427</t>
  </si>
  <si>
    <t>Odkopávky a prokopávky ručně zapažené i nezapažené v hornině třídy těžitelnosti I skupiny 1 a 2</t>
  </si>
  <si>
    <t>https://podminky.urs.cz/item/CS_URS_2025_01/122111101</t>
  </si>
  <si>
    <t>"odtěžení sedimentu v nepřístupných místech pro mechanizaci; ř.km 2,294-2,533; viz kubaturový list"136,97</t>
  </si>
  <si>
    <t>124153102</t>
  </si>
  <si>
    <t>Vykopávky pro koryta vodotečí v hornině třídy těžitelnosti I skupiny 1 a 2 objem do 5000 m3 strojně</t>
  </si>
  <si>
    <t>840271374</t>
  </si>
  <si>
    <t>Vykopávky pro koryta vodotečí strojně v hornině třídy těžitelnosti I skupiny 1 a 2 přes 1 000 do 5 000 m3</t>
  </si>
  <si>
    <t>https://podminky.urs.cz/item/CS_URS_2025_01/124153102</t>
  </si>
  <si>
    <t>"nánosy, viz kubaturový list"1295,07</t>
  </si>
  <si>
    <t>162211311</t>
  </si>
  <si>
    <t>Vodorovné přemístění výkopku z horniny třídy těžitelnosti I skupiny 1 až 3 stavebním kolečkem do 10 m</t>
  </si>
  <si>
    <t>-372323634</t>
  </si>
  <si>
    <t>Vodorovné přemístění výkopku nebo sypaniny stavebním kolečkem s vyprázdněním kolečka na hromady nebo do dopravního prostředku na vzdálenost do 10 m z horniny třídy těžitelnosti I, skupiny 1 až 3</t>
  </si>
  <si>
    <t>https://podminky.urs.cz/item/CS_URS_2025_01/162211311</t>
  </si>
  <si>
    <t>"přemístění sedimentu v ř.km 2,294 až 2,533"136,97</t>
  </si>
  <si>
    <t>162211319</t>
  </si>
  <si>
    <t>Příplatek k vodorovnému přemístění výkopku z horniny třídy těžitelnosti I skupiny 1 až 3 stavebním kolečkem za každých dalších 10 m</t>
  </si>
  <si>
    <t>-853349946</t>
  </si>
  <si>
    <t>Vodorovné přemístění výkopku nebo sypaniny stavebním kolečkem s vyprázdněním kolečka na hromady nebo do dopravního prostředku na vzdálenost do 10 m Příplatek za každých dalších 10 m k ceně -1311</t>
  </si>
  <si>
    <t>https://podminky.urs.cz/item/CS_URS_2025_01/162211319</t>
  </si>
  <si>
    <t>"přemístění sedimentu v ř.km 2,294 až 2,533"136,97*6</t>
  </si>
  <si>
    <t>166125169</t>
  </si>
  <si>
    <t>"přemístění sedimentu v korytě"1295,07</t>
  </si>
  <si>
    <t>162551107</t>
  </si>
  <si>
    <t>Vodorovné přemístění přes 2 000 do 2500 m výkopku/sypaniny z horniny třídy těžitelnosti I skupiny 1 až 3</t>
  </si>
  <si>
    <t>1846655814</t>
  </si>
  <si>
    <t>Vodorovné přemístění výkopku nebo sypaniny po suchu na obvyklém dopravním prostředku, bez naložení výkopku, avšak se složením bez rozhrnutí z horniny třídy těžitelnosti I skupiny 1 až 3 na vzdálenost přes 2 000 do 2 500 m</t>
  </si>
  <si>
    <t>https://podminky.urs.cz/item/CS_URS_2025_01/162551107</t>
  </si>
  <si>
    <t xml:space="preserve">Poznámka k položce:_x000D_
Položka zahrnuje přesun a složení sedimentu na mezideponiie, tj. na parcelu č. 2460/10, k.ú. Moravský Lačnov. </t>
  </si>
  <si>
    <t>"kubatura odečtená z modelu, přemístění na mezideponii" 1432,04</t>
  </si>
  <si>
    <t>2052340273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</si>
  <si>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</si>
  <si>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Poznámka k položce:_x000D_
Polžoka zahrnuje přesun odvodněného sedimentu na skládku. Projektová dokumentace uvažuje se skládkou Březinka u Letovic, tj. 31 km vzdálená skládka.</t>
  </si>
  <si>
    <t>"kubatura odečtená z modelu"1432,04</t>
  </si>
  <si>
    <t>306523664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</si>
  <si>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</si>
  <si>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"kubatura odečtená z modelu"1432,04*21</t>
  </si>
  <si>
    <t>1467849981</t>
  </si>
  <si>
    <t>Nakládání, skládání a překládání neulehlého výkopku nebo sypaniny strojně nakládání, množství přes 100 m3, z hornin třídy těžitelnosti I, skupiny 1 až 3</t>
  </si>
  <si>
    <t>Poznámka k položce:_x000D_
Položka zahrnuje naložení sedimentu.</t>
  </si>
  <si>
    <t>"naložení přesuny korytem"1432,04</t>
  </si>
  <si>
    <t>"odvoz na skládku; kubatura odečtená z modelu"1432,04</t>
  </si>
  <si>
    <t>1635973443</t>
  </si>
  <si>
    <t>Uložení sypaniny na skládky nebo meziskládky bez hutnění s upravením uložené sypaniny do předepsaného tvaru</t>
  </si>
  <si>
    <t>1631760089</t>
  </si>
  <si>
    <t>"kubatura odečtená z modelu"1432,04*1,7</t>
  </si>
  <si>
    <t>SO-02.02 - Oprava opevnění</t>
  </si>
  <si>
    <t>-1971713359</t>
  </si>
  <si>
    <t>Poznámka k položce:_x000D_
Položka zahrnuje rozebrání původní kamenné paty, vč. naložení.</t>
  </si>
  <si>
    <t>"kamenná pata - viz kubaturový list"2758,75</t>
  </si>
  <si>
    <t>"opevnění výusti" 11,80</t>
  </si>
  <si>
    <t>"oprava nárazových břehů"144,60</t>
  </si>
  <si>
    <t>1796074139</t>
  </si>
  <si>
    <t xml:space="preserve">Poznámka k položce:_x000D_
Uvažováno s opětovným využitím 20% původního kamene._x000D_
</t>
  </si>
  <si>
    <t>"kamenná pata - viz kubaturový list"2758,75*0,2</t>
  </si>
  <si>
    <t>"opevnění výustí" 11,80*0,2</t>
  </si>
  <si>
    <t>"oprava nárazových břehů"144,60*0,2</t>
  </si>
  <si>
    <t>"lokální oprava ř. km 0,837" 0,9*0,2</t>
  </si>
  <si>
    <t>1010294821</t>
  </si>
  <si>
    <t>"opevnění výustí" 11,80</t>
  </si>
  <si>
    <t>"lokální oprava ř. km 0,837" 0,9</t>
  </si>
  <si>
    <t>2082702277</t>
  </si>
  <si>
    <t>"kamenná pata - viz kubaturový list"3876</t>
  </si>
  <si>
    <t>"oprava výustí" 3,81</t>
  </si>
  <si>
    <t>602530397</t>
  </si>
  <si>
    <t xml:space="preserve">Poznámka k položce:_x000D_
Položka zahrnuje výkop pro provedení nové kamenné rovnaniny. _x000D_
</t>
  </si>
  <si>
    <t>"kamenná pata - viz kubaturový list" 1528,24</t>
  </si>
  <si>
    <t>"oprava výustí" 2,79</t>
  </si>
  <si>
    <t>129911113</t>
  </si>
  <si>
    <t>Bourání zdiva kamenného v odkopávkách nebo prokopávkách na MC ručně</t>
  </si>
  <si>
    <t>1012590755</t>
  </si>
  <si>
    <t>Bourání konstrukcí v odkopávkách a prokopávkách ručně s přemístěním suti na hromady na vzdálenost do 20 m nebo s naložením na dopravní prostředek ze zdiva kamenného, pro jakýkoliv druh kamene na maltu cementovou</t>
  </si>
  <si>
    <t>https://podminky.urs.cz/item/CS_URS_2025_01/129911113</t>
  </si>
  <si>
    <t>1421995129</t>
  </si>
  <si>
    <t>"přesun ornice korytem"3879,81</t>
  </si>
  <si>
    <t>"přesun odkopávek korytem"1531,03</t>
  </si>
  <si>
    <t>1117136940</t>
  </si>
  <si>
    <t>"přemístění kamene do rovnanin korytem"2758,75</t>
  </si>
  <si>
    <t>162451105</t>
  </si>
  <si>
    <t>Vodorovné přemístění přes 1 000 do 1500 m výkopku/sypaniny z horniny třídy těžitelnosti I skupiny 1 až 3</t>
  </si>
  <si>
    <t>1771563528</t>
  </si>
  <si>
    <t>Vodorovné přemístění výkopku nebo sypaniny po suchu na obvyklém dopravním prostředku, bez naložení výkopku, avšak se složením bez rozhrnutí z horniny třídy těžitelnosti I skupiny 1 až 3 na vzdálenost přes 1 000 do 1 500 m</t>
  </si>
  <si>
    <t>https://podminky.urs.cz/item/CS_URS_2025_01/162451105</t>
  </si>
  <si>
    <t>"přemístění ornice na mezideponii a zpět"3876</t>
  </si>
  <si>
    <t>-1644077763</t>
  </si>
  <si>
    <t>1518485899</t>
  </si>
  <si>
    <t>"kamenná pata - viz kubaturový list" 3876,00</t>
  </si>
  <si>
    <t>-1546680682</t>
  </si>
  <si>
    <t>3879,81</t>
  </si>
  <si>
    <t>793951985</t>
  </si>
  <si>
    <t>3879,81*0,02 'Přepočtené koeficientem množství</t>
  </si>
  <si>
    <t>311213121R</t>
  </si>
  <si>
    <t>Zdivo z nepravidelných kamenů na maltu objem jednoho kamene přes 0,02 m3 š spáry do 4 mm</t>
  </si>
  <si>
    <t>139162383</t>
  </si>
  <si>
    <t>Zdivo nadzákladové z lomového kamene štípaného nebo ručně vybíraného na maltu z nepravidelných kamenů objemu 1 kusu kamene přes 0,02 m3, šířka spáry do 4 mm</t>
  </si>
  <si>
    <t>https://podminky.urs.cz/item/CS_URS_2025_01/311213121R</t>
  </si>
  <si>
    <t>-1826529805</t>
  </si>
  <si>
    <t>"oprava nárazových břehů"12,75</t>
  </si>
  <si>
    <t>-1729077246</t>
  </si>
  <si>
    <t>"kamenná pata - viz kubaturový list" 2758,75*0,8</t>
  </si>
  <si>
    <t>"oprava výustí"  11,80*0,8</t>
  </si>
  <si>
    <t>"oprava nárazových břehů"144,60*0,8</t>
  </si>
  <si>
    <t>-1005189226</t>
  </si>
  <si>
    <t xml:space="preserve">Poznámka k položce:_x000D_
Položka nezahrnuje dovoz kamene - uvažováno s opětovným použitím 20% původního kamene. </t>
  </si>
  <si>
    <t>"kamenná pata - viz kubaturový list" 2758,75*0,2</t>
  </si>
  <si>
    <t>"oprava výustí"  11,80*0,2</t>
  </si>
  <si>
    <t>-513588972</t>
  </si>
  <si>
    <t>"vyplnění dilatačních spár - viz kubaturový list" 10,20</t>
  </si>
  <si>
    <t>-2005360658</t>
  </si>
  <si>
    <t>-202282971</t>
  </si>
  <si>
    <t xml:space="preserve">Poznámka k položce:_x000D_
Přespárování bude provedeno dle rozsahu TZ. _x000D_
</t>
  </si>
  <si>
    <t>"přespárování zdiva - viz kubaturový list" 60,97</t>
  </si>
  <si>
    <t>"lokální oprava ř. km 0,837" 1,5</t>
  </si>
  <si>
    <t>871370310</t>
  </si>
  <si>
    <t>Montáž kanalizačního potrubí hladkého plnostěnného SN 10 z polypropylenu DN 300</t>
  </si>
  <si>
    <t>4404685</t>
  </si>
  <si>
    <t>Montáž kanalizačního potrubí z polypropylenu PP hladkého plnostěnného SN 10 DN 300</t>
  </si>
  <si>
    <t>https://podminky.urs.cz/item/CS_URS_2025_01/871370310</t>
  </si>
  <si>
    <t>28617006</t>
  </si>
  <si>
    <t>trubka kanalizační PP plnostěnná třívrstvá DN 300x1000mm SN10</t>
  </si>
  <si>
    <t>-254837775</t>
  </si>
  <si>
    <t>-449812801</t>
  </si>
  <si>
    <t>"obetonování potrubí - viz kubaturový list" 0,19</t>
  </si>
  <si>
    <t>1406877056</t>
  </si>
  <si>
    <t>"obetonování potrubí - plocha z autocadu"0,9425*1,5</t>
  </si>
  <si>
    <t>-562620666</t>
  </si>
  <si>
    <t>"obetonování potrubí - plocha z autocadu" 0,9425*1,5</t>
  </si>
  <si>
    <t>212513559</t>
  </si>
  <si>
    <t>Poznámka k položce:_x000D_
Přespárování dle rozsahu TZ._x000D_
Vysekání spár do hloubky 70 mm. Položka zahrnuje očištěníspár tlakovou vodou o tlaku vody min. 150 Barů.</t>
  </si>
  <si>
    <t>109328225</t>
  </si>
  <si>
    <t>Poznámka k položce:_x000D_
Očištění ploch před přespárováním v rozsahu dle TZ. Minimální tlak pro otryskání je 800 Barů.</t>
  </si>
  <si>
    <t>-142481525</t>
  </si>
  <si>
    <t>Poznámka k položce:_x000D_
- spárovací hmota pro vrchní 3 cm výplně spár kamenné dlažby_x000D_
- spárovací hmota 1-komponentní reprofilační malta s cementovým pojivem, zúšlechtěná umělými hmotami a umělými vlákny "splňující požadavky ČSN EN 1504-3 třídy R4</t>
  </si>
  <si>
    <t>1096040458</t>
  </si>
  <si>
    <t>"vysekání spár" 1,097</t>
  </si>
  <si>
    <t>1924025189</t>
  </si>
  <si>
    <t>1309738708</t>
  </si>
  <si>
    <t>"viz kubaturový list - předpoklad uložení 80% na deponii" (2758,75+11,80+144,60+0,9)*0,8*1,8</t>
  </si>
  <si>
    <t>1832505687</t>
  </si>
  <si>
    <t>"vysekání spár" 1,097*31</t>
  </si>
  <si>
    <t>-1747070262</t>
  </si>
  <si>
    <t>SO-02.03 - Sanace římsy</t>
  </si>
  <si>
    <t>-1810559095</t>
  </si>
  <si>
    <t>"výkop za římsou, kub. list"70,7</t>
  </si>
  <si>
    <t>985121122</t>
  </si>
  <si>
    <t>Tryskání degradovaného betonu stěn a rubu kleneb vodou pod tlakem přes 300 do 1250 barů</t>
  </si>
  <si>
    <t>-743665388</t>
  </si>
  <si>
    <t>Tryskání degradovaného betonu stěn, rubu kleneb a podlah vodou pod tlakem přes 300 do 1 250 barů</t>
  </si>
  <si>
    <t>https://podminky.urs.cz/item/CS_URS_2025_01/985121122</t>
  </si>
  <si>
    <t>Poznámka k položce:_x000D_
Očištění betonové římsy před sanací. Minimální tlak pro otryskání je 800 Barů.</t>
  </si>
  <si>
    <t>"očištění římsy - viz kubaturový list" (0,6+0,15*2)*101</t>
  </si>
  <si>
    <t>1170335401</t>
  </si>
  <si>
    <t>"očištění římsy - viz kubaturový list" 0,1*101</t>
  </si>
  <si>
    <t>-683847657</t>
  </si>
  <si>
    <t>"sanace římsy - viz kubaturový list" 0,15*2*101</t>
  </si>
  <si>
    <t>1184505850</t>
  </si>
  <si>
    <t>"sanace římsy - viz kubaturový list" 0,1*101</t>
  </si>
  <si>
    <t>-640905338</t>
  </si>
  <si>
    <t>"sanace římsy - viz kubaturový list" 0,6*101</t>
  </si>
  <si>
    <t>580519925</t>
  </si>
  <si>
    <t>"sanace římsy - viz kubaturový list" 0,15*2*2101</t>
  </si>
  <si>
    <t>1423146793</t>
  </si>
  <si>
    <t>1612051374</t>
  </si>
  <si>
    <t>-1105427149</t>
  </si>
  <si>
    <t>"sanace římsy - viz kubaturový list" (0,15*2+0,1)*101*0,1</t>
  </si>
  <si>
    <t>-807445551</t>
  </si>
  <si>
    <t>Poznámka k položce:_x000D_
Pomístní odkrytí původního armování betonové římsy. Předpoklad 10% sanované plochy.</t>
  </si>
  <si>
    <t>"sanace římsy - viz kubaturový list" 0,6*101*0,1</t>
  </si>
  <si>
    <t>1925563909</t>
  </si>
  <si>
    <t>"sanace římsy - viz kubaturový list" 101</t>
  </si>
  <si>
    <t>1528030663</t>
  </si>
  <si>
    <t>"vyztužení v nístech kaveren, 5 % celkové délky"101*0,05*2</t>
  </si>
  <si>
    <t>-1978741420</t>
  </si>
  <si>
    <t>10,1*0,00041 'Přepočtené koeficientem množství</t>
  </si>
  <si>
    <t>-1603796234</t>
  </si>
  <si>
    <t>275022052</t>
  </si>
  <si>
    <t>1928960150</t>
  </si>
  <si>
    <t>-115205901</t>
  </si>
  <si>
    <t>SO-02.04 - Oprava římsy</t>
  </si>
  <si>
    <t>121112003</t>
  </si>
  <si>
    <t>Sejmutí ornice tl vrstvy do 200 mm ručně</t>
  </si>
  <si>
    <t>-1153158636</t>
  </si>
  <si>
    <t>Sejmutí ornice ručně při souvislé ploše, tl. vrstvy do 200 mm</t>
  </si>
  <si>
    <t>https://podminky.urs.cz/item/CS_URS_2025_01/121112003</t>
  </si>
  <si>
    <t>"oprava římsy - viz kubaturový list" 9,95</t>
  </si>
  <si>
    <t>122211101</t>
  </si>
  <si>
    <t>Odkopávky a prokopávky v hornině třídy těžitelnosti I, skupiny 3 ručně</t>
  </si>
  <si>
    <t>251708479</t>
  </si>
  <si>
    <t>Odkopávky a prokopávky ručně zapažené i nezapažené v hornině třídy těžitelnosti I skupiny 3</t>
  </si>
  <si>
    <t>https://podminky.urs.cz/item/CS_URS_2025_01/122211101</t>
  </si>
  <si>
    <t>"oprava římsy - viz kubaturový list" 10,17</t>
  </si>
  <si>
    <t>171111103</t>
  </si>
  <si>
    <t>Uložení sypaniny z hornin soudržných do násypů zhutněných ručně</t>
  </si>
  <si>
    <t>-191977164</t>
  </si>
  <si>
    <t>Uložení sypanin do násypů ručně s rozprostřením sypaniny ve vrstvách a s hrubým urovnáním zhutněných z hornin soudržných jakékoliv třídy těžitelnosti</t>
  </si>
  <si>
    <t>https://podminky.urs.cz/item/CS_URS_2025_01/171111103</t>
  </si>
  <si>
    <t>1735652667</t>
  </si>
  <si>
    <t>947741625</t>
  </si>
  <si>
    <t>9,95</t>
  </si>
  <si>
    <t>1284457822</t>
  </si>
  <si>
    <t>9,95*0,02 'Přepočtené koeficientem množství</t>
  </si>
  <si>
    <t>321321116</t>
  </si>
  <si>
    <t>Konstrukce vodních staveb ze ŽB mrazuvzdorného tř. C 30/37</t>
  </si>
  <si>
    <t>598220985</t>
  </si>
  <si>
    <t>Konstrukce vodních staveb z betonu přehrad, jezů a plavebních komor, spodní stavby vodních elektráren, jader přehrad, odběrných věží a výpustných zařízení, opěrných zdí, šachet, šachtic a ostatních konstrukcí železového pro prostředí s mrazovými cykly tř. C 30/37</t>
  </si>
  <si>
    <t>https://podminky.urs.cz/item/CS_URS_2025_01/321321116</t>
  </si>
  <si>
    <t>"oprava betonové římsy" 17,91</t>
  </si>
  <si>
    <t>321351010</t>
  </si>
  <si>
    <t>Bednění konstrukcí vodních staveb rovinné - zřízení</t>
  </si>
  <si>
    <t>-1314640938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</si>
  <si>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zřízení ploch rovinných</t>
  </si>
  <si>
    <t>https://podminky.urs.cz/item/CS_URS_2025_01/321351010</t>
  </si>
  <si>
    <t>"oprava betonové římsy" (0,1+0,15+0,15)*199</t>
  </si>
  <si>
    <t>321352010</t>
  </si>
  <si>
    <t>Bednění konstrukcí vodních staveb rovinné - odstranění</t>
  </si>
  <si>
    <t>-1052040368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</si>
  <si>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odstranění ploch rovinných</t>
  </si>
  <si>
    <t>https://podminky.urs.cz/item/CS_URS_2025_01/321352010</t>
  </si>
  <si>
    <t>321368211</t>
  </si>
  <si>
    <t>Výztuž železobetonových konstrukcí vodních staveb ze svařovaných sítí</t>
  </si>
  <si>
    <t>-1753227853</t>
  </si>
  <si>
    <t>Výztuž železobetonových konstrukcí vodních staveb přehrad, jezů a plavebních komor, spodní stavby vodních elektráren, jader přehrad, odběrných věží a výpustných zařízení, opěrných zdí, šachet, šachtic a ostatních konstrukcí svařované sítě z ocelových tažených drátů jakéhokoliv druhu oceli jakéhokoliv průměru a roztečí</t>
  </si>
  <si>
    <t>https://podminky.urs.cz/item/CS_URS_2025_01/321368211</t>
  </si>
  <si>
    <t>"oprava betonové římsy, uvažováno 30% ztratné" 1,091*1,3</t>
  </si>
  <si>
    <t>-1744748845</t>
  </si>
  <si>
    <t>"výplň dilatačních spar - viy kubaturový list" 36,55</t>
  </si>
  <si>
    <t>291794942</t>
  </si>
  <si>
    <t>985111213</t>
  </si>
  <si>
    <t>Odsekání betonu stěn tl přes 100 do 150 mm</t>
  </si>
  <si>
    <t>-2089712227</t>
  </si>
  <si>
    <t>Odsekání vrstev betonu stěn, tloušťka odsekané vrstvy přes 100 do 150 mm</t>
  </si>
  <si>
    <t>https://podminky.urs.cz/item/CS_URS_2025_01/985111213</t>
  </si>
  <si>
    <t>"oprava římsy - viz kubaturový list" 0,6*199</t>
  </si>
  <si>
    <t>954069310</t>
  </si>
  <si>
    <t>748620008</t>
  </si>
  <si>
    <t>323086524</t>
  </si>
  <si>
    <t>42,387*31</t>
  </si>
  <si>
    <t>-1749033082</t>
  </si>
  <si>
    <t>SO-02.05 - Zábradlí a oplocení</t>
  </si>
  <si>
    <t>292056015</t>
  </si>
  <si>
    <t>Poznámka k položce:_x000D_
Kompletní dodávka a montáž včetně kotvení k podkladu chemickou kotvou, oplocení délky 132,8 m, výšky 1,5 m, poplastované pletivo oko 50x50 zelené, sloupky zelené žárově PZ 57 ks.</t>
  </si>
  <si>
    <t>Demontáž oplocení, vč. případné likvidace</t>
  </si>
  <si>
    <t>-1716185312</t>
  </si>
  <si>
    <t xml:space="preserve">Poznámka k položce:_x000D_
"Demontáž původního oplocení, délka 132,8 m"_x000D_
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</si>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</sst>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10"/>
      <color rgb="FF003366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40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15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10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166" fontId="1" fillId="0" borderId="21" xfId="0" applyNumberFormat="1" applyFont="1" applyBorder="1" applyAlignment="1" applyProtection="1">
      <alignment vertical="center"/>
    </xf>
    <xf numFmtId="4" fontId="1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4" xfId="0" applyFont="1" applyBorder="1" applyAlignment="1"/>
    <xf numFmtId="0" fontId="7" fillId="0" borderId="15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6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38" fillId="0" borderId="0" xfId="0" applyFont="1" applyAlignment="1" applyProtection="1">
      <alignment vertical="center" wrapText="1"/>
    </xf>
    <xf numFmtId="0" fontId="8" fillId="0" borderId="4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4" xfId="0" applyFont="1" applyBorder="1" applyAlignment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6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8" fillId="0" borderId="20" xfId="0" applyFont="1" applyBorder="1" applyAlignment="1" applyProtection="1">
      <alignment vertical="center"/>
    </xf>
    <xf numFmtId="0" fontId="8" fillId="0" borderId="21" xfId="0" applyFont="1" applyBorder="1" applyAlignment="1" applyProtection="1">
      <alignment vertical="center"/>
    </xf>
    <xf numFmtId="0" fontId="8" fillId="0" borderId="22" xfId="0" applyFont="1" applyBorder="1" applyAlignment="1" applyProtection="1">
      <alignment vertical="center"/>
    </xf>
    <xf numFmtId="0" fontId="10" fillId="0" borderId="4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horizontal="left" vertical="center"/>
    </xf>
    <xf numFmtId="0" fontId="10" fillId="0" borderId="21" xfId="0" applyFont="1" applyBorder="1" applyAlignment="1" applyProtection="1">
      <alignment vertical="center"/>
    </xf>
    <xf numFmtId="4" fontId="10" fillId="0" borderId="21" xfId="0" applyNumberFormat="1" applyFont="1" applyBorder="1" applyAlignment="1" applyProtection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 applyProtection="1">
      <alignment horizontal="left"/>
    </xf>
    <xf numFmtId="4" fontId="10" fillId="0" borderId="0" xfId="0" applyNumberFormat="1" applyFont="1" applyAlignment="1" applyProtection="1"/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25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horizontal="left" vertical="center" wrapText="1"/>
    </xf>
    <xf numFmtId="0" fontId="21" fillId="4" borderId="8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0" borderId="0" xfId="0"/>
    <xf numFmtId="4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horizontal="right" vertical="center"/>
    </xf>
    <xf numFmtId="0" fontId="26" fillId="0" borderId="0" xfId="0" applyFont="1" applyAlignment="1" applyProtection="1">
      <alignment vertical="center"/>
    </xf>
    <xf numFmtId="0" fontId="21" fillId="4" borderId="8" xfId="0" applyFont="1" applyFill="1" applyBorder="1" applyAlignment="1" applyProtection="1">
      <alignment horizontal="right"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4" fontId="23" fillId="0" borderId="0" xfId="0" applyNumberFormat="1" applyFont="1" applyAlignment="1" applyProtection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4" fillId="0" borderId="1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wrapText="1"/>
    </xf>
    <xf numFmtId="0" fontId="42" fillId="0" borderId="1" xfId="0" applyFont="1" applyBorder="1" applyAlignment="1">
      <alignment horizontal="center" vertical="center" wrapText="1"/>
    </xf>
    <xf numFmtId="49" fontId="44" fillId="0" borderId="1" xfId="0" applyNumberFormat="1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/>
    </xf>
    <xf numFmtId="0" fontId="43" fillId="0" borderId="29" xfId="0" applyFont="1" applyBorder="1" applyAlignment="1">
      <alignment horizontal="left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162351143" TargetMode="External"/><Relationship Id="rId13" Type="http://schemas.openxmlformats.org/officeDocument/2006/relationships/hyperlink" Target="https://podminky.urs.cz/item/CS_URS_2025_01/311213121R" TargetMode="External"/><Relationship Id="rId18" Type="http://schemas.openxmlformats.org/officeDocument/2006/relationships/hyperlink" Target="https://podminky.urs.cz/item/CS_URS_2025_01/629992115R" TargetMode="External"/><Relationship Id="rId26" Type="http://schemas.openxmlformats.org/officeDocument/2006/relationships/hyperlink" Target="https://podminky.urs.cz/item/CS_URS_2025_01/997013869" TargetMode="External"/><Relationship Id="rId3" Type="http://schemas.openxmlformats.org/officeDocument/2006/relationships/hyperlink" Target="https://podminky.urs.cz/item/CS_URS_2025_01/114253301" TargetMode="External"/><Relationship Id="rId21" Type="http://schemas.openxmlformats.org/officeDocument/2006/relationships/hyperlink" Target="https://podminky.urs.cz/item/CS_URS_2025_01/899623181" TargetMode="External"/><Relationship Id="rId7" Type="http://schemas.openxmlformats.org/officeDocument/2006/relationships/hyperlink" Target="https://podminky.urs.cz/item/CS_URS_2025_01/162351103" TargetMode="External"/><Relationship Id="rId12" Type="http://schemas.openxmlformats.org/officeDocument/2006/relationships/hyperlink" Target="https://podminky.urs.cz/item/CS_URS_2025_01/181451132" TargetMode="External"/><Relationship Id="rId17" Type="http://schemas.openxmlformats.org/officeDocument/2006/relationships/hyperlink" Target="https://podminky.urs.cz/item/CS_URS_2025_01/624631414" TargetMode="External"/><Relationship Id="rId25" Type="http://schemas.openxmlformats.org/officeDocument/2006/relationships/hyperlink" Target="https://podminky.urs.cz/item/CS_URS_2025_01/985131111" TargetMode="External"/><Relationship Id="rId2" Type="http://schemas.openxmlformats.org/officeDocument/2006/relationships/hyperlink" Target="https://podminky.urs.cz/item/CS_URS_2025_01/114203401" TargetMode="External"/><Relationship Id="rId16" Type="http://schemas.openxmlformats.org/officeDocument/2006/relationships/hyperlink" Target="https://podminky.urs.cz/item/CS_URS_2025_01/463211152R" TargetMode="External"/><Relationship Id="rId20" Type="http://schemas.openxmlformats.org/officeDocument/2006/relationships/hyperlink" Target="https://podminky.urs.cz/item/CS_URS_2025_01/871370310" TargetMode="External"/><Relationship Id="rId29" Type="http://schemas.openxmlformats.org/officeDocument/2006/relationships/hyperlink" Target="https://podminky.urs.cz/item/CS_URS_2025_01/997321519" TargetMode="External"/><Relationship Id="rId1" Type="http://schemas.openxmlformats.org/officeDocument/2006/relationships/hyperlink" Target="https://podminky.urs.cz/item/CS_URS_2025_01/114203104" TargetMode="External"/><Relationship Id="rId6" Type="http://schemas.openxmlformats.org/officeDocument/2006/relationships/hyperlink" Target="https://podminky.urs.cz/item/CS_URS_2025_01/129911113" TargetMode="External"/><Relationship Id="rId11" Type="http://schemas.openxmlformats.org/officeDocument/2006/relationships/hyperlink" Target="https://podminky.urs.cz/item/CS_URS_2025_01/181006112" TargetMode="External"/><Relationship Id="rId24" Type="http://schemas.openxmlformats.org/officeDocument/2006/relationships/hyperlink" Target="https://podminky.urs.cz/item/CS_URS_2025_01/938903111" TargetMode="External"/><Relationship Id="rId5" Type="http://schemas.openxmlformats.org/officeDocument/2006/relationships/hyperlink" Target="https://podminky.urs.cz/item/CS_URS_2025_01/122251106" TargetMode="External"/><Relationship Id="rId15" Type="http://schemas.openxmlformats.org/officeDocument/2006/relationships/hyperlink" Target="https://podminky.urs.cz/item/CS_URS_2025_01/463211152" TargetMode="External"/><Relationship Id="rId23" Type="http://schemas.openxmlformats.org/officeDocument/2006/relationships/hyperlink" Target="https://podminky.urs.cz/item/CS_URS_2025_01/899643122" TargetMode="External"/><Relationship Id="rId28" Type="http://schemas.openxmlformats.org/officeDocument/2006/relationships/hyperlink" Target="https://podminky.urs.cz/item/CS_URS_2025_01/997321511R" TargetMode="External"/><Relationship Id="rId10" Type="http://schemas.openxmlformats.org/officeDocument/2006/relationships/hyperlink" Target="https://podminky.urs.cz/item/CS_URS_2025_01/171151103" TargetMode="External"/><Relationship Id="rId19" Type="http://schemas.openxmlformats.org/officeDocument/2006/relationships/hyperlink" Target="https://podminky.urs.cz/item/CS_URS_2025_01/636195212" TargetMode="External"/><Relationship Id="rId31" Type="http://schemas.openxmlformats.org/officeDocument/2006/relationships/drawing" Target="../drawings/drawing10.xml"/><Relationship Id="rId4" Type="http://schemas.openxmlformats.org/officeDocument/2006/relationships/hyperlink" Target="https://podminky.urs.cz/item/CS_URS_2025_01/121151123" TargetMode="External"/><Relationship Id="rId9" Type="http://schemas.openxmlformats.org/officeDocument/2006/relationships/hyperlink" Target="https://podminky.urs.cz/item/CS_URS_2025_01/162451105" TargetMode="External"/><Relationship Id="rId14" Type="http://schemas.openxmlformats.org/officeDocument/2006/relationships/hyperlink" Target="https://podminky.urs.cz/item/CS_URS_2025_01/451316114" TargetMode="External"/><Relationship Id="rId22" Type="http://schemas.openxmlformats.org/officeDocument/2006/relationships/hyperlink" Target="https://podminky.urs.cz/item/CS_URS_2025_01/899643121" TargetMode="External"/><Relationship Id="rId27" Type="http://schemas.openxmlformats.org/officeDocument/2006/relationships/hyperlink" Target="https://podminky.urs.cz/item/CS_URS_2025_01/997321511" TargetMode="External"/><Relationship Id="rId30" Type="http://schemas.openxmlformats.org/officeDocument/2006/relationships/hyperlink" Target="https://podminky.urs.cz/item/CS_URS_2025_01/998332011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985312121" TargetMode="External"/><Relationship Id="rId13" Type="http://schemas.openxmlformats.org/officeDocument/2006/relationships/hyperlink" Target="https://podminky.urs.cz/item/CS_URS_2025_01/985331111" TargetMode="External"/><Relationship Id="rId18" Type="http://schemas.openxmlformats.org/officeDocument/2006/relationships/drawing" Target="../drawings/drawing11.xml"/><Relationship Id="rId3" Type="http://schemas.openxmlformats.org/officeDocument/2006/relationships/hyperlink" Target="https://podminky.urs.cz/item/CS_URS_2025_01/985121222" TargetMode="External"/><Relationship Id="rId7" Type="http://schemas.openxmlformats.org/officeDocument/2006/relationships/hyperlink" Target="https://podminky.urs.cz/item/CS_URS_2025_01/985312111" TargetMode="External"/><Relationship Id="rId12" Type="http://schemas.openxmlformats.org/officeDocument/2006/relationships/hyperlink" Target="https://podminky.urs.cz/item/CS_URS_2025_01/985323112" TargetMode="External"/><Relationship Id="rId17" Type="http://schemas.openxmlformats.org/officeDocument/2006/relationships/hyperlink" Target="https://podminky.urs.cz/item/CS_URS_2025_01/998332011" TargetMode="External"/><Relationship Id="rId2" Type="http://schemas.openxmlformats.org/officeDocument/2006/relationships/hyperlink" Target="https://podminky.urs.cz/item/CS_URS_2025_01/985121122" TargetMode="External"/><Relationship Id="rId16" Type="http://schemas.openxmlformats.org/officeDocument/2006/relationships/hyperlink" Target="https://podminky.urs.cz/item/CS_URS_2025_01/997321519" TargetMode="External"/><Relationship Id="rId1" Type="http://schemas.openxmlformats.org/officeDocument/2006/relationships/hyperlink" Target="https://podminky.urs.cz/item/CS_URS_2025_01/132112131" TargetMode="External"/><Relationship Id="rId6" Type="http://schemas.openxmlformats.org/officeDocument/2006/relationships/hyperlink" Target="https://podminky.urs.cz/item/CS_URS_2025_01/985311312" TargetMode="External"/><Relationship Id="rId11" Type="http://schemas.openxmlformats.org/officeDocument/2006/relationships/hyperlink" Target="https://podminky.urs.cz/item/CS_URS_2025_01/985321112" TargetMode="External"/><Relationship Id="rId5" Type="http://schemas.openxmlformats.org/officeDocument/2006/relationships/hyperlink" Target="https://podminky.urs.cz/item/CS_URS_2025_01/985311212" TargetMode="External"/><Relationship Id="rId15" Type="http://schemas.openxmlformats.org/officeDocument/2006/relationships/hyperlink" Target="https://podminky.urs.cz/item/CS_URS_2025_01/997321511" TargetMode="External"/><Relationship Id="rId10" Type="http://schemas.openxmlformats.org/officeDocument/2006/relationships/hyperlink" Target="https://podminky.urs.cz/item/CS_URS_2025_01/985321111" TargetMode="External"/><Relationship Id="rId4" Type="http://schemas.openxmlformats.org/officeDocument/2006/relationships/hyperlink" Target="https://podminky.urs.cz/item/CS_URS_2025_01/985311112" TargetMode="External"/><Relationship Id="rId9" Type="http://schemas.openxmlformats.org/officeDocument/2006/relationships/hyperlink" Target="https://podminky.urs.cz/item/CS_URS_2025_01/985312131" TargetMode="External"/><Relationship Id="rId14" Type="http://schemas.openxmlformats.org/officeDocument/2006/relationships/hyperlink" Target="https://podminky.urs.cz/item/CS_URS_2025_01/997013869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321352010" TargetMode="External"/><Relationship Id="rId13" Type="http://schemas.openxmlformats.org/officeDocument/2006/relationships/hyperlink" Target="https://podminky.urs.cz/item/CS_URS_2025_01/997013869" TargetMode="External"/><Relationship Id="rId3" Type="http://schemas.openxmlformats.org/officeDocument/2006/relationships/hyperlink" Target="https://podminky.urs.cz/item/CS_URS_2025_01/171111103" TargetMode="External"/><Relationship Id="rId7" Type="http://schemas.openxmlformats.org/officeDocument/2006/relationships/hyperlink" Target="https://podminky.urs.cz/item/CS_URS_2025_01/321351010" TargetMode="External"/><Relationship Id="rId12" Type="http://schemas.openxmlformats.org/officeDocument/2006/relationships/hyperlink" Target="https://podminky.urs.cz/item/CS_URS_2025_01/985111213" TargetMode="External"/><Relationship Id="rId17" Type="http://schemas.openxmlformats.org/officeDocument/2006/relationships/drawing" Target="../drawings/drawing12.xml"/><Relationship Id="rId2" Type="http://schemas.openxmlformats.org/officeDocument/2006/relationships/hyperlink" Target="https://podminky.urs.cz/item/CS_URS_2025_01/122211101" TargetMode="External"/><Relationship Id="rId16" Type="http://schemas.openxmlformats.org/officeDocument/2006/relationships/hyperlink" Target="https://podminky.urs.cz/item/CS_URS_2025_01/998332011" TargetMode="External"/><Relationship Id="rId1" Type="http://schemas.openxmlformats.org/officeDocument/2006/relationships/hyperlink" Target="https://podminky.urs.cz/item/CS_URS_2025_01/121112003" TargetMode="External"/><Relationship Id="rId6" Type="http://schemas.openxmlformats.org/officeDocument/2006/relationships/hyperlink" Target="https://podminky.urs.cz/item/CS_URS_2025_01/321321116" TargetMode="External"/><Relationship Id="rId11" Type="http://schemas.openxmlformats.org/officeDocument/2006/relationships/hyperlink" Target="https://podminky.urs.cz/item/CS_URS_2025_01/629992115R" TargetMode="External"/><Relationship Id="rId5" Type="http://schemas.openxmlformats.org/officeDocument/2006/relationships/hyperlink" Target="https://podminky.urs.cz/item/CS_URS_2025_01/181411131" TargetMode="External"/><Relationship Id="rId15" Type="http://schemas.openxmlformats.org/officeDocument/2006/relationships/hyperlink" Target="https://podminky.urs.cz/item/CS_URS_2025_01/997321519" TargetMode="External"/><Relationship Id="rId10" Type="http://schemas.openxmlformats.org/officeDocument/2006/relationships/hyperlink" Target="https://podminky.urs.cz/item/CS_URS_2025_01/624631414" TargetMode="External"/><Relationship Id="rId4" Type="http://schemas.openxmlformats.org/officeDocument/2006/relationships/hyperlink" Target="https://podminky.urs.cz/item/CS_URS_2025_01/181006112" TargetMode="External"/><Relationship Id="rId9" Type="http://schemas.openxmlformats.org/officeDocument/2006/relationships/hyperlink" Target="https://podminky.urs.cz/item/CS_URS_2025_01/321368211" TargetMode="External"/><Relationship Id="rId14" Type="http://schemas.openxmlformats.org/officeDocument/2006/relationships/hyperlink" Target="https://podminky.urs.cz/item/CS_URS_2025_01/997321511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113151111" TargetMode="External"/><Relationship Id="rId13" Type="http://schemas.openxmlformats.org/officeDocument/2006/relationships/hyperlink" Target="https://podminky.urs.cz/item/CS_URS_2025_01/175151101" TargetMode="External"/><Relationship Id="rId18" Type="http://schemas.openxmlformats.org/officeDocument/2006/relationships/drawing" Target="../drawings/drawing2.xml"/><Relationship Id="rId3" Type="http://schemas.openxmlformats.org/officeDocument/2006/relationships/hyperlink" Target="https://podminky.urs.cz/item/CS_URS_2025_01/111103322" TargetMode="External"/><Relationship Id="rId7" Type="http://schemas.openxmlformats.org/officeDocument/2006/relationships/hyperlink" Target="https://podminky.urs.cz/item/CS_URS_2025_01/181252305" TargetMode="External"/><Relationship Id="rId12" Type="http://schemas.openxmlformats.org/officeDocument/2006/relationships/hyperlink" Target="https://podminky.urs.cz/item/CS_URS_2025_01/871228111" TargetMode="External"/><Relationship Id="rId17" Type="http://schemas.openxmlformats.org/officeDocument/2006/relationships/hyperlink" Target="https://podminky.urs.cz/item/CS_URS_2025_01/291211111" TargetMode="External"/><Relationship Id="rId2" Type="http://schemas.openxmlformats.org/officeDocument/2006/relationships/hyperlink" Target="https://podminky.urs.cz/item/CS_URS_2025_01/111251101" TargetMode="External"/><Relationship Id="rId16" Type="http://schemas.openxmlformats.org/officeDocument/2006/relationships/hyperlink" Target="https://podminky.urs.cz/item/CS_URS_2025_01/998225111" TargetMode="External"/><Relationship Id="rId1" Type="http://schemas.openxmlformats.org/officeDocument/2006/relationships/hyperlink" Target="https://podminky.urs.cz/item/CS_URS_2025_01/111209111" TargetMode="External"/><Relationship Id="rId6" Type="http://schemas.openxmlformats.org/officeDocument/2006/relationships/hyperlink" Target="https://podminky.urs.cz/item/CS_URS_2025_01/115101302" TargetMode="External"/><Relationship Id="rId11" Type="http://schemas.openxmlformats.org/officeDocument/2006/relationships/hyperlink" Target="https://podminky.urs.cz/item/CS_URS_2025_01/564771111" TargetMode="External"/><Relationship Id="rId5" Type="http://schemas.openxmlformats.org/officeDocument/2006/relationships/hyperlink" Target="https://podminky.urs.cz/item/CS_URS_2025_01/115101202" TargetMode="External"/><Relationship Id="rId15" Type="http://schemas.openxmlformats.org/officeDocument/2006/relationships/hyperlink" Target="https://podminky.urs.cz/item/CS_URS_2025_01/564871016" TargetMode="External"/><Relationship Id="rId10" Type="http://schemas.openxmlformats.org/officeDocument/2006/relationships/hyperlink" Target="https://podminky.urs.cz/item/CS_URS_2025_01/564731111" TargetMode="External"/><Relationship Id="rId4" Type="http://schemas.openxmlformats.org/officeDocument/2006/relationships/hyperlink" Target="https://podminky.urs.cz/item/CS_URS_2025_01/185803107" TargetMode="External"/><Relationship Id="rId9" Type="http://schemas.openxmlformats.org/officeDocument/2006/relationships/hyperlink" Target="https://podminky.urs.cz/item/CS_URS_2025_01/564730111" TargetMode="External"/><Relationship Id="rId14" Type="http://schemas.openxmlformats.org/officeDocument/2006/relationships/hyperlink" Target="https://podminky.urs.cz/item/CS_URS_2025_01/564831011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162751117" TargetMode="External"/><Relationship Id="rId13" Type="http://schemas.openxmlformats.org/officeDocument/2006/relationships/drawing" Target="../drawings/drawing3.xml"/><Relationship Id="rId3" Type="http://schemas.openxmlformats.org/officeDocument/2006/relationships/hyperlink" Target="https://podminky.urs.cz/item/CS_URS_2025_01/162211329" TargetMode="External"/><Relationship Id="rId7" Type="http://schemas.openxmlformats.org/officeDocument/2006/relationships/hyperlink" Target="https://podminky.urs.cz/item/CS_URS_2025_01/122311101" TargetMode="External"/><Relationship Id="rId12" Type="http://schemas.openxmlformats.org/officeDocument/2006/relationships/hyperlink" Target="https://podminky.urs.cz/item/CS_URS_2025_01/997013873" TargetMode="External"/><Relationship Id="rId2" Type="http://schemas.openxmlformats.org/officeDocument/2006/relationships/hyperlink" Target="https://podminky.urs.cz/item/CS_URS_2025_01/162211321" TargetMode="External"/><Relationship Id="rId1" Type="http://schemas.openxmlformats.org/officeDocument/2006/relationships/hyperlink" Target="https://podminky.urs.cz/item/CS_URS_2025_01/124353102" TargetMode="External"/><Relationship Id="rId6" Type="http://schemas.openxmlformats.org/officeDocument/2006/relationships/hyperlink" Target="https://podminky.urs.cz/item/CS_URS_2025_01/167151112" TargetMode="External"/><Relationship Id="rId11" Type="http://schemas.openxmlformats.org/officeDocument/2006/relationships/hyperlink" Target="https://podminky.urs.cz/item/CS_URS_2025_01/171251201" TargetMode="External"/><Relationship Id="rId5" Type="http://schemas.openxmlformats.org/officeDocument/2006/relationships/hyperlink" Target="https://podminky.urs.cz/item/CS_URS_2025_01/162451125" TargetMode="External"/><Relationship Id="rId10" Type="http://schemas.openxmlformats.org/officeDocument/2006/relationships/hyperlink" Target="https://podminky.urs.cz/item/CS_URS_2025_01/167151111" TargetMode="External"/><Relationship Id="rId4" Type="http://schemas.openxmlformats.org/officeDocument/2006/relationships/hyperlink" Target="https://podminky.urs.cz/item/CS_URS_2025_01/162351123" TargetMode="External"/><Relationship Id="rId9" Type="http://schemas.openxmlformats.org/officeDocument/2006/relationships/hyperlink" Target="https://podminky.urs.cz/item/CS_URS_2025_01/162751119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451316114" TargetMode="External"/><Relationship Id="rId18" Type="http://schemas.openxmlformats.org/officeDocument/2006/relationships/hyperlink" Target="https://podminky.urs.cz/item/CS_URS_2025_01/629992115R" TargetMode="External"/><Relationship Id="rId26" Type="http://schemas.openxmlformats.org/officeDocument/2006/relationships/hyperlink" Target="https://podminky.urs.cz/item/CS_URS_2025_01/938903111" TargetMode="External"/><Relationship Id="rId3" Type="http://schemas.openxmlformats.org/officeDocument/2006/relationships/hyperlink" Target="https://podminky.urs.cz/item/CS_URS_2025_01/162351104" TargetMode="External"/><Relationship Id="rId21" Type="http://schemas.openxmlformats.org/officeDocument/2006/relationships/hyperlink" Target="https://podminky.urs.cz/item/CS_URS_2025_01/871390310" TargetMode="External"/><Relationship Id="rId34" Type="http://schemas.openxmlformats.org/officeDocument/2006/relationships/hyperlink" Target="https://podminky.urs.cz/item/CS_URS_2025_01/997321519" TargetMode="External"/><Relationship Id="rId7" Type="http://schemas.openxmlformats.org/officeDocument/2006/relationships/hyperlink" Target="https://podminky.urs.cz/item/CS_URS_2025_01/114203401" TargetMode="External"/><Relationship Id="rId12" Type="http://schemas.openxmlformats.org/officeDocument/2006/relationships/hyperlink" Target="https://podminky.urs.cz/item/CS_URS_2025_01/181006112" TargetMode="External"/><Relationship Id="rId17" Type="http://schemas.openxmlformats.org/officeDocument/2006/relationships/hyperlink" Target="https://podminky.urs.cz/item/CS_URS_2025_01/624631414" TargetMode="External"/><Relationship Id="rId25" Type="http://schemas.openxmlformats.org/officeDocument/2006/relationships/hyperlink" Target="https://podminky.urs.cz/item/CS_URS_2025_01/899643122" TargetMode="External"/><Relationship Id="rId33" Type="http://schemas.openxmlformats.org/officeDocument/2006/relationships/hyperlink" Target="https://podminky.urs.cz/item/CS_URS_2025_01/997321511R" TargetMode="External"/><Relationship Id="rId2" Type="http://schemas.openxmlformats.org/officeDocument/2006/relationships/hyperlink" Target="https://podminky.urs.cz/item/CS_URS_2025_01/162351103" TargetMode="External"/><Relationship Id="rId16" Type="http://schemas.openxmlformats.org/officeDocument/2006/relationships/hyperlink" Target="https://podminky.urs.cz/item/CS_URS_2025_01/465511513R" TargetMode="External"/><Relationship Id="rId20" Type="http://schemas.openxmlformats.org/officeDocument/2006/relationships/hyperlink" Target="https://podminky.urs.cz/item/CS_URS_2025_01/871350310" TargetMode="External"/><Relationship Id="rId29" Type="http://schemas.openxmlformats.org/officeDocument/2006/relationships/hyperlink" Target="https://podminky.urs.cz/item/CS_URS_2025_01/941111811" TargetMode="External"/><Relationship Id="rId1" Type="http://schemas.openxmlformats.org/officeDocument/2006/relationships/hyperlink" Target="https://podminky.urs.cz/item/CS_URS_2025_01/114203103" TargetMode="External"/><Relationship Id="rId6" Type="http://schemas.openxmlformats.org/officeDocument/2006/relationships/hyperlink" Target="https://podminky.urs.cz/item/CS_URS_2025_01/114203104" TargetMode="External"/><Relationship Id="rId11" Type="http://schemas.openxmlformats.org/officeDocument/2006/relationships/hyperlink" Target="https://podminky.urs.cz/item/CS_URS_2025_01/171151103" TargetMode="External"/><Relationship Id="rId24" Type="http://schemas.openxmlformats.org/officeDocument/2006/relationships/hyperlink" Target="https://podminky.urs.cz/item/CS_URS_2025_01/899643121" TargetMode="External"/><Relationship Id="rId32" Type="http://schemas.openxmlformats.org/officeDocument/2006/relationships/hyperlink" Target="https://podminky.urs.cz/item/CS_URS_2025_01/997321511" TargetMode="External"/><Relationship Id="rId5" Type="http://schemas.openxmlformats.org/officeDocument/2006/relationships/hyperlink" Target="https://podminky.urs.cz/item/CS_URS_2025_01/181451132" TargetMode="External"/><Relationship Id="rId15" Type="http://schemas.openxmlformats.org/officeDocument/2006/relationships/hyperlink" Target="https://podminky.urs.cz/item/CS_URS_2025_01/463211152R" TargetMode="External"/><Relationship Id="rId23" Type="http://schemas.openxmlformats.org/officeDocument/2006/relationships/hyperlink" Target="https://podminky.urs.cz/item/CS_URS_2025_01/899623181" TargetMode="External"/><Relationship Id="rId28" Type="http://schemas.openxmlformats.org/officeDocument/2006/relationships/hyperlink" Target="https://podminky.urs.cz/item/CS_URS_2025_01/941111211" TargetMode="External"/><Relationship Id="rId36" Type="http://schemas.openxmlformats.org/officeDocument/2006/relationships/drawing" Target="../drawings/drawing4.xml"/><Relationship Id="rId10" Type="http://schemas.openxmlformats.org/officeDocument/2006/relationships/hyperlink" Target="https://podminky.urs.cz/item/CS_URS_2025_01/122251106" TargetMode="External"/><Relationship Id="rId19" Type="http://schemas.openxmlformats.org/officeDocument/2006/relationships/hyperlink" Target="https://podminky.urs.cz/item/CS_URS_2025_01/636195212" TargetMode="External"/><Relationship Id="rId31" Type="http://schemas.openxmlformats.org/officeDocument/2006/relationships/hyperlink" Target="https://podminky.urs.cz/item/CS_URS_2025_01/997013869" TargetMode="External"/><Relationship Id="rId4" Type="http://schemas.openxmlformats.org/officeDocument/2006/relationships/hyperlink" Target="https://podminky.urs.cz/item/CS_URS_2025_01/162351143" TargetMode="External"/><Relationship Id="rId9" Type="http://schemas.openxmlformats.org/officeDocument/2006/relationships/hyperlink" Target="https://podminky.urs.cz/item/CS_URS_2025_01/121151123" TargetMode="External"/><Relationship Id="rId14" Type="http://schemas.openxmlformats.org/officeDocument/2006/relationships/hyperlink" Target="https://podminky.urs.cz/item/CS_URS_2025_01/463211152" TargetMode="External"/><Relationship Id="rId22" Type="http://schemas.openxmlformats.org/officeDocument/2006/relationships/hyperlink" Target="https://podminky.urs.cz/item/CS_URS_2025_01/871420310" TargetMode="External"/><Relationship Id="rId27" Type="http://schemas.openxmlformats.org/officeDocument/2006/relationships/hyperlink" Target="https://podminky.urs.cz/item/CS_URS_2025_01/941111111" TargetMode="External"/><Relationship Id="rId30" Type="http://schemas.openxmlformats.org/officeDocument/2006/relationships/hyperlink" Target="https://podminky.urs.cz/item/CS_URS_2025_01/985131111" TargetMode="External"/><Relationship Id="rId35" Type="http://schemas.openxmlformats.org/officeDocument/2006/relationships/hyperlink" Target="https://podminky.urs.cz/item/CS_URS_2025_01/998332011" TargetMode="External"/><Relationship Id="rId8" Type="http://schemas.openxmlformats.org/officeDocument/2006/relationships/hyperlink" Target="https://podminky.urs.cz/item/CS_URS_2025_01/114253301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985312131" TargetMode="External"/><Relationship Id="rId13" Type="http://schemas.openxmlformats.org/officeDocument/2006/relationships/hyperlink" Target="https://podminky.urs.cz/item/CS_URS_2025_01/997013869" TargetMode="External"/><Relationship Id="rId3" Type="http://schemas.openxmlformats.org/officeDocument/2006/relationships/hyperlink" Target="https://podminky.urs.cz/item/CS_URS_2025_01/985311112" TargetMode="External"/><Relationship Id="rId7" Type="http://schemas.openxmlformats.org/officeDocument/2006/relationships/hyperlink" Target="https://podminky.urs.cz/item/CS_URS_2025_01/985312121" TargetMode="External"/><Relationship Id="rId12" Type="http://schemas.openxmlformats.org/officeDocument/2006/relationships/hyperlink" Target="https://podminky.urs.cz/item/CS_URS_2025_01/985331111" TargetMode="External"/><Relationship Id="rId17" Type="http://schemas.openxmlformats.org/officeDocument/2006/relationships/drawing" Target="../drawings/drawing5.xml"/><Relationship Id="rId2" Type="http://schemas.openxmlformats.org/officeDocument/2006/relationships/hyperlink" Target="https://podminky.urs.cz/item/CS_URS_2025_01/985121222" TargetMode="External"/><Relationship Id="rId16" Type="http://schemas.openxmlformats.org/officeDocument/2006/relationships/hyperlink" Target="https://podminky.urs.cz/item/CS_URS_2025_01/998332011" TargetMode="External"/><Relationship Id="rId1" Type="http://schemas.openxmlformats.org/officeDocument/2006/relationships/hyperlink" Target="https://podminky.urs.cz/item/CS_URS_2025_01/132112131" TargetMode="External"/><Relationship Id="rId6" Type="http://schemas.openxmlformats.org/officeDocument/2006/relationships/hyperlink" Target="https://podminky.urs.cz/item/CS_URS_2025_01/985312111" TargetMode="External"/><Relationship Id="rId11" Type="http://schemas.openxmlformats.org/officeDocument/2006/relationships/hyperlink" Target="https://podminky.urs.cz/item/CS_URS_2025_01/985323112" TargetMode="External"/><Relationship Id="rId5" Type="http://schemas.openxmlformats.org/officeDocument/2006/relationships/hyperlink" Target="https://podminky.urs.cz/item/CS_URS_2025_01/985311312" TargetMode="External"/><Relationship Id="rId15" Type="http://schemas.openxmlformats.org/officeDocument/2006/relationships/hyperlink" Target="https://podminky.urs.cz/item/CS_URS_2025_01/997321519" TargetMode="External"/><Relationship Id="rId10" Type="http://schemas.openxmlformats.org/officeDocument/2006/relationships/hyperlink" Target="https://podminky.urs.cz/item/CS_URS_2025_01/985321112" TargetMode="External"/><Relationship Id="rId4" Type="http://schemas.openxmlformats.org/officeDocument/2006/relationships/hyperlink" Target="https://podminky.urs.cz/item/CS_URS_2025_01/985311212" TargetMode="External"/><Relationship Id="rId9" Type="http://schemas.openxmlformats.org/officeDocument/2006/relationships/hyperlink" Target="https://podminky.urs.cz/item/CS_URS_2025_01/985321111" TargetMode="External"/><Relationship Id="rId14" Type="http://schemas.openxmlformats.org/officeDocument/2006/relationships/hyperlink" Target="https://podminky.urs.cz/item/CS_URS_2025_01/997321511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6.xml"/><Relationship Id="rId3" Type="http://schemas.openxmlformats.org/officeDocument/2006/relationships/hyperlink" Target="https://podminky.urs.cz/item/CS_URS_2025_01/181006112" TargetMode="External"/><Relationship Id="rId7" Type="http://schemas.openxmlformats.org/officeDocument/2006/relationships/hyperlink" Target="https://podminky.urs.cz/item/CS_URS_2025_01/181951112" TargetMode="External"/><Relationship Id="rId2" Type="http://schemas.openxmlformats.org/officeDocument/2006/relationships/hyperlink" Target="https://podminky.urs.cz/item/CS_URS_2025_01/171103201" TargetMode="External"/><Relationship Id="rId1" Type="http://schemas.openxmlformats.org/officeDocument/2006/relationships/hyperlink" Target="https://podminky.urs.cz/item/CS_URS_2025_01/121151123" TargetMode="External"/><Relationship Id="rId6" Type="http://schemas.openxmlformats.org/officeDocument/2006/relationships/hyperlink" Target="https://podminky.urs.cz/item/CS_URS_2025_01/181411132" TargetMode="External"/><Relationship Id="rId5" Type="http://schemas.openxmlformats.org/officeDocument/2006/relationships/hyperlink" Target="https://podminky.urs.cz/item/CS_URS_2025_01/181411131" TargetMode="External"/><Relationship Id="rId4" Type="http://schemas.openxmlformats.org/officeDocument/2006/relationships/hyperlink" Target="https://podminky.urs.cz/item/CS_URS_2025_01/181006122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767161814" TargetMode="External"/><Relationship Id="rId2" Type="http://schemas.openxmlformats.org/officeDocument/2006/relationships/hyperlink" Target="https://podminky.urs.cz/item/CS_URS_2025_01/997013509" TargetMode="External"/><Relationship Id="rId1" Type="http://schemas.openxmlformats.org/officeDocument/2006/relationships/hyperlink" Target="https://podminky.urs.cz/item/CS_URS_2025_01/628613611" TargetMode="External"/><Relationship Id="rId6" Type="http://schemas.openxmlformats.org/officeDocument/2006/relationships/drawing" Target="../drawings/drawing7.xml"/><Relationship Id="rId5" Type="http://schemas.openxmlformats.org/officeDocument/2006/relationships/hyperlink" Target="https://podminky.urs.cz/item/CS_URS_2025_01/998767102" TargetMode="External"/><Relationship Id="rId4" Type="http://schemas.openxmlformats.org/officeDocument/2006/relationships/hyperlink" Target="https://podminky.urs.cz/item/CS_URS_2025_01/767881112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564730111" TargetMode="External"/><Relationship Id="rId13" Type="http://schemas.openxmlformats.org/officeDocument/2006/relationships/hyperlink" Target="https://podminky.urs.cz/item/CS_URS_2025_01/998225111" TargetMode="External"/><Relationship Id="rId3" Type="http://schemas.openxmlformats.org/officeDocument/2006/relationships/hyperlink" Target="https://podminky.urs.cz/item/CS_URS_2025_01/113151111" TargetMode="External"/><Relationship Id="rId7" Type="http://schemas.openxmlformats.org/officeDocument/2006/relationships/hyperlink" Target="https://podminky.urs.cz/item/CS_URS_2025_01/291211111" TargetMode="External"/><Relationship Id="rId12" Type="http://schemas.openxmlformats.org/officeDocument/2006/relationships/hyperlink" Target="https://podminky.urs.cz/item/CS_URS_2025_01/175151101" TargetMode="External"/><Relationship Id="rId2" Type="http://schemas.openxmlformats.org/officeDocument/2006/relationships/hyperlink" Target="https://podminky.urs.cz/item/CS_URS_2025_01/185803107" TargetMode="External"/><Relationship Id="rId16" Type="http://schemas.openxmlformats.org/officeDocument/2006/relationships/drawing" Target="../drawings/drawing8.xml"/><Relationship Id="rId1" Type="http://schemas.openxmlformats.org/officeDocument/2006/relationships/hyperlink" Target="https://podminky.urs.cz/item/CS_URS_2025_01/111103322" TargetMode="External"/><Relationship Id="rId6" Type="http://schemas.openxmlformats.org/officeDocument/2006/relationships/hyperlink" Target="https://podminky.urs.cz/item/CS_URS_2025_01/181252305" TargetMode="External"/><Relationship Id="rId11" Type="http://schemas.openxmlformats.org/officeDocument/2006/relationships/hyperlink" Target="https://podminky.urs.cz/item/CS_URS_2025_01/871228111" TargetMode="External"/><Relationship Id="rId5" Type="http://schemas.openxmlformats.org/officeDocument/2006/relationships/hyperlink" Target="https://podminky.urs.cz/item/CS_URS_2025_01/115101302" TargetMode="External"/><Relationship Id="rId15" Type="http://schemas.openxmlformats.org/officeDocument/2006/relationships/hyperlink" Target="https://podminky.urs.cz/item/CS_URS_2025_01/564831011" TargetMode="External"/><Relationship Id="rId10" Type="http://schemas.openxmlformats.org/officeDocument/2006/relationships/hyperlink" Target="https://podminky.urs.cz/item/CS_URS_2025_01/564771111" TargetMode="External"/><Relationship Id="rId4" Type="http://schemas.openxmlformats.org/officeDocument/2006/relationships/hyperlink" Target="https://podminky.urs.cz/item/CS_URS_2025_01/115101202" TargetMode="External"/><Relationship Id="rId9" Type="http://schemas.openxmlformats.org/officeDocument/2006/relationships/hyperlink" Target="https://podminky.urs.cz/item/CS_URS_2025_01/564731111" TargetMode="External"/><Relationship Id="rId14" Type="http://schemas.openxmlformats.org/officeDocument/2006/relationships/hyperlink" Target="https://podminky.urs.cz/item/CS_URS_2025_01/564871016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162751119" TargetMode="External"/><Relationship Id="rId3" Type="http://schemas.openxmlformats.org/officeDocument/2006/relationships/hyperlink" Target="https://podminky.urs.cz/item/CS_URS_2025_01/162211311" TargetMode="External"/><Relationship Id="rId7" Type="http://schemas.openxmlformats.org/officeDocument/2006/relationships/hyperlink" Target="https://podminky.urs.cz/item/CS_URS_2025_01/162751117" TargetMode="External"/><Relationship Id="rId12" Type="http://schemas.openxmlformats.org/officeDocument/2006/relationships/drawing" Target="../drawings/drawing9.xml"/><Relationship Id="rId2" Type="http://schemas.openxmlformats.org/officeDocument/2006/relationships/hyperlink" Target="https://podminky.urs.cz/item/CS_URS_2025_01/124153102" TargetMode="External"/><Relationship Id="rId1" Type="http://schemas.openxmlformats.org/officeDocument/2006/relationships/hyperlink" Target="https://podminky.urs.cz/item/CS_URS_2025_01/122111101" TargetMode="External"/><Relationship Id="rId6" Type="http://schemas.openxmlformats.org/officeDocument/2006/relationships/hyperlink" Target="https://podminky.urs.cz/item/CS_URS_2025_01/162551107" TargetMode="External"/><Relationship Id="rId11" Type="http://schemas.openxmlformats.org/officeDocument/2006/relationships/hyperlink" Target="https://podminky.urs.cz/item/CS_URS_2025_01/997013873" TargetMode="External"/><Relationship Id="rId5" Type="http://schemas.openxmlformats.org/officeDocument/2006/relationships/hyperlink" Target="https://podminky.urs.cz/item/CS_URS_2025_01/162351103" TargetMode="External"/><Relationship Id="rId10" Type="http://schemas.openxmlformats.org/officeDocument/2006/relationships/hyperlink" Target="https://podminky.urs.cz/item/CS_URS_2025_01/171251201" TargetMode="External"/><Relationship Id="rId4" Type="http://schemas.openxmlformats.org/officeDocument/2006/relationships/hyperlink" Target="https://podminky.urs.cz/item/CS_URS_2025_01/162211319" TargetMode="External"/><Relationship Id="rId9" Type="http://schemas.openxmlformats.org/officeDocument/2006/relationships/hyperlink" Target="https://podminky.urs.cz/item/CS_URS_2025_01/167151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70"/>
  <sheetViews>
    <sheetView showGridLines="0" tabSelected="1" workbookViewId="0"/>
  </sheetViews>
  <sheetFormatPr defaultRowHeight="14.4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 ht="10.199999999999999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pans="1:74" s="1" customFormat="1" ht="36.9" customHeight="1">
      <c r="AR2" s="367"/>
      <c r="AS2" s="367"/>
      <c r="AT2" s="367"/>
      <c r="AU2" s="367"/>
      <c r="AV2" s="367"/>
      <c r="AW2" s="367"/>
      <c r="AX2" s="367"/>
      <c r="AY2" s="367"/>
      <c r="AZ2" s="367"/>
      <c r="BA2" s="367"/>
      <c r="BB2" s="367"/>
      <c r="BC2" s="367"/>
      <c r="BD2" s="367"/>
      <c r="BE2" s="367"/>
      <c r="BS2" s="19" t="s">
        <v>6</v>
      </c>
      <c r="BT2" s="19" t="s">
        <v>7</v>
      </c>
    </row>
    <row r="3" spans="1:74" s="1" customFormat="1" ht="6.9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pans="1:74" s="1" customFormat="1" ht="24.9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pans="1:74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351" t="s">
        <v>14</v>
      </c>
      <c r="L5" s="352"/>
      <c r="M5" s="352"/>
      <c r="N5" s="352"/>
      <c r="O5" s="352"/>
      <c r="P5" s="352"/>
      <c r="Q5" s="352"/>
      <c r="R5" s="352"/>
      <c r="S5" s="352"/>
      <c r="T5" s="352"/>
      <c r="U5" s="352"/>
      <c r="V5" s="352"/>
      <c r="W5" s="352"/>
      <c r="X5" s="352"/>
      <c r="Y5" s="352"/>
      <c r="Z5" s="352"/>
      <c r="AA5" s="352"/>
      <c r="AB5" s="352"/>
      <c r="AC5" s="352"/>
      <c r="AD5" s="352"/>
      <c r="AE5" s="352"/>
      <c r="AF5" s="352"/>
      <c r="AG5" s="352"/>
      <c r="AH5" s="352"/>
      <c r="AI5" s="352"/>
      <c r="AJ5" s="352"/>
      <c r="AK5" s="352"/>
      <c r="AL5" s="352"/>
      <c r="AM5" s="352"/>
      <c r="AN5" s="352"/>
      <c r="AO5" s="352"/>
      <c r="AP5" s="24"/>
      <c r="AQ5" s="24"/>
      <c r="AR5" s="22"/>
      <c r="BE5" s="348" t="s">
        <v>15</v>
      </c>
      <c r="BS5" s="19" t="s">
        <v>6</v>
      </c>
    </row>
    <row r="6" spans="1:74" s="1" customFormat="1" ht="36.9" customHeight="1">
      <c r="B6" s="23"/>
      <c r="C6" s="24"/>
      <c r="D6" s="30" t="s">
        <v>16</v>
      </c>
      <c r="E6" s="24"/>
      <c r="F6" s="24"/>
      <c r="G6" s="24"/>
      <c r="H6" s="24"/>
      <c r="I6" s="24"/>
      <c r="J6" s="24"/>
      <c r="K6" s="353" t="s">
        <v>17</v>
      </c>
      <c r="L6" s="352"/>
      <c r="M6" s="352"/>
      <c r="N6" s="352"/>
      <c r="O6" s="352"/>
      <c r="P6" s="352"/>
      <c r="Q6" s="352"/>
      <c r="R6" s="352"/>
      <c r="S6" s="352"/>
      <c r="T6" s="352"/>
      <c r="U6" s="352"/>
      <c r="V6" s="352"/>
      <c r="W6" s="352"/>
      <c r="X6" s="352"/>
      <c r="Y6" s="352"/>
      <c r="Z6" s="352"/>
      <c r="AA6" s="352"/>
      <c r="AB6" s="352"/>
      <c r="AC6" s="352"/>
      <c r="AD6" s="352"/>
      <c r="AE6" s="352"/>
      <c r="AF6" s="352"/>
      <c r="AG6" s="352"/>
      <c r="AH6" s="352"/>
      <c r="AI6" s="352"/>
      <c r="AJ6" s="352"/>
      <c r="AK6" s="352"/>
      <c r="AL6" s="352"/>
      <c r="AM6" s="352"/>
      <c r="AN6" s="352"/>
      <c r="AO6" s="352"/>
      <c r="AP6" s="24"/>
      <c r="AQ6" s="24"/>
      <c r="AR6" s="22"/>
      <c r="BE6" s="349"/>
      <c r="BS6" s="19" t="s">
        <v>6</v>
      </c>
    </row>
    <row r="7" spans="1:74" s="1" customFormat="1" ht="12" customHeight="1">
      <c r="B7" s="23"/>
      <c r="C7" s="24"/>
      <c r="D7" s="31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1" t="s">
        <v>20</v>
      </c>
      <c r="AL7" s="24"/>
      <c r="AM7" s="24"/>
      <c r="AN7" s="29" t="s">
        <v>19</v>
      </c>
      <c r="AO7" s="24"/>
      <c r="AP7" s="24"/>
      <c r="AQ7" s="24"/>
      <c r="AR7" s="22"/>
      <c r="BE7" s="349"/>
      <c r="BS7" s="19" t="s">
        <v>6</v>
      </c>
    </row>
    <row r="8" spans="1:74" s="1" customFormat="1" ht="12" customHeight="1">
      <c r="B8" s="23"/>
      <c r="C8" s="24"/>
      <c r="D8" s="31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1" t="s">
        <v>23</v>
      </c>
      <c r="AL8" s="24"/>
      <c r="AM8" s="24"/>
      <c r="AN8" s="32" t="s">
        <v>24</v>
      </c>
      <c r="AO8" s="24"/>
      <c r="AP8" s="24"/>
      <c r="AQ8" s="24"/>
      <c r="AR8" s="22"/>
      <c r="BE8" s="349"/>
      <c r="BS8" s="19" t="s">
        <v>6</v>
      </c>
    </row>
    <row r="9" spans="1:74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49"/>
      <c r="BS9" s="19" t="s">
        <v>6</v>
      </c>
    </row>
    <row r="10" spans="1:74" s="1" customFormat="1" ht="12" customHeight="1">
      <c r="B10" s="23"/>
      <c r="C10" s="24"/>
      <c r="D10" s="31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1" t="s">
        <v>26</v>
      </c>
      <c r="AL10" s="24"/>
      <c r="AM10" s="24"/>
      <c r="AN10" s="29" t="s">
        <v>27</v>
      </c>
      <c r="AO10" s="24"/>
      <c r="AP10" s="24"/>
      <c r="AQ10" s="24"/>
      <c r="AR10" s="22"/>
      <c r="BE10" s="349"/>
      <c r="BS10" s="19" t="s">
        <v>6</v>
      </c>
    </row>
    <row r="11" spans="1:74" s="1" customFormat="1" ht="18.45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1" t="s">
        <v>29</v>
      </c>
      <c r="AL11" s="24"/>
      <c r="AM11" s="24"/>
      <c r="AN11" s="29" t="s">
        <v>30</v>
      </c>
      <c r="AO11" s="24"/>
      <c r="AP11" s="24"/>
      <c r="AQ11" s="24"/>
      <c r="AR11" s="22"/>
      <c r="BE11" s="349"/>
      <c r="BS11" s="19" t="s">
        <v>6</v>
      </c>
    </row>
    <row r="12" spans="1:74" s="1" customFormat="1" ht="6.9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49"/>
      <c r="BS12" s="19" t="s">
        <v>6</v>
      </c>
    </row>
    <row r="13" spans="1:74" s="1" customFormat="1" ht="12" customHeight="1">
      <c r="B13" s="23"/>
      <c r="C13" s="24"/>
      <c r="D13" s="31" t="s">
        <v>31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1" t="s">
        <v>26</v>
      </c>
      <c r="AL13" s="24"/>
      <c r="AM13" s="24"/>
      <c r="AN13" s="33" t="s">
        <v>32</v>
      </c>
      <c r="AO13" s="24"/>
      <c r="AP13" s="24"/>
      <c r="AQ13" s="24"/>
      <c r="AR13" s="22"/>
      <c r="BE13" s="349"/>
      <c r="BS13" s="19" t="s">
        <v>6</v>
      </c>
    </row>
    <row r="14" spans="1:74" ht="13.2">
      <c r="B14" s="23"/>
      <c r="C14" s="24"/>
      <c r="D14" s="24"/>
      <c r="E14" s="354" t="s">
        <v>32</v>
      </c>
      <c r="F14" s="355"/>
      <c r="G14" s="355"/>
      <c r="H14" s="355"/>
      <c r="I14" s="355"/>
      <c r="J14" s="355"/>
      <c r="K14" s="355"/>
      <c r="L14" s="355"/>
      <c r="M14" s="355"/>
      <c r="N14" s="355"/>
      <c r="O14" s="355"/>
      <c r="P14" s="355"/>
      <c r="Q14" s="355"/>
      <c r="R14" s="355"/>
      <c r="S14" s="355"/>
      <c r="T14" s="355"/>
      <c r="U14" s="355"/>
      <c r="V14" s="355"/>
      <c r="W14" s="355"/>
      <c r="X14" s="355"/>
      <c r="Y14" s="355"/>
      <c r="Z14" s="355"/>
      <c r="AA14" s="355"/>
      <c r="AB14" s="355"/>
      <c r="AC14" s="355"/>
      <c r="AD14" s="355"/>
      <c r="AE14" s="355"/>
      <c r="AF14" s="355"/>
      <c r="AG14" s="355"/>
      <c r="AH14" s="355"/>
      <c r="AI14" s="355"/>
      <c r="AJ14" s="355"/>
      <c r="AK14" s="31" t="s">
        <v>29</v>
      </c>
      <c r="AL14" s="24"/>
      <c r="AM14" s="24"/>
      <c r="AN14" s="33" t="s">
        <v>32</v>
      </c>
      <c r="AO14" s="24"/>
      <c r="AP14" s="24"/>
      <c r="AQ14" s="24"/>
      <c r="AR14" s="22"/>
      <c r="BE14" s="349"/>
      <c r="BS14" s="19" t="s">
        <v>6</v>
      </c>
    </row>
    <row r="15" spans="1:74" s="1" customFormat="1" ht="6.9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49"/>
      <c r="BS15" s="19" t="s">
        <v>4</v>
      </c>
    </row>
    <row r="16" spans="1:74" s="1" customFormat="1" ht="12" customHeight="1">
      <c r="B16" s="23"/>
      <c r="C16" s="24"/>
      <c r="D16" s="31" t="s">
        <v>33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1" t="s">
        <v>26</v>
      </c>
      <c r="AL16" s="24"/>
      <c r="AM16" s="24"/>
      <c r="AN16" s="29" t="s">
        <v>27</v>
      </c>
      <c r="AO16" s="24"/>
      <c r="AP16" s="24"/>
      <c r="AQ16" s="24"/>
      <c r="AR16" s="22"/>
      <c r="BE16" s="349"/>
      <c r="BS16" s="19" t="s">
        <v>4</v>
      </c>
    </row>
    <row r="17" spans="1:71" s="1" customFormat="1" ht="18.45" customHeight="1">
      <c r="B17" s="23"/>
      <c r="C17" s="24"/>
      <c r="D17" s="24"/>
      <c r="E17" s="29" t="s">
        <v>28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1" t="s">
        <v>29</v>
      </c>
      <c r="AL17" s="24"/>
      <c r="AM17" s="24"/>
      <c r="AN17" s="29" t="s">
        <v>30</v>
      </c>
      <c r="AO17" s="24"/>
      <c r="AP17" s="24"/>
      <c r="AQ17" s="24"/>
      <c r="AR17" s="22"/>
      <c r="BE17" s="349"/>
      <c r="BS17" s="19" t="s">
        <v>34</v>
      </c>
    </row>
    <row r="18" spans="1:71" s="1" customFormat="1" ht="6.9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49"/>
      <c r="BS18" s="19" t="s">
        <v>6</v>
      </c>
    </row>
    <row r="19" spans="1:71" s="1" customFormat="1" ht="12" customHeight="1">
      <c r="B19" s="23"/>
      <c r="C19" s="24"/>
      <c r="D19" s="31" t="s">
        <v>35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1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49"/>
      <c r="BS19" s="19" t="s">
        <v>6</v>
      </c>
    </row>
    <row r="20" spans="1:71" s="1" customFormat="1" ht="18.45" customHeight="1">
      <c r="B20" s="23"/>
      <c r="C20" s="24"/>
      <c r="D20" s="24"/>
      <c r="E20" s="29" t="s">
        <v>36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1" t="s">
        <v>29</v>
      </c>
      <c r="AL20" s="24"/>
      <c r="AM20" s="24"/>
      <c r="AN20" s="29" t="s">
        <v>19</v>
      </c>
      <c r="AO20" s="24"/>
      <c r="AP20" s="24"/>
      <c r="AQ20" s="24"/>
      <c r="AR20" s="22"/>
      <c r="BE20" s="349"/>
      <c r="BS20" s="19" t="s">
        <v>34</v>
      </c>
    </row>
    <row r="21" spans="1:71" s="1" customFormat="1" ht="6.9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49"/>
    </row>
    <row r="22" spans="1:71" s="1" customFormat="1" ht="12" customHeight="1">
      <c r="B22" s="23"/>
      <c r="C22" s="24"/>
      <c r="D22" s="31" t="s">
        <v>37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49"/>
    </row>
    <row r="23" spans="1:71" s="1" customFormat="1" ht="47.25" customHeight="1">
      <c r="B23" s="23"/>
      <c r="C23" s="24"/>
      <c r="D23" s="24"/>
      <c r="E23" s="356" t="s">
        <v>38</v>
      </c>
      <c r="F23" s="356"/>
      <c r="G23" s="356"/>
      <c r="H23" s="356"/>
      <c r="I23" s="356"/>
      <c r="J23" s="356"/>
      <c r="K23" s="356"/>
      <c r="L23" s="356"/>
      <c r="M23" s="356"/>
      <c r="N23" s="356"/>
      <c r="O23" s="356"/>
      <c r="P23" s="356"/>
      <c r="Q23" s="356"/>
      <c r="R23" s="356"/>
      <c r="S23" s="356"/>
      <c r="T23" s="356"/>
      <c r="U23" s="356"/>
      <c r="V23" s="356"/>
      <c r="W23" s="356"/>
      <c r="X23" s="356"/>
      <c r="Y23" s="356"/>
      <c r="Z23" s="356"/>
      <c r="AA23" s="356"/>
      <c r="AB23" s="356"/>
      <c r="AC23" s="356"/>
      <c r="AD23" s="356"/>
      <c r="AE23" s="356"/>
      <c r="AF23" s="356"/>
      <c r="AG23" s="356"/>
      <c r="AH23" s="356"/>
      <c r="AI23" s="356"/>
      <c r="AJ23" s="356"/>
      <c r="AK23" s="356"/>
      <c r="AL23" s="356"/>
      <c r="AM23" s="356"/>
      <c r="AN23" s="356"/>
      <c r="AO23" s="24"/>
      <c r="AP23" s="24"/>
      <c r="AQ23" s="24"/>
      <c r="AR23" s="22"/>
      <c r="BE23" s="349"/>
    </row>
    <row r="24" spans="1:71" s="1" customFormat="1" ht="6.9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49"/>
    </row>
    <row r="25" spans="1:71" s="1" customFormat="1" ht="6.9" customHeight="1">
      <c r="B25" s="23"/>
      <c r="C25" s="24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4"/>
      <c r="AQ25" s="24"/>
      <c r="AR25" s="22"/>
      <c r="BE25" s="349"/>
    </row>
    <row r="26" spans="1:71" s="2" customFormat="1" ht="25.95" customHeight="1">
      <c r="A26" s="36"/>
      <c r="B26" s="37"/>
      <c r="C26" s="38"/>
      <c r="D26" s="39" t="s">
        <v>39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57">
        <f>ROUND(AG54,2)</f>
        <v>0</v>
      </c>
      <c r="AL26" s="358"/>
      <c r="AM26" s="358"/>
      <c r="AN26" s="358"/>
      <c r="AO26" s="358"/>
      <c r="AP26" s="38"/>
      <c r="AQ26" s="38"/>
      <c r="AR26" s="41"/>
      <c r="BE26" s="349"/>
    </row>
    <row r="27" spans="1:71" s="2" customFormat="1" ht="6.9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1"/>
      <c r="BE27" s="349"/>
    </row>
    <row r="28" spans="1:71" s="2" customFormat="1" ht="13.2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59" t="s">
        <v>40</v>
      </c>
      <c r="M28" s="359"/>
      <c r="N28" s="359"/>
      <c r="O28" s="359"/>
      <c r="P28" s="359"/>
      <c r="Q28" s="38"/>
      <c r="R28" s="38"/>
      <c r="S28" s="38"/>
      <c r="T28" s="38"/>
      <c r="U28" s="38"/>
      <c r="V28" s="38"/>
      <c r="W28" s="359" t="s">
        <v>41</v>
      </c>
      <c r="X28" s="359"/>
      <c r="Y28" s="359"/>
      <c r="Z28" s="359"/>
      <c r="AA28" s="359"/>
      <c r="AB28" s="359"/>
      <c r="AC28" s="359"/>
      <c r="AD28" s="359"/>
      <c r="AE28" s="359"/>
      <c r="AF28" s="38"/>
      <c r="AG28" s="38"/>
      <c r="AH28" s="38"/>
      <c r="AI28" s="38"/>
      <c r="AJ28" s="38"/>
      <c r="AK28" s="359" t="s">
        <v>42</v>
      </c>
      <c r="AL28" s="359"/>
      <c r="AM28" s="359"/>
      <c r="AN28" s="359"/>
      <c r="AO28" s="359"/>
      <c r="AP28" s="38"/>
      <c r="AQ28" s="38"/>
      <c r="AR28" s="41"/>
      <c r="BE28" s="349"/>
    </row>
    <row r="29" spans="1:71" s="3" customFormat="1" ht="14.4" customHeight="1">
      <c r="B29" s="42"/>
      <c r="C29" s="43"/>
      <c r="D29" s="31" t="s">
        <v>43</v>
      </c>
      <c r="E29" s="43"/>
      <c r="F29" s="31" t="s">
        <v>44</v>
      </c>
      <c r="G29" s="43"/>
      <c r="H29" s="43"/>
      <c r="I29" s="43"/>
      <c r="J29" s="43"/>
      <c r="K29" s="43"/>
      <c r="L29" s="362">
        <v>0.21</v>
      </c>
      <c r="M29" s="361"/>
      <c r="N29" s="361"/>
      <c r="O29" s="361"/>
      <c r="P29" s="361"/>
      <c r="Q29" s="43"/>
      <c r="R29" s="43"/>
      <c r="S29" s="43"/>
      <c r="T29" s="43"/>
      <c r="U29" s="43"/>
      <c r="V29" s="43"/>
      <c r="W29" s="360">
        <f>ROUND(AZ54, 2)</f>
        <v>0</v>
      </c>
      <c r="X29" s="361"/>
      <c r="Y29" s="361"/>
      <c r="Z29" s="361"/>
      <c r="AA29" s="361"/>
      <c r="AB29" s="361"/>
      <c r="AC29" s="361"/>
      <c r="AD29" s="361"/>
      <c r="AE29" s="361"/>
      <c r="AF29" s="43"/>
      <c r="AG29" s="43"/>
      <c r="AH29" s="43"/>
      <c r="AI29" s="43"/>
      <c r="AJ29" s="43"/>
      <c r="AK29" s="360">
        <f>ROUND(AV54, 2)</f>
        <v>0</v>
      </c>
      <c r="AL29" s="361"/>
      <c r="AM29" s="361"/>
      <c r="AN29" s="361"/>
      <c r="AO29" s="361"/>
      <c r="AP29" s="43"/>
      <c r="AQ29" s="43"/>
      <c r="AR29" s="44"/>
      <c r="BE29" s="350"/>
    </row>
    <row r="30" spans="1:71" s="3" customFormat="1" ht="14.4" customHeight="1">
      <c r="B30" s="42"/>
      <c r="C30" s="43"/>
      <c r="D30" s="43"/>
      <c r="E30" s="43"/>
      <c r="F30" s="31" t="s">
        <v>45</v>
      </c>
      <c r="G30" s="43"/>
      <c r="H30" s="43"/>
      <c r="I30" s="43"/>
      <c r="J30" s="43"/>
      <c r="K30" s="43"/>
      <c r="L30" s="362">
        <v>0.12</v>
      </c>
      <c r="M30" s="361"/>
      <c r="N30" s="361"/>
      <c r="O30" s="361"/>
      <c r="P30" s="361"/>
      <c r="Q30" s="43"/>
      <c r="R30" s="43"/>
      <c r="S30" s="43"/>
      <c r="T30" s="43"/>
      <c r="U30" s="43"/>
      <c r="V30" s="43"/>
      <c r="W30" s="360">
        <f>ROUND(BA54, 2)</f>
        <v>0</v>
      </c>
      <c r="X30" s="361"/>
      <c r="Y30" s="361"/>
      <c r="Z30" s="361"/>
      <c r="AA30" s="361"/>
      <c r="AB30" s="361"/>
      <c r="AC30" s="361"/>
      <c r="AD30" s="361"/>
      <c r="AE30" s="361"/>
      <c r="AF30" s="43"/>
      <c r="AG30" s="43"/>
      <c r="AH30" s="43"/>
      <c r="AI30" s="43"/>
      <c r="AJ30" s="43"/>
      <c r="AK30" s="360">
        <f>ROUND(AW54, 2)</f>
        <v>0</v>
      </c>
      <c r="AL30" s="361"/>
      <c r="AM30" s="361"/>
      <c r="AN30" s="361"/>
      <c r="AO30" s="361"/>
      <c r="AP30" s="43"/>
      <c r="AQ30" s="43"/>
      <c r="AR30" s="44"/>
      <c r="BE30" s="350"/>
    </row>
    <row r="31" spans="1:71" s="3" customFormat="1" ht="14.4" hidden="1" customHeight="1">
      <c r="B31" s="42"/>
      <c r="C31" s="43"/>
      <c r="D31" s="43"/>
      <c r="E31" s="43"/>
      <c r="F31" s="31" t="s">
        <v>46</v>
      </c>
      <c r="G31" s="43"/>
      <c r="H31" s="43"/>
      <c r="I31" s="43"/>
      <c r="J31" s="43"/>
      <c r="K31" s="43"/>
      <c r="L31" s="362">
        <v>0.21</v>
      </c>
      <c r="M31" s="361"/>
      <c r="N31" s="361"/>
      <c r="O31" s="361"/>
      <c r="P31" s="361"/>
      <c r="Q31" s="43"/>
      <c r="R31" s="43"/>
      <c r="S31" s="43"/>
      <c r="T31" s="43"/>
      <c r="U31" s="43"/>
      <c r="V31" s="43"/>
      <c r="W31" s="360">
        <f>ROUND(BB54, 2)</f>
        <v>0</v>
      </c>
      <c r="X31" s="361"/>
      <c r="Y31" s="361"/>
      <c r="Z31" s="361"/>
      <c r="AA31" s="361"/>
      <c r="AB31" s="361"/>
      <c r="AC31" s="361"/>
      <c r="AD31" s="361"/>
      <c r="AE31" s="361"/>
      <c r="AF31" s="43"/>
      <c r="AG31" s="43"/>
      <c r="AH31" s="43"/>
      <c r="AI31" s="43"/>
      <c r="AJ31" s="43"/>
      <c r="AK31" s="360">
        <v>0</v>
      </c>
      <c r="AL31" s="361"/>
      <c r="AM31" s="361"/>
      <c r="AN31" s="361"/>
      <c r="AO31" s="361"/>
      <c r="AP31" s="43"/>
      <c r="AQ31" s="43"/>
      <c r="AR31" s="44"/>
      <c r="BE31" s="350"/>
    </row>
    <row r="32" spans="1:71" s="3" customFormat="1" ht="14.4" hidden="1" customHeight="1">
      <c r="B32" s="42"/>
      <c r="C32" s="43"/>
      <c r="D32" s="43"/>
      <c r="E32" s="43"/>
      <c r="F32" s="31" t="s">
        <v>47</v>
      </c>
      <c r="G32" s="43"/>
      <c r="H32" s="43"/>
      <c r="I32" s="43"/>
      <c r="J32" s="43"/>
      <c r="K32" s="43"/>
      <c r="L32" s="362">
        <v>0.12</v>
      </c>
      <c r="M32" s="361"/>
      <c r="N32" s="361"/>
      <c r="O32" s="361"/>
      <c r="P32" s="361"/>
      <c r="Q32" s="43"/>
      <c r="R32" s="43"/>
      <c r="S32" s="43"/>
      <c r="T32" s="43"/>
      <c r="U32" s="43"/>
      <c r="V32" s="43"/>
      <c r="W32" s="360">
        <f>ROUND(BC54, 2)</f>
        <v>0</v>
      </c>
      <c r="X32" s="361"/>
      <c r="Y32" s="361"/>
      <c r="Z32" s="361"/>
      <c r="AA32" s="361"/>
      <c r="AB32" s="361"/>
      <c r="AC32" s="361"/>
      <c r="AD32" s="361"/>
      <c r="AE32" s="361"/>
      <c r="AF32" s="43"/>
      <c r="AG32" s="43"/>
      <c r="AH32" s="43"/>
      <c r="AI32" s="43"/>
      <c r="AJ32" s="43"/>
      <c r="AK32" s="360">
        <v>0</v>
      </c>
      <c r="AL32" s="361"/>
      <c r="AM32" s="361"/>
      <c r="AN32" s="361"/>
      <c r="AO32" s="361"/>
      <c r="AP32" s="43"/>
      <c r="AQ32" s="43"/>
      <c r="AR32" s="44"/>
      <c r="BE32" s="350"/>
    </row>
    <row r="33" spans="1:57" s="3" customFormat="1" ht="14.4" hidden="1" customHeight="1">
      <c r="B33" s="42"/>
      <c r="C33" s="43"/>
      <c r="D33" s="43"/>
      <c r="E33" s="43"/>
      <c r="F33" s="31" t="s">
        <v>48</v>
      </c>
      <c r="G33" s="43"/>
      <c r="H33" s="43"/>
      <c r="I33" s="43"/>
      <c r="J33" s="43"/>
      <c r="K33" s="43"/>
      <c r="L33" s="362">
        <v>0</v>
      </c>
      <c r="M33" s="361"/>
      <c r="N33" s="361"/>
      <c r="O33" s="361"/>
      <c r="P33" s="361"/>
      <c r="Q33" s="43"/>
      <c r="R33" s="43"/>
      <c r="S33" s="43"/>
      <c r="T33" s="43"/>
      <c r="U33" s="43"/>
      <c r="V33" s="43"/>
      <c r="W33" s="360">
        <f>ROUND(BD54, 2)</f>
        <v>0</v>
      </c>
      <c r="X33" s="361"/>
      <c r="Y33" s="361"/>
      <c r="Z33" s="361"/>
      <c r="AA33" s="361"/>
      <c r="AB33" s="361"/>
      <c r="AC33" s="361"/>
      <c r="AD33" s="361"/>
      <c r="AE33" s="361"/>
      <c r="AF33" s="43"/>
      <c r="AG33" s="43"/>
      <c r="AH33" s="43"/>
      <c r="AI33" s="43"/>
      <c r="AJ33" s="43"/>
      <c r="AK33" s="360">
        <v>0</v>
      </c>
      <c r="AL33" s="361"/>
      <c r="AM33" s="361"/>
      <c r="AN33" s="361"/>
      <c r="AO33" s="361"/>
      <c r="AP33" s="43"/>
      <c r="AQ33" s="43"/>
      <c r="AR33" s="44"/>
    </row>
    <row r="34" spans="1:57" s="2" customFormat="1" ht="6.9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1"/>
      <c r="BE34" s="36"/>
    </row>
    <row r="35" spans="1:57" s="2" customFormat="1" ht="25.95" customHeight="1">
      <c r="A35" s="36"/>
      <c r="B35" s="37"/>
      <c r="C35" s="45"/>
      <c r="D35" s="46" t="s">
        <v>49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50</v>
      </c>
      <c r="U35" s="47"/>
      <c r="V35" s="47"/>
      <c r="W35" s="47"/>
      <c r="X35" s="366" t="s">
        <v>51</v>
      </c>
      <c r="Y35" s="364"/>
      <c r="Z35" s="364"/>
      <c r="AA35" s="364"/>
      <c r="AB35" s="364"/>
      <c r="AC35" s="47"/>
      <c r="AD35" s="47"/>
      <c r="AE35" s="47"/>
      <c r="AF35" s="47"/>
      <c r="AG35" s="47"/>
      <c r="AH35" s="47"/>
      <c r="AI35" s="47"/>
      <c r="AJ35" s="47"/>
      <c r="AK35" s="363">
        <f>SUM(AK26:AK33)</f>
        <v>0</v>
      </c>
      <c r="AL35" s="364"/>
      <c r="AM35" s="364"/>
      <c r="AN35" s="364"/>
      <c r="AO35" s="365"/>
      <c r="AP35" s="45"/>
      <c r="AQ35" s="45"/>
      <c r="AR35" s="41"/>
      <c r="BE35" s="36"/>
    </row>
    <row r="36" spans="1:57" s="2" customFormat="1" ht="6.9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1"/>
      <c r="BE36" s="36"/>
    </row>
    <row r="37" spans="1:57" s="2" customFormat="1" ht="6.9" customHeight="1">
      <c r="A37" s="36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41"/>
      <c r="BE37" s="36"/>
    </row>
    <row r="41" spans="1:57" s="2" customFormat="1" ht="6.9" customHeight="1">
      <c r="A41" s="36"/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41"/>
      <c r="BE41" s="36"/>
    </row>
    <row r="42" spans="1:57" s="2" customFormat="1" ht="24.9" customHeight="1">
      <c r="A42" s="36"/>
      <c r="B42" s="37"/>
      <c r="C42" s="25" t="s">
        <v>52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1"/>
      <c r="BE42" s="36"/>
    </row>
    <row r="43" spans="1:57" s="2" customFormat="1" ht="6.9" customHeight="1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1"/>
      <c r="BE43" s="36"/>
    </row>
    <row r="44" spans="1:57" s="4" customFormat="1" ht="12" customHeight="1">
      <c r="B44" s="53"/>
      <c r="C44" s="31" t="s">
        <v>13</v>
      </c>
      <c r="D44" s="54"/>
      <c r="E44" s="54"/>
      <c r="F44" s="54"/>
      <c r="G44" s="54"/>
      <c r="H44" s="54"/>
      <c r="I44" s="54"/>
      <c r="J44" s="54"/>
      <c r="K44" s="54"/>
      <c r="L44" s="54" t="str">
        <f>K5</f>
        <v>123491</v>
      </c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5"/>
    </row>
    <row r="45" spans="1:57" s="5" customFormat="1" ht="36.9" customHeight="1">
      <c r="B45" s="56"/>
      <c r="C45" s="57" t="s">
        <v>16</v>
      </c>
      <c r="D45" s="58"/>
      <c r="E45" s="58"/>
      <c r="F45" s="58"/>
      <c r="G45" s="58"/>
      <c r="H45" s="58"/>
      <c r="I45" s="58"/>
      <c r="J45" s="58"/>
      <c r="K45" s="58"/>
      <c r="L45" s="345" t="str">
        <f>K6</f>
        <v>Lačnovský p., ř. km 0,000 - 3,260, Moravský Lačnov, oprava koryta</v>
      </c>
      <c r="M45" s="346"/>
      <c r="N45" s="346"/>
      <c r="O45" s="346"/>
      <c r="P45" s="346"/>
      <c r="Q45" s="346"/>
      <c r="R45" s="346"/>
      <c r="S45" s="346"/>
      <c r="T45" s="346"/>
      <c r="U45" s="346"/>
      <c r="V45" s="346"/>
      <c r="W45" s="346"/>
      <c r="X45" s="346"/>
      <c r="Y45" s="346"/>
      <c r="Z45" s="346"/>
      <c r="AA45" s="346"/>
      <c r="AB45" s="346"/>
      <c r="AC45" s="346"/>
      <c r="AD45" s="346"/>
      <c r="AE45" s="346"/>
      <c r="AF45" s="346"/>
      <c r="AG45" s="346"/>
      <c r="AH45" s="346"/>
      <c r="AI45" s="346"/>
      <c r="AJ45" s="346"/>
      <c r="AK45" s="346"/>
      <c r="AL45" s="346"/>
      <c r="AM45" s="346"/>
      <c r="AN45" s="346"/>
      <c r="AO45" s="346"/>
      <c r="AP45" s="58"/>
      <c r="AQ45" s="58"/>
      <c r="AR45" s="59"/>
    </row>
    <row r="46" spans="1:57" s="2" customFormat="1" ht="6.9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1"/>
      <c r="BE46" s="36"/>
    </row>
    <row r="47" spans="1:57" s="2" customFormat="1" ht="12" customHeight="1">
      <c r="A47" s="36"/>
      <c r="B47" s="37"/>
      <c r="C47" s="31" t="s">
        <v>21</v>
      </c>
      <c r="D47" s="38"/>
      <c r="E47" s="38"/>
      <c r="F47" s="38"/>
      <c r="G47" s="38"/>
      <c r="H47" s="38"/>
      <c r="I47" s="38"/>
      <c r="J47" s="38"/>
      <c r="K47" s="38"/>
      <c r="L47" s="60" t="str">
        <f>IF(K8="","",K8)</f>
        <v>Svitavy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1" t="s">
        <v>23</v>
      </c>
      <c r="AJ47" s="38"/>
      <c r="AK47" s="38"/>
      <c r="AL47" s="38"/>
      <c r="AM47" s="373" t="str">
        <f>IF(AN8= "","",AN8)</f>
        <v>3. 2. 2025</v>
      </c>
      <c r="AN47" s="373"/>
      <c r="AO47" s="38"/>
      <c r="AP47" s="38"/>
      <c r="AQ47" s="38"/>
      <c r="AR47" s="41"/>
      <c r="BE47" s="36"/>
    </row>
    <row r="48" spans="1:57" s="2" customFormat="1" ht="6.9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1"/>
      <c r="BE48" s="36"/>
    </row>
    <row r="49" spans="1:91" s="2" customFormat="1" ht="15.15" customHeight="1">
      <c r="A49" s="36"/>
      <c r="B49" s="37"/>
      <c r="C49" s="31" t="s">
        <v>25</v>
      </c>
      <c r="D49" s="38"/>
      <c r="E49" s="38"/>
      <c r="F49" s="38"/>
      <c r="G49" s="38"/>
      <c r="H49" s="38"/>
      <c r="I49" s="38"/>
      <c r="J49" s="38"/>
      <c r="K49" s="38"/>
      <c r="L49" s="54" t="str">
        <f>IF(E11= "","",E11)</f>
        <v>Povodí Moravy, s.p.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1" t="s">
        <v>33</v>
      </c>
      <c r="AJ49" s="38"/>
      <c r="AK49" s="38"/>
      <c r="AL49" s="38"/>
      <c r="AM49" s="374" t="str">
        <f>IF(E17="","",E17)</f>
        <v>Povodí Moravy, s.p.</v>
      </c>
      <c r="AN49" s="375"/>
      <c r="AO49" s="375"/>
      <c r="AP49" s="375"/>
      <c r="AQ49" s="38"/>
      <c r="AR49" s="41"/>
      <c r="AS49" s="377" t="s">
        <v>53</v>
      </c>
      <c r="AT49" s="378"/>
      <c r="AU49" s="62"/>
      <c r="AV49" s="62"/>
      <c r="AW49" s="62"/>
      <c r="AX49" s="62"/>
      <c r="AY49" s="62"/>
      <c r="AZ49" s="62"/>
      <c r="BA49" s="62"/>
      <c r="BB49" s="62"/>
      <c r="BC49" s="62"/>
      <c r="BD49" s="63"/>
      <c r="BE49" s="36"/>
    </row>
    <row r="50" spans="1:91" s="2" customFormat="1" ht="15.15" customHeight="1">
      <c r="A50" s="36"/>
      <c r="B50" s="37"/>
      <c r="C50" s="31" t="s">
        <v>31</v>
      </c>
      <c r="D50" s="38"/>
      <c r="E50" s="38"/>
      <c r="F50" s="38"/>
      <c r="G50" s="38"/>
      <c r="H50" s="38"/>
      <c r="I50" s="38"/>
      <c r="J50" s="38"/>
      <c r="K50" s="38"/>
      <c r="L50" s="54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1" t="s">
        <v>35</v>
      </c>
      <c r="AJ50" s="38"/>
      <c r="AK50" s="38"/>
      <c r="AL50" s="38"/>
      <c r="AM50" s="374" t="str">
        <f>IF(E20="","",E20)</f>
        <v xml:space="preserve"> </v>
      </c>
      <c r="AN50" s="375"/>
      <c r="AO50" s="375"/>
      <c r="AP50" s="375"/>
      <c r="AQ50" s="38"/>
      <c r="AR50" s="41"/>
      <c r="AS50" s="379"/>
      <c r="AT50" s="380"/>
      <c r="AU50" s="64"/>
      <c r="AV50" s="64"/>
      <c r="AW50" s="64"/>
      <c r="AX50" s="64"/>
      <c r="AY50" s="64"/>
      <c r="AZ50" s="64"/>
      <c r="BA50" s="64"/>
      <c r="BB50" s="64"/>
      <c r="BC50" s="64"/>
      <c r="BD50" s="65"/>
      <c r="BE50" s="36"/>
    </row>
    <row r="51" spans="1:91" s="2" customFormat="1" ht="10.8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1"/>
      <c r="AS51" s="381"/>
      <c r="AT51" s="382"/>
      <c r="AU51" s="66"/>
      <c r="AV51" s="66"/>
      <c r="AW51" s="66"/>
      <c r="AX51" s="66"/>
      <c r="AY51" s="66"/>
      <c r="AZ51" s="66"/>
      <c r="BA51" s="66"/>
      <c r="BB51" s="66"/>
      <c r="BC51" s="66"/>
      <c r="BD51" s="67"/>
      <c r="BE51" s="36"/>
    </row>
    <row r="52" spans="1:91" s="2" customFormat="1" ht="29.25" customHeight="1">
      <c r="A52" s="36"/>
      <c r="B52" s="37"/>
      <c r="C52" s="340" t="s">
        <v>54</v>
      </c>
      <c r="D52" s="341"/>
      <c r="E52" s="341"/>
      <c r="F52" s="341"/>
      <c r="G52" s="341"/>
      <c r="H52" s="68"/>
      <c r="I52" s="344" t="s">
        <v>55</v>
      </c>
      <c r="J52" s="341"/>
      <c r="K52" s="341"/>
      <c r="L52" s="341"/>
      <c r="M52" s="341"/>
      <c r="N52" s="341"/>
      <c r="O52" s="341"/>
      <c r="P52" s="341"/>
      <c r="Q52" s="341"/>
      <c r="R52" s="341"/>
      <c r="S52" s="341"/>
      <c r="T52" s="341"/>
      <c r="U52" s="341"/>
      <c r="V52" s="341"/>
      <c r="W52" s="341"/>
      <c r="X52" s="341"/>
      <c r="Y52" s="341"/>
      <c r="Z52" s="341"/>
      <c r="AA52" s="341"/>
      <c r="AB52" s="341"/>
      <c r="AC52" s="341"/>
      <c r="AD52" s="341"/>
      <c r="AE52" s="341"/>
      <c r="AF52" s="341"/>
      <c r="AG52" s="372" t="s">
        <v>56</v>
      </c>
      <c r="AH52" s="341"/>
      <c r="AI52" s="341"/>
      <c r="AJ52" s="341"/>
      <c r="AK52" s="341"/>
      <c r="AL52" s="341"/>
      <c r="AM52" s="341"/>
      <c r="AN52" s="344" t="s">
        <v>57</v>
      </c>
      <c r="AO52" s="341"/>
      <c r="AP52" s="341"/>
      <c r="AQ52" s="69" t="s">
        <v>58</v>
      </c>
      <c r="AR52" s="41"/>
      <c r="AS52" s="70" t="s">
        <v>59</v>
      </c>
      <c r="AT52" s="71" t="s">
        <v>60</v>
      </c>
      <c r="AU52" s="71" t="s">
        <v>61</v>
      </c>
      <c r="AV52" s="71" t="s">
        <v>62</v>
      </c>
      <c r="AW52" s="71" t="s">
        <v>63</v>
      </c>
      <c r="AX52" s="71" t="s">
        <v>64</v>
      </c>
      <c r="AY52" s="71" t="s">
        <v>65</v>
      </c>
      <c r="AZ52" s="71" t="s">
        <v>66</v>
      </c>
      <c r="BA52" s="71" t="s">
        <v>67</v>
      </c>
      <c r="BB52" s="71" t="s">
        <v>68</v>
      </c>
      <c r="BC52" s="71" t="s">
        <v>69</v>
      </c>
      <c r="BD52" s="72" t="s">
        <v>70</v>
      </c>
      <c r="BE52" s="36"/>
    </row>
    <row r="53" spans="1:91" s="2" customFormat="1" ht="10.8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1"/>
      <c r="AS53" s="73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5"/>
      <c r="BE53" s="36"/>
    </row>
    <row r="54" spans="1:91" s="6" customFormat="1" ht="32.4" customHeight="1">
      <c r="B54" s="76"/>
      <c r="C54" s="77" t="s">
        <v>71</v>
      </c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347">
        <f>ROUND(AG55+AG62,2)</f>
        <v>0</v>
      </c>
      <c r="AH54" s="347"/>
      <c r="AI54" s="347"/>
      <c r="AJ54" s="347"/>
      <c r="AK54" s="347"/>
      <c r="AL54" s="347"/>
      <c r="AM54" s="347"/>
      <c r="AN54" s="383">
        <f t="shared" ref="AN54:AN68" si="0">SUM(AG54,AT54)</f>
        <v>0</v>
      </c>
      <c r="AO54" s="383"/>
      <c r="AP54" s="383"/>
      <c r="AQ54" s="80" t="s">
        <v>19</v>
      </c>
      <c r="AR54" s="81"/>
      <c r="AS54" s="82">
        <f>ROUND(AS55+AS62,2)</f>
        <v>0</v>
      </c>
      <c r="AT54" s="83">
        <f t="shared" ref="AT54:AT68" si="1">ROUND(SUM(AV54:AW54),2)</f>
        <v>0</v>
      </c>
      <c r="AU54" s="84">
        <f>ROUND(AU55+AU62,5)</f>
        <v>0</v>
      </c>
      <c r="AV54" s="83">
        <f>ROUND(AZ54*L29,2)</f>
        <v>0</v>
      </c>
      <c r="AW54" s="83">
        <f>ROUND(BA54*L30,2)</f>
        <v>0</v>
      </c>
      <c r="AX54" s="83">
        <f>ROUND(BB54*L29,2)</f>
        <v>0</v>
      </c>
      <c r="AY54" s="83">
        <f>ROUND(BC54*L30,2)</f>
        <v>0</v>
      </c>
      <c r="AZ54" s="83">
        <f>ROUND(AZ55+AZ62,2)</f>
        <v>0</v>
      </c>
      <c r="BA54" s="83">
        <f>ROUND(BA55+BA62,2)</f>
        <v>0</v>
      </c>
      <c r="BB54" s="83">
        <f>ROUND(BB55+BB62,2)</f>
        <v>0</v>
      </c>
      <c r="BC54" s="83">
        <f>ROUND(BC55+BC62,2)</f>
        <v>0</v>
      </c>
      <c r="BD54" s="85">
        <f>ROUND(BD55+BD62,2)</f>
        <v>0</v>
      </c>
      <c r="BS54" s="86" t="s">
        <v>72</v>
      </c>
      <c r="BT54" s="86" t="s">
        <v>73</v>
      </c>
      <c r="BU54" s="87" t="s">
        <v>74</v>
      </c>
      <c r="BV54" s="86" t="s">
        <v>75</v>
      </c>
      <c r="BW54" s="86" t="s">
        <v>5</v>
      </c>
      <c r="BX54" s="86" t="s">
        <v>76</v>
      </c>
      <c r="CL54" s="86" t="s">
        <v>19</v>
      </c>
    </row>
    <row r="55" spans="1:91" s="7" customFormat="1" ht="24.75" customHeight="1">
      <c r="B55" s="88"/>
      <c r="C55" s="89"/>
      <c r="D55" s="342" t="s">
        <v>77</v>
      </c>
      <c r="E55" s="342"/>
      <c r="F55" s="342"/>
      <c r="G55" s="342"/>
      <c r="H55" s="342"/>
      <c r="I55" s="90"/>
      <c r="J55" s="342" t="s">
        <v>78</v>
      </c>
      <c r="K55" s="342"/>
      <c r="L55" s="342"/>
      <c r="M55" s="342"/>
      <c r="N55" s="342"/>
      <c r="O55" s="342"/>
      <c r="P55" s="342"/>
      <c r="Q55" s="342"/>
      <c r="R55" s="342"/>
      <c r="S55" s="342"/>
      <c r="T55" s="342"/>
      <c r="U55" s="342"/>
      <c r="V55" s="342"/>
      <c r="W55" s="342"/>
      <c r="X55" s="342"/>
      <c r="Y55" s="342"/>
      <c r="Z55" s="342"/>
      <c r="AA55" s="342"/>
      <c r="AB55" s="342"/>
      <c r="AC55" s="342"/>
      <c r="AD55" s="342"/>
      <c r="AE55" s="342"/>
      <c r="AF55" s="342"/>
      <c r="AG55" s="370">
        <f>ROUND(SUM(AG56:AG61),2)</f>
        <v>0</v>
      </c>
      <c r="AH55" s="371"/>
      <c r="AI55" s="371"/>
      <c r="AJ55" s="371"/>
      <c r="AK55" s="371"/>
      <c r="AL55" s="371"/>
      <c r="AM55" s="371"/>
      <c r="AN55" s="376">
        <f t="shared" si="0"/>
        <v>0</v>
      </c>
      <c r="AO55" s="371"/>
      <c r="AP55" s="371"/>
      <c r="AQ55" s="91" t="s">
        <v>79</v>
      </c>
      <c r="AR55" s="92"/>
      <c r="AS55" s="93">
        <f>ROUND(SUM(AS56:AS61),2)</f>
        <v>0</v>
      </c>
      <c r="AT55" s="94">
        <f t="shared" si="1"/>
        <v>0</v>
      </c>
      <c r="AU55" s="95">
        <f>ROUND(SUM(AU56:AU61),5)</f>
        <v>0</v>
      </c>
      <c r="AV55" s="94">
        <f>ROUND(AZ55*L29,2)</f>
        <v>0</v>
      </c>
      <c r="AW55" s="94">
        <f>ROUND(BA55*L30,2)</f>
        <v>0</v>
      </c>
      <c r="AX55" s="94">
        <f>ROUND(BB55*L29,2)</f>
        <v>0</v>
      </c>
      <c r="AY55" s="94">
        <f>ROUND(BC55*L30,2)</f>
        <v>0</v>
      </c>
      <c r="AZ55" s="94">
        <f>ROUND(SUM(AZ56:AZ61),2)</f>
        <v>0</v>
      </c>
      <c r="BA55" s="94">
        <f>ROUND(SUM(BA56:BA61),2)</f>
        <v>0</v>
      </c>
      <c r="BB55" s="94">
        <f>ROUND(SUM(BB56:BB61),2)</f>
        <v>0</v>
      </c>
      <c r="BC55" s="94">
        <f>ROUND(SUM(BC56:BC61),2)</f>
        <v>0</v>
      </c>
      <c r="BD55" s="96">
        <f>ROUND(SUM(BD56:BD61),2)</f>
        <v>0</v>
      </c>
      <c r="BS55" s="97" t="s">
        <v>72</v>
      </c>
      <c r="BT55" s="97" t="s">
        <v>80</v>
      </c>
      <c r="BU55" s="97" t="s">
        <v>74</v>
      </c>
      <c r="BV55" s="97" t="s">
        <v>75</v>
      </c>
      <c r="BW55" s="97" t="s">
        <v>81</v>
      </c>
      <c r="BX55" s="97" t="s">
        <v>5</v>
      </c>
      <c r="CL55" s="97" t="s">
        <v>19</v>
      </c>
      <c r="CM55" s="97" t="s">
        <v>82</v>
      </c>
    </row>
    <row r="56" spans="1:91" s="4" customFormat="1" ht="16.5" customHeight="1">
      <c r="A56" s="98" t="s">
        <v>83</v>
      </c>
      <c r="B56" s="53"/>
      <c r="C56" s="99"/>
      <c r="D56" s="99"/>
      <c r="E56" s="343" t="s">
        <v>84</v>
      </c>
      <c r="F56" s="343"/>
      <c r="G56" s="343"/>
      <c r="H56" s="343"/>
      <c r="I56" s="343"/>
      <c r="J56" s="99"/>
      <c r="K56" s="343" t="s">
        <v>85</v>
      </c>
      <c r="L56" s="343"/>
      <c r="M56" s="343"/>
      <c r="N56" s="343"/>
      <c r="O56" s="343"/>
      <c r="P56" s="343"/>
      <c r="Q56" s="343"/>
      <c r="R56" s="343"/>
      <c r="S56" s="343"/>
      <c r="T56" s="343"/>
      <c r="U56" s="343"/>
      <c r="V56" s="343"/>
      <c r="W56" s="343"/>
      <c r="X56" s="343"/>
      <c r="Y56" s="343"/>
      <c r="Z56" s="343"/>
      <c r="AA56" s="343"/>
      <c r="AB56" s="343"/>
      <c r="AC56" s="343"/>
      <c r="AD56" s="343"/>
      <c r="AE56" s="343"/>
      <c r="AF56" s="343"/>
      <c r="AG56" s="368">
        <f>'SO-01.00 - VRN'!J32</f>
        <v>0</v>
      </c>
      <c r="AH56" s="369"/>
      <c r="AI56" s="369"/>
      <c r="AJ56" s="369"/>
      <c r="AK56" s="369"/>
      <c r="AL56" s="369"/>
      <c r="AM56" s="369"/>
      <c r="AN56" s="368">
        <f t="shared" si="0"/>
        <v>0</v>
      </c>
      <c r="AO56" s="369"/>
      <c r="AP56" s="369"/>
      <c r="AQ56" s="100" t="s">
        <v>86</v>
      </c>
      <c r="AR56" s="55"/>
      <c r="AS56" s="101">
        <v>0</v>
      </c>
      <c r="AT56" s="102">
        <f t="shared" si="1"/>
        <v>0</v>
      </c>
      <c r="AU56" s="103">
        <f>'SO-01.00 - VRN'!P86</f>
        <v>0</v>
      </c>
      <c r="AV56" s="102">
        <f>'SO-01.00 - VRN'!J35</f>
        <v>0</v>
      </c>
      <c r="AW56" s="102">
        <f>'SO-01.00 - VRN'!J36</f>
        <v>0</v>
      </c>
      <c r="AX56" s="102">
        <f>'SO-01.00 - VRN'!J37</f>
        <v>0</v>
      </c>
      <c r="AY56" s="102">
        <f>'SO-01.00 - VRN'!J38</f>
        <v>0</v>
      </c>
      <c r="AZ56" s="102">
        <f>'SO-01.00 - VRN'!F35</f>
        <v>0</v>
      </c>
      <c r="BA56" s="102">
        <f>'SO-01.00 - VRN'!F36</f>
        <v>0</v>
      </c>
      <c r="BB56" s="102">
        <f>'SO-01.00 - VRN'!F37</f>
        <v>0</v>
      </c>
      <c r="BC56" s="102">
        <f>'SO-01.00 - VRN'!F38</f>
        <v>0</v>
      </c>
      <c r="BD56" s="104">
        <f>'SO-01.00 - VRN'!F39</f>
        <v>0</v>
      </c>
      <c r="BT56" s="105" t="s">
        <v>82</v>
      </c>
      <c r="BV56" s="105" t="s">
        <v>75</v>
      </c>
      <c r="BW56" s="105" t="s">
        <v>87</v>
      </c>
      <c r="BX56" s="105" t="s">
        <v>81</v>
      </c>
      <c r="CL56" s="105" t="s">
        <v>19</v>
      </c>
    </row>
    <row r="57" spans="1:91" s="4" customFormat="1" ht="16.5" customHeight="1">
      <c r="A57" s="98" t="s">
        <v>83</v>
      </c>
      <c r="B57" s="53"/>
      <c r="C57" s="99"/>
      <c r="D57" s="99"/>
      <c r="E57" s="343" t="s">
        <v>88</v>
      </c>
      <c r="F57" s="343"/>
      <c r="G57" s="343"/>
      <c r="H57" s="343"/>
      <c r="I57" s="343"/>
      <c r="J57" s="99"/>
      <c r="K57" s="343" t="s">
        <v>89</v>
      </c>
      <c r="L57" s="343"/>
      <c r="M57" s="343"/>
      <c r="N57" s="343"/>
      <c r="O57" s="343"/>
      <c r="P57" s="343"/>
      <c r="Q57" s="343"/>
      <c r="R57" s="343"/>
      <c r="S57" s="343"/>
      <c r="T57" s="343"/>
      <c r="U57" s="343"/>
      <c r="V57" s="343"/>
      <c r="W57" s="343"/>
      <c r="X57" s="343"/>
      <c r="Y57" s="343"/>
      <c r="Z57" s="343"/>
      <c r="AA57" s="343"/>
      <c r="AB57" s="343"/>
      <c r="AC57" s="343"/>
      <c r="AD57" s="343"/>
      <c r="AE57" s="343"/>
      <c r="AF57" s="343"/>
      <c r="AG57" s="368">
        <f>'SO-01.01 - Odtěžení sedim...'!J32</f>
        <v>0</v>
      </c>
      <c r="AH57" s="369"/>
      <c r="AI57" s="369"/>
      <c r="AJ57" s="369"/>
      <c r="AK57" s="369"/>
      <c r="AL57" s="369"/>
      <c r="AM57" s="369"/>
      <c r="AN57" s="368">
        <f t="shared" si="0"/>
        <v>0</v>
      </c>
      <c r="AO57" s="369"/>
      <c r="AP57" s="369"/>
      <c r="AQ57" s="100" t="s">
        <v>86</v>
      </c>
      <c r="AR57" s="55"/>
      <c r="AS57" s="101">
        <v>0</v>
      </c>
      <c r="AT57" s="102">
        <f t="shared" si="1"/>
        <v>0</v>
      </c>
      <c r="AU57" s="103">
        <f>'SO-01.01 - Odtěžení sedim...'!P88</f>
        <v>0</v>
      </c>
      <c r="AV57" s="102">
        <f>'SO-01.01 - Odtěžení sedim...'!J35</f>
        <v>0</v>
      </c>
      <c r="AW57" s="102">
        <f>'SO-01.01 - Odtěžení sedim...'!J36</f>
        <v>0</v>
      </c>
      <c r="AX57" s="102">
        <f>'SO-01.01 - Odtěžení sedim...'!J37</f>
        <v>0</v>
      </c>
      <c r="AY57" s="102">
        <f>'SO-01.01 - Odtěžení sedim...'!J38</f>
        <v>0</v>
      </c>
      <c r="AZ57" s="102">
        <f>'SO-01.01 - Odtěžení sedim...'!F35</f>
        <v>0</v>
      </c>
      <c r="BA57" s="102">
        <f>'SO-01.01 - Odtěžení sedim...'!F36</f>
        <v>0</v>
      </c>
      <c r="BB57" s="102">
        <f>'SO-01.01 - Odtěžení sedim...'!F37</f>
        <v>0</v>
      </c>
      <c r="BC57" s="102">
        <f>'SO-01.01 - Odtěžení sedim...'!F38</f>
        <v>0</v>
      </c>
      <c r="BD57" s="104">
        <f>'SO-01.01 - Odtěžení sedim...'!F39</f>
        <v>0</v>
      </c>
      <c r="BT57" s="105" t="s">
        <v>82</v>
      </c>
      <c r="BV57" s="105" t="s">
        <v>75</v>
      </c>
      <c r="BW57" s="105" t="s">
        <v>90</v>
      </c>
      <c r="BX57" s="105" t="s">
        <v>81</v>
      </c>
      <c r="CL57" s="105" t="s">
        <v>19</v>
      </c>
    </row>
    <row r="58" spans="1:91" s="4" customFormat="1" ht="16.5" customHeight="1">
      <c r="A58" s="98" t="s">
        <v>83</v>
      </c>
      <c r="B58" s="53"/>
      <c r="C58" s="99"/>
      <c r="D58" s="99"/>
      <c r="E58" s="343" t="s">
        <v>91</v>
      </c>
      <c r="F58" s="343"/>
      <c r="G58" s="343"/>
      <c r="H58" s="343"/>
      <c r="I58" s="343"/>
      <c r="J58" s="99"/>
      <c r="K58" s="343" t="s">
        <v>92</v>
      </c>
      <c r="L58" s="343"/>
      <c r="M58" s="343"/>
      <c r="N58" s="343"/>
      <c r="O58" s="343"/>
      <c r="P58" s="343"/>
      <c r="Q58" s="343"/>
      <c r="R58" s="343"/>
      <c r="S58" s="343"/>
      <c r="T58" s="343"/>
      <c r="U58" s="343"/>
      <c r="V58" s="343"/>
      <c r="W58" s="343"/>
      <c r="X58" s="343"/>
      <c r="Y58" s="343"/>
      <c r="Z58" s="343"/>
      <c r="AA58" s="343"/>
      <c r="AB58" s="343"/>
      <c r="AC58" s="343"/>
      <c r="AD58" s="343"/>
      <c r="AE58" s="343"/>
      <c r="AF58" s="343"/>
      <c r="AG58" s="368">
        <f>'SO-01.02 - Oprava opevnění'!J32</f>
        <v>0</v>
      </c>
      <c r="AH58" s="369"/>
      <c r="AI58" s="369"/>
      <c r="AJ58" s="369"/>
      <c r="AK58" s="369"/>
      <c r="AL58" s="369"/>
      <c r="AM58" s="369"/>
      <c r="AN58" s="368">
        <f t="shared" si="0"/>
        <v>0</v>
      </c>
      <c r="AO58" s="369"/>
      <c r="AP58" s="369"/>
      <c r="AQ58" s="100" t="s">
        <v>86</v>
      </c>
      <c r="AR58" s="55"/>
      <c r="AS58" s="101">
        <v>0</v>
      </c>
      <c r="AT58" s="102">
        <f t="shared" si="1"/>
        <v>0</v>
      </c>
      <c r="AU58" s="103">
        <f>'SO-01.02 - Oprava opevnění'!P93</f>
        <v>0</v>
      </c>
      <c r="AV58" s="102">
        <f>'SO-01.02 - Oprava opevnění'!J35</f>
        <v>0</v>
      </c>
      <c r="AW58" s="102">
        <f>'SO-01.02 - Oprava opevnění'!J36</f>
        <v>0</v>
      </c>
      <c r="AX58" s="102">
        <f>'SO-01.02 - Oprava opevnění'!J37</f>
        <v>0</v>
      </c>
      <c r="AY58" s="102">
        <f>'SO-01.02 - Oprava opevnění'!J38</f>
        <v>0</v>
      </c>
      <c r="AZ58" s="102">
        <f>'SO-01.02 - Oprava opevnění'!F35</f>
        <v>0</v>
      </c>
      <c r="BA58" s="102">
        <f>'SO-01.02 - Oprava opevnění'!F36</f>
        <v>0</v>
      </c>
      <c r="BB58" s="102">
        <f>'SO-01.02 - Oprava opevnění'!F37</f>
        <v>0</v>
      </c>
      <c r="BC58" s="102">
        <f>'SO-01.02 - Oprava opevnění'!F38</f>
        <v>0</v>
      </c>
      <c r="BD58" s="104">
        <f>'SO-01.02 - Oprava opevnění'!F39</f>
        <v>0</v>
      </c>
      <c r="BT58" s="105" t="s">
        <v>82</v>
      </c>
      <c r="BV58" s="105" t="s">
        <v>75</v>
      </c>
      <c r="BW58" s="105" t="s">
        <v>93</v>
      </c>
      <c r="BX58" s="105" t="s">
        <v>81</v>
      </c>
      <c r="CL58" s="105" t="s">
        <v>19</v>
      </c>
    </row>
    <row r="59" spans="1:91" s="4" customFormat="1" ht="16.5" customHeight="1">
      <c r="A59" s="98" t="s">
        <v>83</v>
      </c>
      <c r="B59" s="53"/>
      <c r="C59" s="99"/>
      <c r="D59" s="99"/>
      <c r="E59" s="343" t="s">
        <v>94</v>
      </c>
      <c r="F59" s="343"/>
      <c r="G59" s="343"/>
      <c r="H59" s="343"/>
      <c r="I59" s="343"/>
      <c r="J59" s="99"/>
      <c r="K59" s="343" t="s">
        <v>95</v>
      </c>
      <c r="L59" s="343"/>
      <c r="M59" s="343"/>
      <c r="N59" s="343"/>
      <c r="O59" s="343"/>
      <c r="P59" s="343"/>
      <c r="Q59" s="343"/>
      <c r="R59" s="343"/>
      <c r="S59" s="343"/>
      <c r="T59" s="343"/>
      <c r="U59" s="343"/>
      <c r="V59" s="343"/>
      <c r="W59" s="343"/>
      <c r="X59" s="343"/>
      <c r="Y59" s="343"/>
      <c r="Z59" s="343"/>
      <c r="AA59" s="343"/>
      <c r="AB59" s="343"/>
      <c r="AC59" s="343"/>
      <c r="AD59" s="343"/>
      <c r="AE59" s="343"/>
      <c r="AF59" s="343"/>
      <c r="AG59" s="368">
        <f>'SO-01.03 - Sanace římsy'!J32</f>
        <v>0</v>
      </c>
      <c r="AH59" s="369"/>
      <c r="AI59" s="369"/>
      <c r="AJ59" s="369"/>
      <c r="AK59" s="369"/>
      <c r="AL59" s="369"/>
      <c r="AM59" s="369"/>
      <c r="AN59" s="368">
        <f t="shared" si="0"/>
        <v>0</v>
      </c>
      <c r="AO59" s="369"/>
      <c r="AP59" s="369"/>
      <c r="AQ59" s="100" t="s">
        <v>86</v>
      </c>
      <c r="AR59" s="55"/>
      <c r="AS59" s="101">
        <v>0</v>
      </c>
      <c r="AT59" s="102">
        <f t="shared" si="1"/>
        <v>0</v>
      </c>
      <c r="AU59" s="103">
        <f>'SO-01.03 - Sanace římsy'!P90</f>
        <v>0</v>
      </c>
      <c r="AV59" s="102">
        <f>'SO-01.03 - Sanace římsy'!J35</f>
        <v>0</v>
      </c>
      <c r="AW59" s="102">
        <f>'SO-01.03 - Sanace římsy'!J36</f>
        <v>0</v>
      </c>
      <c r="AX59" s="102">
        <f>'SO-01.03 - Sanace římsy'!J37</f>
        <v>0</v>
      </c>
      <c r="AY59" s="102">
        <f>'SO-01.03 - Sanace římsy'!J38</f>
        <v>0</v>
      </c>
      <c r="AZ59" s="102">
        <f>'SO-01.03 - Sanace římsy'!F35</f>
        <v>0</v>
      </c>
      <c r="BA59" s="102">
        <f>'SO-01.03 - Sanace římsy'!F36</f>
        <v>0</v>
      </c>
      <c r="BB59" s="102">
        <f>'SO-01.03 - Sanace římsy'!F37</f>
        <v>0</v>
      </c>
      <c r="BC59" s="102">
        <f>'SO-01.03 - Sanace římsy'!F38</f>
        <v>0</v>
      </c>
      <c r="BD59" s="104">
        <f>'SO-01.03 - Sanace římsy'!F39</f>
        <v>0</v>
      </c>
      <c r="BT59" s="105" t="s">
        <v>82</v>
      </c>
      <c r="BV59" s="105" t="s">
        <v>75</v>
      </c>
      <c r="BW59" s="105" t="s">
        <v>96</v>
      </c>
      <c r="BX59" s="105" t="s">
        <v>81</v>
      </c>
      <c r="CL59" s="105" t="s">
        <v>19</v>
      </c>
    </row>
    <row r="60" spans="1:91" s="4" customFormat="1" ht="16.5" customHeight="1">
      <c r="A60" s="98" t="s">
        <v>83</v>
      </c>
      <c r="B60" s="53"/>
      <c r="C60" s="99"/>
      <c r="D60" s="99"/>
      <c r="E60" s="343" t="s">
        <v>97</v>
      </c>
      <c r="F60" s="343"/>
      <c r="G60" s="343"/>
      <c r="H60" s="343"/>
      <c r="I60" s="343"/>
      <c r="J60" s="99"/>
      <c r="K60" s="343" t="s">
        <v>98</v>
      </c>
      <c r="L60" s="343"/>
      <c r="M60" s="343"/>
      <c r="N60" s="343"/>
      <c r="O60" s="343"/>
      <c r="P60" s="343"/>
      <c r="Q60" s="343"/>
      <c r="R60" s="343"/>
      <c r="S60" s="343"/>
      <c r="T60" s="343"/>
      <c r="U60" s="343"/>
      <c r="V60" s="343"/>
      <c r="W60" s="343"/>
      <c r="X60" s="343"/>
      <c r="Y60" s="343"/>
      <c r="Z60" s="343"/>
      <c r="AA60" s="343"/>
      <c r="AB60" s="343"/>
      <c r="AC60" s="343"/>
      <c r="AD60" s="343"/>
      <c r="AE60" s="343"/>
      <c r="AF60" s="343"/>
      <c r="AG60" s="368">
        <f>'SO-01.04 - Dosypání hráze'!J32</f>
        <v>0</v>
      </c>
      <c r="AH60" s="369"/>
      <c r="AI60" s="369"/>
      <c r="AJ60" s="369"/>
      <c r="AK60" s="369"/>
      <c r="AL60" s="369"/>
      <c r="AM60" s="369"/>
      <c r="AN60" s="368">
        <f t="shared" si="0"/>
        <v>0</v>
      </c>
      <c r="AO60" s="369"/>
      <c r="AP60" s="369"/>
      <c r="AQ60" s="100" t="s">
        <v>86</v>
      </c>
      <c r="AR60" s="55"/>
      <c r="AS60" s="101">
        <v>0</v>
      </c>
      <c r="AT60" s="102">
        <f t="shared" si="1"/>
        <v>0</v>
      </c>
      <c r="AU60" s="103">
        <f>'SO-01.04 - Dosypání hráze'!P87</f>
        <v>0</v>
      </c>
      <c r="AV60" s="102">
        <f>'SO-01.04 - Dosypání hráze'!J35</f>
        <v>0</v>
      </c>
      <c r="AW60" s="102">
        <f>'SO-01.04 - Dosypání hráze'!J36</f>
        <v>0</v>
      </c>
      <c r="AX60" s="102">
        <f>'SO-01.04 - Dosypání hráze'!J37</f>
        <v>0</v>
      </c>
      <c r="AY60" s="102">
        <f>'SO-01.04 - Dosypání hráze'!J38</f>
        <v>0</v>
      </c>
      <c r="AZ60" s="102">
        <f>'SO-01.04 - Dosypání hráze'!F35</f>
        <v>0</v>
      </c>
      <c r="BA60" s="102">
        <f>'SO-01.04 - Dosypání hráze'!F36</f>
        <v>0</v>
      </c>
      <c r="BB60" s="102">
        <f>'SO-01.04 - Dosypání hráze'!F37</f>
        <v>0</v>
      </c>
      <c r="BC60" s="102">
        <f>'SO-01.04 - Dosypání hráze'!F38</f>
        <v>0</v>
      </c>
      <c r="BD60" s="104">
        <f>'SO-01.04 - Dosypání hráze'!F39</f>
        <v>0</v>
      </c>
      <c r="BT60" s="105" t="s">
        <v>82</v>
      </c>
      <c r="BV60" s="105" t="s">
        <v>75</v>
      </c>
      <c r="BW60" s="105" t="s">
        <v>99</v>
      </c>
      <c r="BX60" s="105" t="s">
        <v>81</v>
      </c>
      <c r="CL60" s="105" t="s">
        <v>19</v>
      </c>
    </row>
    <row r="61" spans="1:91" s="4" customFormat="1" ht="16.5" customHeight="1">
      <c r="A61" s="98" t="s">
        <v>83</v>
      </c>
      <c r="B61" s="53"/>
      <c r="C61" s="99"/>
      <c r="D61" s="99"/>
      <c r="E61" s="343" t="s">
        <v>100</v>
      </c>
      <c r="F61" s="343"/>
      <c r="G61" s="343"/>
      <c r="H61" s="343"/>
      <c r="I61" s="343"/>
      <c r="J61" s="99"/>
      <c r="K61" s="343" t="s">
        <v>101</v>
      </c>
      <c r="L61" s="343"/>
      <c r="M61" s="343"/>
      <c r="N61" s="343"/>
      <c r="O61" s="343"/>
      <c r="P61" s="343"/>
      <c r="Q61" s="343"/>
      <c r="R61" s="343"/>
      <c r="S61" s="343"/>
      <c r="T61" s="343"/>
      <c r="U61" s="343"/>
      <c r="V61" s="343"/>
      <c r="W61" s="343"/>
      <c r="X61" s="343"/>
      <c r="Y61" s="343"/>
      <c r="Z61" s="343"/>
      <c r="AA61" s="343"/>
      <c r="AB61" s="343"/>
      <c r="AC61" s="343"/>
      <c r="AD61" s="343"/>
      <c r="AE61" s="343"/>
      <c r="AF61" s="343"/>
      <c r="AG61" s="368">
        <f>'SO-01.05 - Zábradlí a opl...'!J32</f>
        <v>0</v>
      </c>
      <c r="AH61" s="369"/>
      <c r="AI61" s="369"/>
      <c r="AJ61" s="369"/>
      <c r="AK61" s="369"/>
      <c r="AL61" s="369"/>
      <c r="AM61" s="369"/>
      <c r="AN61" s="368">
        <f t="shared" si="0"/>
        <v>0</v>
      </c>
      <c r="AO61" s="369"/>
      <c r="AP61" s="369"/>
      <c r="AQ61" s="100" t="s">
        <v>86</v>
      </c>
      <c r="AR61" s="55"/>
      <c r="AS61" s="101">
        <v>0</v>
      </c>
      <c r="AT61" s="102">
        <f t="shared" si="1"/>
        <v>0</v>
      </c>
      <c r="AU61" s="103">
        <f>'SO-01.05 - Zábradlí a opl...'!P91</f>
        <v>0</v>
      </c>
      <c r="AV61" s="102">
        <f>'SO-01.05 - Zábradlí a opl...'!J35</f>
        <v>0</v>
      </c>
      <c r="AW61" s="102">
        <f>'SO-01.05 - Zábradlí a opl...'!J36</f>
        <v>0</v>
      </c>
      <c r="AX61" s="102">
        <f>'SO-01.05 - Zábradlí a opl...'!J37</f>
        <v>0</v>
      </c>
      <c r="AY61" s="102">
        <f>'SO-01.05 - Zábradlí a opl...'!J38</f>
        <v>0</v>
      </c>
      <c r="AZ61" s="102">
        <f>'SO-01.05 - Zábradlí a opl...'!F35</f>
        <v>0</v>
      </c>
      <c r="BA61" s="102">
        <f>'SO-01.05 - Zábradlí a opl...'!F36</f>
        <v>0</v>
      </c>
      <c r="BB61" s="102">
        <f>'SO-01.05 - Zábradlí a opl...'!F37</f>
        <v>0</v>
      </c>
      <c r="BC61" s="102">
        <f>'SO-01.05 - Zábradlí a opl...'!F38</f>
        <v>0</v>
      </c>
      <c r="BD61" s="104">
        <f>'SO-01.05 - Zábradlí a opl...'!F39</f>
        <v>0</v>
      </c>
      <c r="BT61" s="105" t="s">
        <v>82</v>
      </c>
      <c r="BV61" s="105" t="s">
        <v>75</v>
      </c>
      <c r="BW61" s="105" t="s">
        <v>102</v>
      </c>
      <c r="BX61" s="105" t="s">
        <v>81</v>
      </c>
      <c r="CL61" s="105" t="s">
        <v>19</v>
      </c>
    </row>
    <row r="62" spans="1:91" s="7" customFormat="1" ht="24.75" customHeight="1">
      <c r="B62" s="88"/>
      <c r="C62" s="89"/>
      <c r="D62" s="342" t="s">
        <v>103</v>
      </c>
      <c r="E62" s="342"/>
      <c r="F62" s="342"/>
      <c r="G62" s="342"/>
      <c r="H62" s="342"/>
      <c r="I62" s="90"/>
      <c r="J62" s="342" t="s">
        <v>104</v>
      </c>
      <c r="K62" s="342"/>
      <c r="L62" s="342"/>
      <c r="M62" s="342"/>
      <c r="N62" s="342"/>
      <c r="O62" s="342"/>
      <c r="P62" s="342"/>
      <c r="Q62" s="342"/>
      <c r="R62" s="342"/>
      <c r="S62" s="342"/>
      <c r="T62" s="342"/>
      <c r="U62" s="342"/>
      <c r="V62" s="342"/>
      <c r="W62" s="342"/>
      <c r="X62" s="342"/>
      <c r="Y62" s="342"/>
      <c r="Z62" s="342"/>
      <c r="AA62" s="342"/>
      <c r="AB62" s="342"/>
      <c r="AC62" s="342"/>
      <c r="AD62" s="342"/>
      <c r="AE62" s="342"/>
      <c r="AF62" s="342"/>
      <c r="AG62" s="370">
        <f>ROUND(SUM(AG63:AG68),2)</f>
        <v>0</v>
      </c>
      <c r="AH62" s="371"/>
      <c r="AI62" s="371"/>
      <c r="AJ62" s="371"/>
      <c r="AK62" s="371"/>
      <c r="AL62" s="371"/>
      <c r="AM62" s="371"/>
      <c r="AN62" s="376">
        <f t="shared" si="0"/>
        <v>0</v>
      </c>
      <c r="AO62" s="371"/>
      <c r="AP62" s="371"/>
      <c r="AQ62" s="91" t="s">
        <v>79</v>
      </c>
      <c r="AR62" s="92"/>
      <c r="AS62" s="93">
        <f>ROUND(SUM(AS63:AS68),2)</f>
        <v>0</v>
      </c>
      <c r="AT62" s="94">
        <f t="shared" si="1"/>
        <v>0</v>
      </c>
      <c r="AU62" s="95">
        <f>ROUND(SUM(AU63:AU68),5)</f>
        <v>0</v>
      </c>
      <c r="AV62" s="94">
        <f>ROUND(AZ62*L29,2)</f>
        <v>0</v>
      </c>
      <c r="AW62" s="94">
        <f>ROUND(BA62*L30,2)</f>
        <v>0</v>
      </c>
      <c r="AX62" s="94">
        <f>ROUND(BB62*L29,2)</f>
        <v>0</v>
      </c>
      <c r="AY62" s="94">
        <f>ROUND(BC62*L30,2)</f>
        <v>0</v>
      </c>
      <c r="AZ62" s="94">
        <f>ROUND(SUM(AZ63:AZ68),2)</f>
        <v>0</v>
      </c>
      <c r="BA62" s="94">
        <f>ROUND(SUM(BA63:BA68),2)</f>
        <v>0</v>
      </c>
      <c r="BB62" s="94">
        <f>ROUND(SUM(BB63:BB68),2)</f>
        <v>0</v>
      </c>
      <c r="BC62" s="94">
        <f>ROUND(SUM(BC63:BC68),2)</f>
        <v>0</v>
      </c>
      <c r="BD62" s="96">
        <f>ROUND(SUM(BD63:BD68),2)</f>
        <v>0</v>
      </c>
      <c r="BS62" s="97" t="s">
        <v>72</v>
      </c>
      <c r="BT62" s="97" t="s">
        <v>80</v>
      </c>
      <c r="BU62" s="97" t="s">
        <v>74</v>
      </c>
      <c r="BV62" s="97" t="s">
        <v>75</v>
      </c>
      <c r="BW62" s="97" t="s">
        <v>105</v>
      </c>
      <c r="BX62" s="97" t="s">
        <v>5</v>
      </c>
      <c r="CL62" s="97" t="s">
        <v>19</v>
      </c>
      <c r="CM62" s="97" t="s">
        <v>82</v>
      </c>
    </row>
    <row r="63" spans="1:91" s="4" customFormat="1" ht="16.5" customHeight="1">
      <c r="A63" s="98" t="s">
        <v>83</v>
      </c>
      <c r="B63" s="53"/>
      <c r="C63" s="99"/>
      <c r="D63" s="99"/>
      <c r="E63" s="343" t="s">
        <v>106</v>
      </c>
      <c r="F63" s="343"/>
      <c r="G63" s="343"/>
      <c r="H63" s="343"/>
      <c r="I63" s="343"/>
      <c r="J63" s="99"/>
      <c r="K63" s="343" t="s">
        <v>85</v>
      </c>
      <c r="L63" s="343"/>
      <c r="M63" s="343"/>
      <c r="N63" s="343"/>
      <c r="O63" s="343"/>
      <c r="P63" s="343"/>
      <c r="Q63" s="343"/>
      <c r="R63" s="343"/>
      <c r="S63" s="343"/>
      <c r="T63" s="343"/>
      <c r="U63" s="343"/>
      <c r="V63" s="343"/>
      <c r="W63" s="343"/>
      <c r="X63" s="343"/>
      <c r="Y63" s="343"/>
      <c r="Z63" s="343"/>
      <c r="AA63" s="343"/>
      <c r="AB63" s="343"/>
      <c r="AC63" s="343"/>
      <c r="AD63" s="343"/>
      <c r="AE63" s="343"/>
      <c r="AF63" s="343"/>
      <c r="AG63" s="368">
        <f>'SO-02.00 - VRN'!J32</f>
        <v>0</v>
      </c>
      <c r="AH63" s="369"/>
      <c r="AI63" s="369"/>
      <c r="AJ63" s="369"/>
      <c r="AK63" s="369"/>
      <c r="AL63" s="369"/>
      <c r="AM63" s="369"/>
      <c r="AN63" s="368">
        <f t="shared" si="0"/>
        <v>0</v>
      </c>
      <c r="AO63" s="369"/>
      <c r="AP63" s="369"/>
      <c r="AQ63" s="100" t="s">
        <v>86</v>
      </c>
      <c r="AR63" s="55"/>
      <c r="AS63" s="101">
        <v>0</v>
      </c>
      <c r="AT63" s="102">
        <f t="shared" si="1"/>
        <v>0</v>
      </c>
      <c r="AU63" s="103">
        <f>'SO-02.00 - VRN'!P86</f>
        <v>0</v>
      </c>
      <c r="AV63" s="102">
        <f>'SO-02.00 - VRN'!J35</f>
        <v>0</v>
      </c>
      <c r="AW63" s="102">
        <f>'SO-02.00 - VRN'!J36</f>
        <v>0</v>
      </c>
      <c r="AX63" s="102">
        <f>'SO-02.00 - VRN'!J37</f>
        <v>0</v>
      </c>
      <c r="AY63" s="102">
        <f>'SO-02.00 - VRN'!J38</f>
        <v>0</v>
      </c>
      <c r="AZ63" s="102">
        <f>'SO-02.00 - VRN'!F35</f>
        <v>0</v>
      </c>
      <c r="BA63" s="102">
        <f>'SO-02.00 - VRN'!F36</f>
        <v>0</v>
      </c>
      <c r="BB63" s="102">
        <f>'SO-02.00 - VRN'!F37</f>
        <v>0</v>
      </c>
      <c r="BC63" s="102">
        <f>'SO-02.00 - VRN'!F38</f>
        <v>0</v>
      </c>
      <c r="BD63" s="104">
        <f>'SO-02.00 - VRN'!F39</f>
        <v>0</v>
      </c>
      <c r="BT63" s="105" t="s">
        <v>82</v>
      </c>
      <c r="BV63" s="105" t="s">
        <v>75</v>
      </c>
      <c r="BW63" s="105" t="s">
        <v>107</v>
      </c>
      <c r="BX63" s="105" t="s">
        <v>105</v>
      </c>
      <c r="CL63" s="105" t="s">
        <v>19</v>
      </c>
    </row>
    <row r="64" spans="1:91" s="4" customFormat="1" ht="16.5" customHeight="1">
      <c r="A64" s="98" t="s">
        <v>83</v>
      </c>
      <c r="B64" s="53"/>
      <c r="C64" s="99"/>
      <c r="D64" s="99"/>
      <c r="E64" s="343" t="s">
        <v>108</v>
      </c>
      <c r="F64" s="343"/>
      <c r="G64" s="343"/>
      <c r="H64" s="343"/>
      <c r="I64" s="343"/>
      <c r="J64" s="99"/>
      <c r="K64" s="343" t="s">
        <v>89</v>
      </c>
      <c r="L64" s="343"/>
      <c r="M64" s="343"/>
      <c r="N64" s="343"/>
      <c r="O64" s="343"/>
      <c r="P64" s="343"/>
      <c r="Q64" s="343"/>
      <c r="R64" s="343"/>
      <c r="S64" s="343"/>
      <c r="T64" s="343"/>
      <c r="U64" s="343"/>
      <c r="V64" s="343"/>
      <c r="W64" s="343"/>
      <c r="X64" s="343"/>
      <c r="Y64" s="343"/>
      <c r="Z64" s="343"/>
      <c r="AA64" s="343"/>
      <c r="AB64" s="343"/>
      <c r="AC64" s="343"/>
      <c r="AD64" s="343"/>
      <c r="AE64" s="343"/>
      <c r="AF64" s="343"/>
      <c r="AG64" s="368">
        <f>'SO-02.01 - Odtěžení sedim...'!J32</f>
        <v>0</v>
      </c>
      <c r="AH64" s="369"/>
      <c r="AI64" s="369"/>
      <c r="AJ64" s="369"/>
      <c r="AK64" s="369"/>
      <c r="AL64" s="369"/>
      <c r="AM64" s="369"/>
      <c r="AN64" s="368">
        <f t="shared" si="0"/>
        <v>0</v>
      </c>
      <c r="AO64" s="369"/>
      <c r="AP64" s="369"/>
      <c r="AQ64" s="100" t="s">
        <v>86</v>
      </c>
      <c r="AR64" s="55"/>
      <c r="AS64" s="101">
        <v>0</v>
      </c>
      <c r="AT64" s="102">
        <f t="shared" si="1"/>
        <v>0</v>
      </c>
      <c r="AU64" s="103">
        <f>'SO-02.01 - Odtěžení sedim...'!P88</f>
        <v>0</v>
      </c>
      <c r="AV64" s="102">
        <f>'SO-02.01 - Odtěžení sedim...'!J35</f>
        <v>0</v>
      </c>
      <c r="AW64" s="102">
        <f>'SO-02.01 - Odtěžení sedim...'!J36</f>
        <v>0</v>
      </c>
      <c r="AX64" s="102">
        <f>'SO-02.01 - Odtěžení sedim...'!J37</f>
        <v>0</v>
      </c>
      <c r="AY64" s="102">
        <f>'SO-02.01 - Odtěžení sedim...'!J38</f>
        <v>0</v>
      </c>
      <c r="AZ64" s="102">
        <f>'SO-02.01 - Odtěžení sedim...'!F35</f>
        <v>0</v>
      </c>
      <c r="BA64" s="102">
        <f>'SO-02.01 - Odtěžení sedim...'!F36</f>
        <v>0</v>
      </c>
      <c r="BB64" s="102">
        <f>'SO-02.01 - Odtěžení sedim...'!F37</f>
        <v>0</v>
      </c>
      <c r="BC64" s="102">
        <f>'SO-02.01 - Odtěžení sedim...'!F38</f>
        <v>0</v>
      </c>
      <c r="BD64" s="104">
        <f>'SO-02.01 - Odtěžení sedim...'!F39</f>
        <v>0</v>
      </c>
      <c r="BT64" s="105" t="s">
        <v>82</v>
      </c>
      <c r="BV64" s="105" t="s">
        <v>75</v>
      </c>
      <c r="BW64" s="105" t="s">
        <v>109</v>
      </c>
      <c r="BX64" s="105" t="s">
        <v>105</v>
      </c>
      <c r="CL64" s="105" t="s">
        <v>19</v>
      </c>
    </row>
    <row r="65" spans="1:90" s="4" customFormat="1" ht="16.5" customHeight="1">
      <c r="A65" s="98" t="s">
        <v>83</v>
      </c>
      <c r="B65" s="53"/>
      <c r="C65" s="99"/>
      <c r="D65" s="99"/>
      <c r="E65" s="343" t="s">
        <v>110</v>
      </c>
      <c r="F65" s="343"/>
      <c r="G65" s="343"/>
      <c r="H65" s="343"/>
      <c r="I65" s="343"/>
      <c r="J65" s="99"/>
      <c r="K65" s="343" t="s">
        <v>92</v>
      </c>
      <c r="L65" s="343"/>
      <c r="M65" s="343"/>
      <c r="N65" s="343"/>
      <c r="O65" s="343"/>
      <c r="P65" s="343"/>
      <c r="Q65" s="343"/>
      <c r="R65" s="343"/>
      <c r="S65" s="343"/>
      <c r="T65" s="343"/>
      <c r="U65" s="343"/>
      <c r="V65" s="343"/>
      <c r="W65" s="343"/>
      <c r="X65" s="343"/>
      <c r="Y65" s="343"/>
      <c r="Z65" s="343"/>
      <c r="AA65" s="343"/>
      <c r="AB65" s="343"/>
      <c r="AC65" s="343"/>
      <c r="AD65" s="343"/>
      <c r="AE65" s="343"/>
      <c r="AF65" s="343"/>
      <c r="AG65" s="368">
        <f>'SO-02.02 - Oprava opevnění'!J32</f>
        <v>0</v>
      </c>
      <c r="AH65" s="369"/>
      <c r="AI65" s="369"/>
      <c r="AJ65" s="369"/>
      <c r="AK65" s="369"/>
      <c r="AL65" s="369"/>
      <c r="AM65" s="369"/>
      <c r="AN65" s="368">
        <f t="shared" si="0"/>
        <v>0</v>
      </c>
      <c r="AO65" s="369"/>
      <c r="AP65" s="369"/>
      <c r="AQ65" s="100" t="s">
        <v>86</v>
      </c>
      <c r="AR65" s="55"/>
      <c r="AS65" s="101">
        <v>0</v>
      </c>
      <c r="AT65" s="102">
        <f t="shared" si="1"/>
        <v>0</v>
      </c>
      <c r="AU65" s="103">
        <f>'SO-02.02 - Oprava opevnění'!P94</f>
        <v>0</v>
      </c>
      <c r="AV65" s="102">
        <f>'SO-02.02 - Oprava opevnění'!J35</f>
        <v>0</v>
      </c>
      <c r="AW65" s="102">
        <f>'SO-02.02 - Oprava opevnění'!J36</f>
        <v>0</v>
      </c>
      <c r="AX65" s="102">
        <f>'SO-02.02 - Oprava opevnění'!J37</f>
        <v>0</v>
      </c>
      <c r="AY65" s="102">
        <f>'SO-02.02 - Oprava opevnění'!J38</f>
        <v>0</v>
      </c>
      <c r="AZ65" s="102">
        <f>'SO-02.02 - Oprava opevnění'!F35</f>
        <v>0</v>
      </c>
      <c r="BA65" s="102">
        <f>'SO-02.02 - Oprava opevnění'!F36</f>
        <v>0</v>
      </c>
      <c r="BB65" s="102">
        <f>'SO-02.02 - Oprava opevnění'!F37</f>
        <v>0</v>
      </c>
      <c r="BC65" s="102">
        <f>'SO-02.02 - Oprava opevnění'!F38</f>
        <v>0</v>
      </c>
      <c r="BD65" s="104">
        <f>'SO-02.02 - Oprava opevnění'!F39</f>
        <v>0</v>
      </c>
      <c r="BT65" s="105" t="s">
        <v>82</v>
      </c>
      <c r="BV65" s="105" t="s">
        <v>75</v>
      </c>
      <c r="BW65" s="105" t="s">
        <v>111</v>
      </c>
      <c r="BX65" s="105" t="s">
        <v>105</v>
      </c>
      <c r="CL65" s="105" t="s">
        <v>19</v>
      </c>
    </row>
    <row r="66" spans="1:90" s="4" customFormat="1" ht="16.5" customHeight="1">
      <c r="A66" s="98" t="s">
        <v>83</v>
      </c>
      <c r="B66" s="53"/>
      <c r="C66" s="99"/>
      <c r="D66" s="99"/>
      <c r="E66" s="343" t="s">
        <v>112</v>
      </c>
      <c r="F66" s="343"/>
      <c r="G66" s="343"/>
      <c r="H66" s="343"/>
      <c r="I66" s="343"/>
      <c r="J66" s="99"/>
      <c r="K66" s="343" t="s">
        <v>95</v>
      </c>
      <c r="L66" s="343"/>
      <c r="M66" s="343"/>
      <c r="N66" s="343"/>
      <c r="O66" s="343"/>
      <c r="P66" s="343"/>
      <c r="Q66" s="343"/>
      <c r="R66" s="343"/>
      <c r="S66" s="343"/>
      <c r="T66" s="343"/>
      <c r="U66" s="343"/>
      <c r="V66" s="343"/>
      <c r="W66" s="343"/>
      <c r="X66" s="343"/>
      <c r="Y66" s="343"/>
      <c r="Z66" s="343"/>
      <c r="AA66" s="343"/>
      <c r="AB66" s="343"/>
      <c r="AC66" s="343"/>
      <c r="AD66" s="343"/>
      <c r="AE66" s="343"/>
      <c r="AF66" s="343"/>
      <c r="AG66" s="368">
        <f>'SO-02.03 - Sanace římsy'!J32</f>
        <v>0</v>
      </c>
      <c r="AH66" s="369"/>
      <c r="AI66" s="369"/>
      <c r="AJ66" s="369"/>
      <c r="AK66" s="369"/>
      <c r="AL66" s="369"/>
      <c r="AM66" s="369"/>
      <c r="AN66" s="368">
        <f t="shared" si="0"/>
        <v>0</v>
      </c>
      <c r="AO66" s="369"/>
      <c r="AP66" s="369"/>
      <c r="AQ66" s="100" t="s">
        <v>86</v>
      </c>
      <c r="AR66" s="55"/>
      <c r="AS66" s="101">
        <v>0</v>
      </c>
      <c r="AT66" s="102">
        <f t="shared" si="1"/>
        <v>0</v>
      </c>
      <c r="AU66" s="103">
        <f>'SO-02.03 - Sanace římsy'!P90</f>
        <v>0</v>
      </c>
      <c r="AV66" s="102">
        <f>'SO-02.03 - Sanace římsy'!J35</f>
        <v>0</v>
      </c>
      <c r="AW66" s="102">
        <f>'SO-02.03 - Sanace římsy'!J36</f>
        <v>0</v>
      </c>
      <c r="AX66" s="102">
        <f>'SO-02.03 - Sanace římsy'!J37</f>
        <v>0</v>
      </c>
      <c r="AY66" s="102">
        <f>'SO-02.03 - Sanace římsy'!J38</f>
        <v>0</v>
      </c>
      <c r="AZ66" s="102">
        <f>'SO-02.03 - Sanace římsy'!F35</f>
        <v>0</v>
      </c>
      <c r="BA66" s="102">
        <f>'SO-02.03 - Sanace římsy'!F36</f>
        <v>0</v>
      </c>
      <c r="BB66" s="102">
        <f>'SO-02.03 - Sanace římsy'!F37</f>
        <v>0</v>
      </c>
      <c r="BC66" s="102">
        <f>'SO-02.03 - Sanace římsy'!F38</f>
        <v>0</v>
      </c>
      <c r="BD66" s="104">
        <f>'SO-02.03 - Sanace římsy'!F39</f>
        <v>0</v>
      </c>
      <c r="BT66" s="105" t="s">
        <v>82</v>
      </c>
      <c r="BV66" s="105" t="s">
        <v>75</v>
      </c>
      <c r="BW66" s="105" t="s">
        <v>113</v>
      </c>
      <c r="BX66" s="105" t="s">
        <v>105</v>
      </c>
      <c r="CL66" s="105" t="s">
        <v>19</v>
      </c>
    </row>
    <row r="67" spans="1:90" s="4" customFormat="1" ht="16.5" customHeight="1">
      <c r="A67" s="98" t="s">
        <v>83</v>
      </c>
      <c r="B67" s="53"/>
      <c r="C67" s="99"/>
      <c r="D67" s="99"/>
      <c r="E67" s="343" t="s">
        <v>114</v>
      </c>
      <c r="F67" s="343"/>
      <c r="G67" s="343"/>
      <c r="H67" s="343"/>
      <c r="I67" s="343"/>
      <c r="J67" s="99"/>
      <c r="K67" s="343" t="s">
        <v>115</v>
      </c>
      <c r="L67" s="343"/>
      <c r="M67" s="343"/>
      <c r="N67" s="343"/>
      <c r="O67" s="343"/>
      <c r="P67" s="343"/>
      <c r="Q67" s="343"/>
      <c r="R67" s="343"/>
      <c r="S67" s="343"/>
      <c r="T67" s="343"/>
      <c r="U67" s="343"/>
      <c r="V67" s="343"/>
      <c r="W67" s="343"/>
      <c r="X67" s="343"/>
      <c r="Y67" s="343"/>
      <c r="Z67" s="343"/>
      <c r="AA67" s="343"/>
      <c r="AB67" s="343"/>
      <c r="AC67" s="343"/>
      <c r="AD67" s="343"/>
      <c r="AE67" s="343"/>
      <c r="AF67" s="343"/>
      <c r="AG67" s="368">
        <f>'SO-02.04 - Oprava římsy'!J32</f>
        <v>0</v>
      </c>
      <c r="AH67" s="369"/>
      <c r="AI67" s="369"/>
      <c r="AJ67" s="369"/>
      <c r="AK67" s="369"/>
      <c r="AL67" s="369"/>
      <c r="AM67" s="369"/>
      <c r="AN67" s="368">
        <f t="shared" si="0"/>
        <v>0</v>
      </c>
      <c r="AO67" s="369"/>
      <c r="AP67" s="369"/>
      <c r="AQ67" s="100" t="s">
        <v>86</v>
      </c>
      <c r="AR67" s="55"/>
      <c r="AS67" s="101">
        <v>0</v>
      </c>
      <c r="AT67" s="102">
        <f t="shared" si="1"/>
        <v>0</v>
      </c>
      <c r="AU67" s="103">
        <f>'SO-02.04 - Oprava římsy'!P92</f>
        <v>0</v>
      </c>
      <c r="AV67" s="102">
        <f>'SO-02.04 - Oprava římsy'!J35</f>
        <v>0</v>
      </c>
      <c r="AW67" s="102">
        <f>'SO-02.04 - Oprava římsy'!J36</f>
        <v>0</v>
      </c>
      <c r="AX67" s="102">
        <f>'SO-02.04 - Oprava římsy'!J37</f>
        <v>0</v>
      </c>
      <c r="AY67" s="102">
        <f>'SO-02.04 - Oprava římsy'!J38</f>
        <v>0</v>
      </c>
      <c r="AZ67" s="102">
        <f>'SO-02.04 - Oprava římsy'!F35</f>
        <v>0</v>
      </c>
      <c r="BA67" s="102">
        <f>'SO-02.04 - Oprava římsy'!F36</f>
        <v>0</v>
      </c>
      <c r="BB67" s="102">
        <f>'SO-02.04 - Oprava římsy'!F37</f>
        <v>0</v>
      </c>
      <c r="BC67" s="102">
        <f>'SO-02.04 - Oprava římsy'!F38</f>
        <v>0</v>
      </c>
      <c r="BD67" s="104">
        <f>'SO-02.04 - Oprava římsy'!F39</f>
        <v>0</v>
      </c>
      <c r="BT67" s="105" t="s">
        <v>82</v>
      </c>
      <c r="BV67" s="105" t="s">
        <v>75</v>
      </c>
      <c r="BW67" s="105" t="s">
        <v>116</v>
      </c>
      <c r="BX67" s="105" t="s">
        <v>105</v>
      </c>
      <c r="CL67" s="105" t="s">
        <v>19</v>
      </c>
    </row>
    <row r="68" spans="1:90" s="4" customFormat="1" ht="16.5" customHeight="1">
      <c r="A68" s="98" t="s">
        <v>83</v>
      </c>
      <c r="B68" s="53"/>
      <c r="C68" s="99"/>
      <c r="D68" s="99"/>
      <c r="E68" s="343" t="s">
        <v>117</v>
      </c>
      <c r="F68" s="343"/>
      <c r="G68" s="343"/>
      <c r="H68" s="343"/>
      <c r="I68" s="343"/>
      <c r="J68" s="99"/>
      <c r="K68" s="343" t="s">
        <v>101</v>
      </c>
      <c r="L68" s="343"/>
      <c r="M68" s="343"/>
      <c r="N68" s="343"/>
      <c r="O68" s="343"/>
      <c r="P68" s="343"/>
      <c r="Q68" s="343"/>
      <c r="R68" s="343"/>
      <c r="S68" s="343"/>
      <c r="T68" s="343"/>
      <c r="U68" s="343"/>
      <c r="V68" s="343"/>
      <c r="W68" s="343"/>
      <c r="X68" s="343"/>
      <c r="Y68" s="343"/>
      <c r="Z68" s="343"/>
      <c r="AA68" s="343"/>
      <c r="AB68" s="343"/>
      <c r="AC68" s="343"/>
      <c r="AD68" s="343"/>
      <c r="AE68" s="343"/>
      <c r="AF68" s="343"/>
      <c r="AG68" s="368">
        <f>'SO-02.05 - Zábradlí a opl...'!J32</f>
        <v>0</v>
      </c>
      <c r="AH68" s="369"/>
      <c r="AI68" s="369"/>
      <c r="AJ68" s="369"/>
      <c r="AK68" s="369"/>
      <c r="AL68" s="369"/>
      <c r="AM68" s="369"/>
      <c r="AN68" s="368">
        <f t="shared" si="0"/>
        <v>0</v>
      </c>
      <c r="AO68" s="369"/>
      <c r="AP68" s="369"/>
      <c r="AQ68" s="100" t="s">
        <v>86</v>
      </c>
      <c r="AR68" s="55"/>
      <c r="AS68" s="106">
        <v>0</v>
      </c>
      <c r="AT68" s="107">
        <f t="shared" si="1"/>
        <v>0</v>
      </c>
      <c r="AU68" s="108">
        <f>'SO-02.05 - Zábradlí a opl...'!P87</f>
        <v>0</v>
      </c>
      <c r="AV68" s="107">
        <f>'SO-02.05 - Zábradlí a opl...'!J35</f>
        <v>0</v>
      </c>
      <c r="AW68" s="107">
        <f>'SO-02.05 - Zábradlí a opl...'!J36</f>
        <v>0</v>
      </c>
      <c r="AX68" s="107">
        <f>'SO-02.05 - Zábradlí a opl...'!J37</f>
        <v>0</v>
      </c>
      <c r="AY68" s="107">
        <f>'SO-02.05 - Zábradlí a opl...'!J38</f>
        <v>0</v>
      </c>
      <c r="AZ68" s="107">
        <f>'SO-02.05 - Zábradlí a opl...'!F35</f>
        <v>0</v>
      </c>
      <c r="BA68" s="107">
        <f>'SO-02.05 - Zábradlí a opl...'!F36</f>
        <v>0</v>
      </c>
      <c r="BB68" s="107">
        <f>'SO-02.05 - Zábradlí a opl...'!F37</f>
        <v>0</v>
      </c>
      <c r="BC68" s="107">
        <f>'SO-02.05 - Zábradlí a opl...'!F38</f>
        <v>0</v>
      </c>
      <c r="BD68" s="109">
        <f>'SO-02.05 - Zábradlí a opl...'!F39</f>
        <v>0</v>
      </c>
      <c r="BT68" s="105" t="s">
        <v>82</v>
      </c>
      <c r="BV68" s="105" t="s">
        <v>75</v>
      </c>
      <c r="BW68" s="105" t="s">
        <v>118</v>
      </c>
      <c r="BX68" s="105" t="s">
        <v>105</v>
      </c>
      <c r="CL68" s="105" t="s">
        <v>19</v>
      </c>
    </row>
    <row r="69" spans="1:90" s="2" customFormat="1" ht="30" customHeight="1">
      <c r="A69" s="36"/>
      <c r="B69" s="37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41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90" s="2" customFormat="1" ht="6.9" customHeight="1">
      <c r="A70" s="36"/>
      <c r="B70" s="49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0"/>
      <c r="AO70" s="50"/>
      <c r="AP70" s="50"/>
      <c r="AQ70" s="50"/>
      <c r="AR70" s="41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</sheetData>
  <sheetProtection algorithmName="SHA-512" hashValue="SpGcvlIvpi7bww8WODQs9OQRTsLW3PCUGfn4vrLsTgjMypLqld/ylWNhQ3h4JWIhu1xPDo/c1uVws1KsNhknZg==" saltValue="VbWBeT6bck2RiQg38CarVojfYuoZSl5k7urmlqhJIScDOuO8dkHhST3f3ngkbX7SD6aNQ/k0zlcoG/ZQfZUzhw==" spinCount="100000" sheet="1" objects="1" scenarios="1" formatColumns="0" formatRows="0"/>
  <mergeCells count="94">
    <mergeCell ref="AN67:AP67"/>
    <mergeCell ref="AG67:AM67"/>
    <mergeCell ref="AN68:AP68"/>
    <mergeCell ref="AG68:AM68"/>
    <mergeCell ref="AN54:AP54"/>
    <mergeCell ref="AS49:AT51"/>
    <mergeCell ref="AN65:AP65"/>
    <mergeCell ref="AG65:AM65"/>
    <mergeCell ref="AN66:AP66"/>
    <mergeCell ref="AG66:AM66"/>
    <mergeCell ref="AR2:BE2"/>
    <mergeCell ref="AG61:AM61"/>
    <mergeCell ref="AG62:AM62"/>
    <mergeCell ref="AG59:AM59"/>
    <mergeCell ref="AG63:AM63"/>
    <mergeCell ref="AG60:AM60"/>
    <mergeCell ref="AG58:AM58"/>
    <mergeCell ref="AG57:AM57"/>
    <mergeCell ref="AG56:AM56"/>
    <mergeCell ref="AG55:AM55"/>
    <mergeCell ref="AG52:AM52"/>
    <mergeCell ref="AM47:AN47"/>
    <mergeCell ref="AM49:AP49"/>
    <mergeCell ref="AM50:AP50"/>
    <mergeCell ref="AN63:AP63"/>
    <mergeCell ref="AN52:AP5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E67:I67"/>
    <mergeCell ref="K67:AF67"/>
    <mergeCell ref="E68:I68"/>
    <mergeCell ref="K68:AF68"/>
    <mergeCell ref="AG54:AM54"/>
    <mergeCell ref="AG64:AM64"/>
    <mergeCell ref="L45:AO45"/>
    <mergeCell ref="E65:I65"/>
    <mergeCell ref="K65:AF65"/>
    <mergeCell ref="E66:I66"/>
    <mergeCell ref="K66:AF66"/>
    <mergeCell ref="AN64:AP64"/>
    <mergeCell ref="AN59:AP59"/>
    <mergeCell ref="AN55:AP55"/>
    <mergeCell ref="AN61:AP61"/>
    <mergeCell ref="AN60:AP60"/>
    <mergeCell ref="AN56:AP56"/>
    <mergeCell ref="AN57:AP57"/>
    <mergeCell ref="AN62:AP62"/>
    <mergeCell ref="AN58:AP58"/>
    <mergeCell ref="E63:I63"/>
    <mergeCell ref="E64:I64"/>
    <mergeCell ref="I52:AF52"/>
    <mergeCell ref="J62:AF62"/>
    <mergeCell ref="J55:AF55"/>
    <mergeCell ref="K60:AF60"/>
    <mergeCell ref="K57:AF57"/>
    <mergeCell ref="K58:AF58"/>
    <mergeCell ref="K59:AF59"/>
    <mergeCell ref="K56:AF56"/>
    <mergeCell ref="K61:AF61"/>
    <mergeCell ref="K63:AF63"/>
    <mergeCell ref="K64:AF64"/>
    <mergeCell ref="C52:G52"/>
    <mergeCell ref="D55:H55"/>
    <mergeCell ref="D62:H62"/>
    <mergeCell ref="E61:I61"/>
    <mergeCell ref="E59:I59"/>
    <mergeCell ref="E57:I57"/>
    <mergeCell ref="E56:I56"/>
    <mergeCell ref="E60:I60"/>
    <mergeCell ref="E58:I58"/>
  </mergeCells>
  <hyperlinks>
    <hyperlink ref="A56" location="'SO-01.00 - VRN'!C2" display="/" xr:uid="{00000000-0004-0000-0000-000000000000}"/>
    <hyperlink ref="A57" location="'SO-01.01 - Odtěžení sedim...'!C2" display="/" xr:uid="{00000000-0004-0000-0000-000001000000}"/>
    <hyperlink ref="A58" location="'SO-01.02 - Oprava opevnění'!C2" display="/" xr:uid="{00000000-0004-0000-0000-000002000000}"/>
    <hyperlink ref="A59" location="'SO-01.03 - Sanace římsy'!C2" display="/" xr:uid="{00000000-0004-0000-0000-000003000000}"/>
    <hyperlink ref="A60" location="'SO-01.04 - Dosypání hráze'!C2" display="/" xr:uid="{00000000-0004-0000-0000-000004000000}"/>
    <hyperlink ref="A61" location="'SO-01.05 - Zábradlí a opl...'!C2" display="/" xr:uid="{00000000-0004-0000-0000-000005000000}"/>
    <hyperlink ref="A63" location="'SO-02.00 - VRN'!C2" display="/" xr:uid="{00000000-0004-0000-0000-000006000000}"/>
    <hyperlink ref="A64" location="'SO-02.01 - Odtěžení sedim...'!C2" display="/" xr:uid="{00000000-0004-0000-0000-000007000000}"/>
    <hyperlink ref="A65" location="'SO-02.02 - Oprava opevnění'!C2" display="/" xr:uid="{00000000-0004-0000-0000-000008000000}"/>
    <hyperlink ref="A66" location="'SO-02.03 - Sanace římsy'!C2" display="/" xr:uid="{00000000-0004-0000-0000-000009000000}"/>
    <hyperlink ref="A67" location="'SO-02.04 - Oprava římsy'!C2" display="/" xr:uid="{00000000-0004-0000-0000-00000A000000}"/>
    <hyperlink ref="A68" location="'SO-02.05 - Zábradlí a opl...'!C2" display="/" xr:uid="{00000000-0004-0000-0000-00000B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BM287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AT2" s="19" t="s">
        <v>111</v>
      </c>
    </row>
    <row r="3" spans="1:46" s="1" customFormat="1" ht="6.9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2"/>
      <c r="AT3" s="19" t="s">
        <v>82</v>
      </c>
    </row>
    <row r="4" spans="1:46" s="1" customFormat="1" ht="24.9" customHeight="1">
      <c r="B4" s="22"/>
      <c r="D4" s="112" t="s">
        <v>119</v>
      </c>
      <c r="L4" s="22"/>
      <c r="M4" s="113" t="s">
        <v>10</v>
      </c>
      <c r="AT4" s="19" t="s">
        <v>4</v>
      </c>
    </row>
    <row r="5" spans="1:46" s="1" customFormat="1" ht="6.9" customHeight="1">
      <c r="B5" s="22"/>
      <c r="L5" s="22"/>
    </row>
    <row r="6" spans="1:46" s="1" customFormat="1" ht="12" customHeight="1">
      <c r="B6" s="22"/>
      <c r="D6" s="114" t="s">
        <v>16</v>
      </c>
      <c r="L6" s="22"/>
    </row>
    <row r="7" spans="1:46" s="1" customFormat="1" ht="26.25" customHeight="1">
      <c r="B7" s="22"/>
      <c r="E7" s="384" t="str">
        <f>'Rekapitulace stavby'!K6</f>
        <v>Lačnovský p., ř. km 0,000 - 3,260, Moravský Lačnov, oprava koryta</v>
      </c>
      <c r="F7" s="385"/>
      <c r="G7" s="385"/>
      <c r="H7" s="385"/>
      <c r="L7" s="22"/>
    </row>
    <row r="8" spans="1:46" s="1" customFormat="1" ht="12" customHeight="1">
      <c r="B8" s="22"/>
      <c r="D8" s="114" t="s">
        <v>120</v>
      </c>
      <c r="L8" s="22"/>
    </row>
    <row r="9" spans="1:46" s="2" customFormat="1" ht="23.25" customHeight="1">
      <c r="A9" s="36"/>
      <c r="B9" s="41"/>
      <c r="C9" s="36"/>
      <c r="D9" s="36"/>
      <c r="E9" s="384" t="s">
        <v>955</v>
      </c>
      <c r="F9" s="386"/>
      <c r="G9" s="386"/>
      <c r="H9" s="386"/>
      <c r="I9" s="36"/>
      <c r="J9" s="36"/>
      <c r="K9" s="36"/>
      <c r="L9" s="115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>
      <c r="A10" s="36"/>
      <c r="B10" s="41"/>
      <c r="C10" s="36"/>
      <c r="D10" s="114" t="s">
        <v>122</v>
      </c>
      <c r="E10" s="36"/>
      <c r="F10" s="36"/>
      <c r="G10" s="36"/>
      <c r="H10" s="36"/>
      <c r="I10" s="36"/>
      <c r="J10" s="36"/>
      <c r="K10" s="36"/>
      <c r="L10" s="11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6.5" customHeight="1">
      <c r="A11" s="36"/>
      <c r="B11" s="41"/>
      <c r="C11" s="36"/>
      <c r="D11" s="36"/>
      <c r="E11" s="387" t="s">
        <v>1109</v>
      </c>
      <c r="F11" s="386"/>
      <c r="G11" s="386"/>
      <c r="H11" s="386"/>
      <c r="I11" s="36"/>
      <c r="J11" s="36"/>
      <c r="K11" s="36"/>
      <c r="L11" s="11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0.199999999999999">
      <c r="A12" s="36"/>
      <c r="B12" s="41"/>
      <c r="C12" s="36"/>
      <c r="D12" s="36"/>
      <c r="E12" s="36"/>
      <c r="F12" s="36"/>
      <c r="G12" s="36"/>
      <c r="H12" s="36"/>
      <c r="I12" s="36"/>
      <c r="J12" s="36"/>
      <c r="K12" s="36"/>
      <c r="L12" s="11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>
      <c r="A13" s="36"/>
      <c r="B13" s="41"/>
      <c r="C13" s="36"/>
      <c r="D13" s="114" t="s">
        <v>18</v>
      </c>
      <c r="E13" s="36"/>
      <c r="F13" s="105" t="s">
        <v>19</v>
      </c>
      <c r="G13" s="36"/>
      <c r="H13" s="36"/>
      <c r="I13" s="114" t="s">
        <v>20</v>
      </c>
      <c r="J13" s="105" t="s">
        <v>19</v>
      </c>
      <c r="K13" s="36"/>
      <c r="L13" s="115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4" t="s">
        <v>21</v>
      </c>
      <c r="E14" s="36"/>
      <c r="F14" s="105" t="s">
        <v>22</v>
      </c>
      <c r="G14" s="36"/>
      <c r="H14" s="36"/>
      <c r="I14" s="114" t="s">
        <v>23</v>
      </c>
      <c r="J14" s="116" t="str">
        <f>'Rekapitulace stavby'!AN8</f>
        <v>3. 2. 2025</v>
      </c>
      <c r="K14" s="36"/>
      <c r="L14" s="115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8" customHeight="1">
      <c r="A15" s="36"/>
      <c r="B15" s="41"/>
      <c r="C15" s="36"/>
      <c r="D15" s="36"/>
      <c r="E15" s="36"/>
      <c r="F15" s="36"/>
      <c r="G15" s="36"/>
      <c r="H15" s="36"/>
      <c r="I15" s="36"/>
      <c r="J15" s="36"/>
      <c r="K15" s="36"/>
      <c r="L15" s="11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41"/>
      <c r="C16" s="36"/>
      <c r="D16" s="114" t="s">
        <v>25</v>
      </c>
      <c r="E16" s="36"/>
      <c r="F16" s="36"/>
      <c r="G16" s="36"/>
      <c r="H16" s="36"/>
      <c r="I16" s="114" t="s">
        <v>26</v>
      </c>
      <c r="J16" s="105" t="s">
        <v>27</v>
      </c>
      <c r="K16" s="36"/>
      <c r="L16" s="115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>
      <c r="A17" s="36"/>
      <c r="B17" s="41"/>
      <c r="C17" s="36"/>
      <c r="D17" s="36"/>
      <c r="E17" s="105" t="s">
        <v>28</v>
      </c>
      <c r="F17" s="36"/>
      <c r="G17" s="36"/>
      <c r="H17" s="36"/>
      <c r="I17" s="114" t="s">
        <v>29</v>
      </c>
      <c r="J17" s="105" t="s">
        <v>30</v>
      </c>
      <c r="K17" s="36"/>
      <c r="L17" s="11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" customHeight="1">
      <c r="A18" s="36"/>
      <c r="B18" s="41"/>
      <c r="C18" s="36"/>
      <c r="D18" s="36"/>
      <c r="E18" s="36"/>
      <c r="F18" s="36"/>
      <c r="G18" s="36"/>
      <c r="H18" s="36"/>
      <c r="I18" s="36"/>
      <c r="J18" s="36"/>
      <c r="K18" s="36"/>
      <c r="L18" s="115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>
      <c r="A19" s="36"/>
      <c r="B19" s="41"/>
      <c r="C19" s="36"/>
      <c r="D19" s="114" t="s">
        <v>31</v>
      </c>
      <c r="E19" s="36"/>
      <c r="F19" s="36"/>
      <c r="G19" s="36"/>
      <c r="H19" s="36"/>
      <c r="I19" s="114" t="s">
        <v>26</v>
      </c>
      <c r="J19" s="32" t="str">
        <f>'Rekapitulace stavby'!AN13</f>
        <v>Vyplň údaj</v>
      </c>
      <c r="K19" s="36"/>
      <c r="L19" s="115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>
      <c r="A20" s="36"/>
      <c r="B20" s="41"/>
      <c r="C20" s="36"/>
      <c r="D20" s="36"/>
      <c r="E20" s="388" t="str">
        <f>'Rekapitulace stavby'!E14</f>
        <v>Vyplň údaj</v>
      </c>
      <c r="F20" s="389"/>
      <c r="G20" s="389"/>
      <c r="H20" s="389"/>
      <c r="I20" s="114" t="s">
        <v>29</v>
      </c>
      <c r="J20" s="32" t="str">
        <f>'Rekapitulace stavby'!AN14</f>
        <v>Vyplň údaj</v>
      </c>
      <c r="K20" s="36"/>
      <c r="L20" s="115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" customHeight="1">
      <c r="A21" s="36"/>
      <c r="B21" s="41"/>
      <c r="C21" s="36"/>
      <c r="D21" s="36"/>
      <c r="E21" s="36"/>
      <c r="F21" s="36"/>
      <c r="G21" s="36"/>
      <c r="H21" s="36"/>
      <c r="I21" s="36"/>
      <c r="J21" s="36"/>
      <c r="K21" s="36"/>
      <c r="L21" s="11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>
      <c r="A22" s="36"/>
      <c r="B22" s="41"/>
      <c r="C22" s="36"/>
      <c r="D22" s="114" t="s">
        <v>33</v>
      </c>
      <c r="E22" s="36"/>
      <c r="F22" s="36"/>
      <c r="G22" s="36"/>
      <c r="H22" s="36"/>
      <c r="I22" s="114" t="s">
        <v>26</v>
      </c>
      <c r="J22" s="105" t="s">
        <v>27</v>
      </c>
      <c r="K22" s="36"/>
      <c r="L22" s="115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>
      <c r="A23" s="36"/>
      <c r="B23" s="41"/>
      <c r="C23" s="36"/>
      <c r="D23" s="36"/>
      <c r="E23" s="105" t="s">
        <v>28</v>
      </c>
      <c r="F23" s="36"/>
      <c r="G23" s="36"/>
      <c r="H23" s="36"/>
      <c r="I23" s="114" t="s">
        <v>29</v>
      </c>
      <c r="J23" s="105" t="s">
        <v>30</v>
      </c>
      <c r="K23" s="36"/>
      <c r="L23" s="115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" customHeight="1">
      <c r="A24" s="36"/>
      <c r="B24" s="41"/>
      <c r="C24" s="36"/>
      <c r="D24" s="36"/>
      <c r="E24" s="36"/>
      <c r="F24" s="36"/>
      <c r="G24" s="36"/>
      <c r="H24" s="36"/>
      <c r="I24" s="36"/>
      <c r="J24" s="36"/>
      <c r="K24" s="36"/>
      <c r="L24" s="115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>
      <c r="A25" s="36"/>
      <c r="B25" s="41"/>
      <c r="C25" s="36"/>
      <c r="D25" s="114" t="s">
        <v>35</v>
      </c>
      <c r="E25" s="36"/>
      <c r="F25" s="36"/>
      <c r="G25" s="36"/>
      <c r="H25" s="36"/>
      <c r="I25" s="114" t="s">
        <v>26</v>
      </c>
      <c r="J25" s="105" t="str">
        <f>IF('Rekapitulace stavby'!AN19="","",'Rekapitulace stavby'!AN19)</f>
        <v/>
      </c>
      <c r="K25" s="36"/>
      <c r="L25" s="11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>
      <c r="A26" s="36"/>
      <c r="B26" s="41"/>
      <c r="C26" s="36"/>
      <c r="D26" s="36"/>
      <c r="E26" s="105" t="str">
        <f>IF('Rekapitulace stavby'!E20="","",'Rekapitulace stavby'!E20)</f>
        <v xml:space="preserve"> </v>
      </c>
      <c r="F26" s="36"/>
      <c r="G26" s="36"/>
      <c r="H26" s="36"/>
      <c r="I26" s="114" t="s">
        <v>29</v>
      </c>
      <c r="J26" s="105" t="str">
        <f>IF('Rekapitulace stavby'!AN20="","",'Rekapitulace stavby'!AN20)</f>
        <v/>
      </c>
      <c r="K26" s="36"/>
      <c r="L26" s="115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" customHeight="1">
      <c r="A27" s="36"/>
      <c r="B27" s="41"/>
      <c r="C27" s="36"/>
      <c r="D27" s="36"/>
      <c r="E27" s="36"/>
      <c r="F27" s="36"/>
      <c r="G27" s="36"/>
      <c r="H27" s="36"/>
      <c r="I27" s="36"/>
      <c r="J27" s="36"/>
      <c r="K27" s="36"/>
      <c r="L27" s="115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>
      <c r="A28" s="36"/>
      <c r="B28" s="41"/>
      <c r="C28" s="36"/>
      <c r="D28" s="114" t="s">
        <v>37</v>
      </c>
      <c r="E28" s="36"/>
      <c r="F28" s="36"/>
      <c r="G28" s="36"/>
      <c r="H28" s="36"/>
      <c r="I28" s="36"/>
      <c r="J28" s="36"/>
      <c r="K28" s="36"/>
      <c r="L28" s="115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16.5" customHeight="1">
      <c r="A29" s="117"/>
      <c r="B29" s="118"/>
      <c r="C29" s="117"/>
      <c r="D29" s="117"/>
      <c r="E29" s="390" t="s">
        <v>19</v>
      </c>
      <c r="F29" s="390"/>
      <c r="G29" s="390"/>
      <c r="H29" s="390"/>
      <c r="I29" s="117"/>
      <c r="J29" s="117"/>
      <c r="K29" s="117"/>
      <c r="L29" s="119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</row>
    <row r="30" spans="1:31" s="2" customFormat="1" ht="6.9" customHeight="1">
      <c r="A30" s="36"/>
      <c r="B30" s="41"/>
      <c r="C30" s="36"/>
      <c r="D30" s="36"/>
      <c r="E30" s="36"/>
      <c r="F30" s="36"/>
      <c r="G30" s="36"/>
      <c r="H30" s="36"/>
      <c r="I30" s="36"/>
      <c r="J30" s="36"/>
      <c r="K30" s="36"/>
      <c r="L30" s="115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" customHeight="1">
      <c r="A31" s="36"/>
      <c r="B31" s="41"/>
      <c r="C31" s="36"/>
      <c r="D31" s="120"/>
      <c r="E31" s="120"/>
      <c r="F31" s="120"/>
      <c r="G31" s="120"/>
      <c r="H31" s="120"/>
      <c r="I31" s="120"/>
      <c r="J31" s="120"/>
      <c r="K31" s="120"/>
      <c r="L31" s="115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25.35" customHeight="1">
      <c r="A32" s="36"/>
      <c r="B32" s="41"/>
      <c r="C32" s="36"/>
      <c r="D32" s="121" t="s">
        <v>39</v>
      </c>
      <c r="E32" s="36"/>
      <c r="F32" s="36"/>
      <c r="G32" s="36"/>
      <c r="H32" s="36"/>
      <c r="I32" s="36"/>
      <c r="J32" s="122">
        <f>ROUND(J94, 2)</f>
        <v>0</v>
      </c>
      <c r="K32" s="36"/>
      <c r="L32" s="115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" customHeight="1">
      <c r="A33" s="36"/>
      <c r="B33" s="41"/>
      <c r="C33" s="36"/>
      <c r="D33" s="120"/>
      <c r="E33" s="120"/>
      <c r="F33" s="120"/>
      <c r="G33" s="120"/>
      <c r="H33" s="120"/>
      <c r="I33" s="120"/>
      <c r="J33" s="120"/>
      <c r="K33" s="120"/>
      <c r="L33" s="11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" customHeight="1">
      <c r="A34" s="36"/>
      <c r="B34" s="41"/>
      <c r="C34" s="36"/>
      <c r="D34" s="36"/>
      <c r="E34" s="36"/>
      <c r="F34" s="123" t="s">
        <v>41</v>
      </c>
      <c r="G34" s="36"/>
      <c r="H34" s="36"/>
      <c r="I34" s="123" t="s">
        <v>40</v>
      </c>
      <c r="J34" s="123" t="s">
        <v>42</v>
      </c>
      <c r="K34" s="36"/>
      <c r="L34" s="115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" customHeight="1">
      <c r="A35" s="36"/>
      <c r="B35" s="41"/>
      <c r="C35" s="36"/>
      <c r="D35" s="124" t="s">
        <v>43</v>
      </c>
      <c r="E35" s="114" t="s">
        <v>44</v>
      </c>
      <c r="F35" s="125">
        <f>ROUND((SUM(BE94:BE286)),  2)</f>
        <v>0</v>
      </c>
      <c r="G35" s="36"/>
      <c r="H35" s="36"/>
      <c r="I35" s="126">
        <v>0.21</v>
      </c>
      <c r="J35" s="125">
        <f>ROUND(((SUM(BE94:BE286))*I35),  2)</f>
        <v>0</v>
      </c>
      <c r="K35" s="36"/>
      <c r="L35" s="115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" customHeight="1">
      <c r="A36" s="36"/>
      <c r="B36" s="41"/>
      <c r="C36" s="36"/>
      <c r="D36" s="36"/>
      <c r="E36" s="114" t="s">
        <v>45</v>
      </c>
      <c r="F36" s="125">
        <f>ROUND((SUM(BF94:BF286)),  2)</f>
        <v>0</v>
      </c>
      <c r="G36" s="36"/>
      <c r="H36" s="36"/>
      <c r="I36" s="126">
        <v>0.12</v>
      </c>
      <c r="J36" s="125">
        <f>ROUND(((SUM(BF94:BF286))*I36),  2)</f>
        <v>0</v>
      </c>
      <c r="K36" s="36"/>
      <c r="L36" s="115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" hidden="1" customHeight="1">
      <c r="A37" s="36"/>
      <c r="B37" s="41"/>
      <c r="C37" s="36"/>
      <c r="D37" s="36"/>
      <c r="E37" s="114" t="s">
        <v>46</v>
      </c>
      <c r="F37" s="125">
        <f>ROUND((SUM(BG94:BG286)),  2)</f>
        <v>0</v>
      </c>
      <c r="G37" s="36"/>
      <c r="H37" s="36"/>
      <c r="I37" s="126">
        <v>0.21</v>
      </c>
      <c r="J37" s="125">
        <f>0</f>
        <v>0</v>
      </c>
      <c r="K37" s="36"/>
      <c r="L37" s="115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" hidden="1" customHeight="1">
      <c r="A38" s="36"/>
      <c r="B38" s="41"/>
      <c r="C38" s="36"/>
      <c r="D38" s="36"/>
      <c r="E38" s="114" t="s">
        <v>47</v>
      </c>
      <c r="F38" s="125">
        <f>ROUND((SUM(BH94:BH286)),  2)</f>
        <v>0</v>
      </c>
      <c r="G38" s="36"/>
      <c r="H38" s="36"/>
      <c r="I38" s="126">
        <v>0.12</v>
      </c>
      <c r="J38" s="125">
        <f>0</f>
        <v>0</v>
      </c>
      <c r="K38" s="36"/>
      <c r="L38" s="115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" hidden="1" customHeight="1">
      <c r="A39" s="36"/>
      <c r="B39" s="41"/>
      <c r="C39" s="36"/>
      <c r="D39" s="36"/>
      <c r="E39" s="114" t="s">
        <v>48</v>
      </c>
      <c r="F39" s="125">
        <f>ROUND((SUM(BI94:BI286)),  2)</f>
        <v>0</v>
      </c>
      <c r="G39" s="36"/>
      <c r="H39" s="36"/>
      <c r="I39" s="126">
        <v>0</v>
      </c>
      <c r="J39" s="125">
        <f>0</f>
        <v>0</v>
      </c>
      <c r="K39" s="36"/>
      <c r="L39" s="11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" customHeight="1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115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>
      <c r="A41" s="36"/>
      <c r="B41" s="41"/>
      <c r="C41" s="127"/>
      <c r="D41" s="128" t="s">
        <v>49</v>
      </c>
      <c r="E41" s="129"/>
      <c r="F41" s="129"/>
      <c r="G41" s="130" t="s">
        <v>50</v>
      </c>
      <c r="H41" s="131" t="s">
        <v>51</v>
      </c>
      <c r="I41" s="129"/>
      <c r="J41" s="132">
        <f>SUM(J32:J39)</f>
        <v>0</v>
      </c>
      <c r="K41" s="133"/>
      <c r="L41" s="115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" customHeight="1">
      <c r="A42" s="36"/>
      <c r="B42" s="134"/>
      <c r="C42" s="135"/>
      <c r="D42" s="135"/>
      <c r="E42" s="135"/>
      <c r="F42" s="135"/>
      <c r="G42" s="135"/>
      <c r="H42" s="135"/>
      <c r="I42" s="135"/>
      <c r="J42" s="135"/>
      <c r="K42" s="135"/>
      <c r="L42" s="115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6" spans="1:31" s="2" customFormat="1" ht="6.9" customHeight="1">
      <c r="A46" s="36"/>
      <c r="B46" s="136"/>
      <c r="C46" s="137"/>
      <c r="D46" s="137"/>
      <c r="E46" s="137"/>
      <c r="F46" s="137"/>
      <c r="G46" s="137"/>
      <c r="H46" s="137"/>
      <c r="I46" s="137"/>
      <c r="J46" s="137"/>
      <c r="K46" s="137"/>
      <c r="L46" s="115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24.9" customHeight="1">
      <c r="A47" s="36"/>
      <c r="B47" s="37"/>
      <c r="C47" s="25" t="s">
        <v>124</v>
      </c>
      <c r="D47" s="38"/>
      <c r="E47" s="38"/>
      <c r="F47" s="38"/>
      <c r="G47" s="38"/>
      <c r="H47" s="38"/>
      <c r="I47" s="38"/>
      <c r="J47" s="38"/>
      <c r="K47" s="38"/>
      <c r="L47" s="115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6.9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115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16</v>
      </c>
      <c r="D49" s="38"/>
      <c r="E49" s="38"/>
      <c r="F49" s="38"/>
      <c r="G49" s="38"/>
      <c r="H49" s="38"/>
      <c r="I49" s="38"/>
      <c r="J49" s="38"/>
      <c r="K49" s="38"/>
      <c r="L49" s="11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26.25" customHeight="1">
      <c r="A50" s="36"/>
      <c r="B50" s="37"/>
      <c r="C50" s="38"/>
      <c r="D50" s="38"/>
      <c r="E50" s="391" t="str">
        <f>E7</f>
        <v>Lačnovský p., ř. km 0,000 - 3,260, Moravský Lačnov, oprava koryta</v>
      </c>
      <c r="F50" s="392"/>
      <c r="G50" s="392"/>
      <c r="H50" s="392"/>
      <c r="I50" s="38"/>
      <c r="J50" s="38"/>
      <c r="K50" s="38"/>
      <c r="L50" s="115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1" customFormat="1" ht="12" customHeight="1">
      <c r="B51" s="23"/>
      <c r="C51" s="31" t="s">
        <v>120</v>
      </c>
      <c r="D51" s="24"/>
      <c r="E51" s="24"/>
      <c r="F51" s="24"/>
      <c r="G51" s="24"/>
      <c r="H51" s="24"/>
      <c r="I51" s="24"/>
      <c r="J51" s="24"/>
      <c r="K51" s="24"/>
      <c r="L51" s="22"/>
    </row>
    <row r="52" spans="1:47" s="2" customFormat="1" ht="23.25" customHeight="1">
      <c r="A52" s="36"/>
      <c r="B52" s="37"/>
      <c r="C52" s="38"/>
      <c r="D52" s="38"/>
      <c r="E52" s="391" t="s">
        <v>955</v>
      </c>
      <c r="F52" s="393"/>
      <c r="G52" s="393"/>
      <c r="H52" s="393"/>
      <c r="I52" s="38"/>
      <c r="J52" s="38"/>
      <c r="K52" s="38"/>
      <c r="L52" s="11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12" customHeight="1">
      <c r="A53" s="36"/>
      <c r="B53" s="37"/>
      <c r="C53" s="31" t="s">
        <v>122</v>
      </c>
      <c r="D53" s="38"/>
      <c r="E53" s="38"/>
      <c r="F53" s="38"/>
      <c r="G53" s="38"/>
      <c r="H53" s="38"/>
      <c r="I53" s="38"/>
      <c r="J53" s="38"/>
      <c r="K53" s="38"/>
      <c r="L53" s="11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6.5" customHeight="1">
      <c r="A54" s="36"/>
      <c r="B54" s="37"/>
      <c r="C54" s="38"/>
      <c r="D54" s="38"/>
      <c r="E54" s="345" t="str">
        <f>E11</f>
        <v>SO-02.02 - Oprava opevnění</v>
      </c>
      <c r="F54" s="393"/>
      <c r="G54" s="393"/>
      <c r="H54" s="393"/>
      <c r="I54" s="38"/>
      <c r="J54" s="38"/>
      <c r="K54" s="38"/>
      <c r="L54" s="11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6.9" customHeight="1">
      <c r="A55" s="36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115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2" customHeight="1">
      <c r="A56" s="36"/>
      <c r="B56" s="37"/>
      <c r="C56" s="31" t="s">
        <v>21</v>
      </c>
      <c r="D56" s="38"/>
      <c r="E56" s="38"/>
      <c r="F56" s="29" t="str">
        <f>F14</f>
        <v>Svitavy</v>
      </c>
      <c r="G56" s="38"/>
      <c r="H56" s="38"/>
      <c r="I56" s="31" t="s">
        <v>23</v>
      </c>
      <c r="J56" s="61" t="str">
        <f>IF(J14="","",J14)</f>
        <v>3. 2. 2025</v>
      </c>
      <c r="K56" s="38"/>
      <c r="L56" s="115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6.9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11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5.15" customHeight="1">
      <c r="A58" s="36"/>
      <c r="B58" s="37"/>
      <c r="C58" s="31" t="s">
        <v>25</v>
      </c>
      <c r="D58" s="38"/>
      <c r="E58" s="38"/>
      <c r="F58" s="29" t="str">
        <f>E17</f>
        <v>Povodí Moravy, s.p.</v>
      </c>
      <c r="G58" s="38"/>
      <c r="H58" s="38"/>
      <c r="I58" s="31" t="s">
        <v>33</v>
      </c>
      <c r="J58" s="34" t="str">
        <f>E23</f>
        <v>Povodí Moravy, s.p.</v>
      </c>
      <c r="K58" s="38"/>
      <c r="L58" s="11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15.15" customHeight="1">
      <c r="A59" s="36"/>
      <c r="B59" s="37"/>
      <c r="C59" s="31" t="s">
        <v>31</v>
      </c>
      <c r="D59" s="38"/>
      <c r="E59" s="38"/>
      <c r="F59" s="29" t="str">
        <f>IF(E20="","",E20)</f>
        <v>Vyplň údaj</v>
      </c>
      <c r="G59" s="38"/>
      <c r="H59" s="38"/>
      <c r="I59" s="31" t="s">
        <v>35</v>
      </c>
      <c r="J59" s="34" t="str">
        <f>E26</f>
        <v xml:space="preserve"> </v>
      </c>
      <c r="K59" s="38"/>
      <c r="L59" s="11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pans="1:47" s="2" customFormat="1" ht="10.35" customHeight="1">
      <c r="A60" s="36"/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115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pans="1:47" s="2" customFormat="1" ht="29.25" customHeight="1">
      <c r="A61" s="36"/>
      <c r="B61" s="37"/>
      <c r="C61" s="138" t="s">
        <v>125</v>
      </c>
      <c r="D61" s="139"/>
      <c r="E61" s="139"/>
      <c r="F61" s="139"/>
      <c r="G61" s="139"/>
      <c r="H61" s="139"/>
      <c r="I61" s="139"/>
      <c r="J61" s="140" t="s">
        <v>126</v>
      </c>
      <c r="K61" s="139"/>
      <c r="L61" s="115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47" s="2" customFormat="1" ht="10.35" customHeight="1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15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47" s="2" customFormat="1" ht="22.8" customHeight="1">
      <c r="A63" s="36"/>
      <c r="B63" s="37"/>
      <c r="C63" s="141" t="s">
        <v>71</v>
      </c>
      <c r="D63" s="38"/>
      <c r="E63" s="38"/>
      <c r="F63" s="38"/>
      <c r="G63" s="38"/>
      <c r="H63" s="38"/>
      <c r="I63" s="38"/>
      <c r="J63" s="79">
        <f>J94</f>
        <v>0</v>
      </c>
      <c r="K63" s="38"/>
      <c r="L63" s="115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U63" s="19" t="s">
        <v>127</v>
      </c>
    </row>
    <row r="64" spans="1:47" s="9" customFormat="1" ht="24.9" customHeight="1">
      <c r="B64" s="142"/>
      <c r="C64" s="143"/>
      <c r="D64" s="144" t="s">
        <v>410</v>
      </c>
      <c r="E64" s="145"/>
      <c r="F64" s="145"/>
      <c r="G64" s="145"/>
      <c r="H64" s="145"/>
      <c r="I64" s="145"/>
      <c r="J64" s="146">
        <f>J95</f>
        <v>0</v>
      </c>
      <c r="K64" s="143"/>
      <c r="L64" s="147"/>
    </row>
    <row r="65" spans="1:31" s="14" customFormat="1" ht="19.95" customHeight="1">
      <c r="B65" s="229"/>
      <c r="C65" s="99"/>
      <c r="D65" s="230" t="s">
        <v>411</v>
      </c>
      <c r="E65" s="231"/>
      <c r="F65" s="231"/>
      <c r="G65" s="231"/>
      <c r="H65" s="231"/>
      <c r="I65" s="231"/>
      <c r="J65" s="232">
        <f>J96</f>
        <v>0</v>
      </c>
      <c r="K65" s="99"/>
      <c r="L65" s="233"/>
    </row>
    <row r="66" spans="1:31" s="14" customFormat="1" ht="19.95" customHeight="1">
      <c r="B66" s="229"/>
      <c r="C66" s="99"/>
      <c r="D66" s="230" t="s">
        <v>866</v>
      </c>
      <c r="E66" s="231"/>
      <c r="F66" s="231"/>
      <c r="G66" s="231"/>
      <c r="H66" s="231"/>
      <c r="I66" s="231"/>
      <c r="J66" s="232">
        <f>J174</f>
        <v>0</v>
      </c>
      <c r="K66" s="99"/>
      <c r="L66" s="233"/>
    </row>
    <row r="67" spans="1:31" s="14" customFormat="1" ht="19.95" customHeight="1">
      <c r="B67" s="229"/>
      <c r="C67" s="99"/>
      <c r="D67" s="230" t="s">
        <v>481</v>
      </c>
      <c r="E67" s="231"/>
      <c r="F67" s="231"/>
      <c r="G67" s="231"/>
      <c r="H67" s="231"/>
      <c r="I67" s="231"/>
      <c r="J67" s="232">
        <f>J179</f>
        <v>0</v>
      </c>
      <c r="K67" s="99"/>
      <c r="L67" s="233"/>
    </row>
    <row r="68" spans="1:31" s="14" customFormat="1" ht="19.95" customHeight="1">
      <c r="B68" s="229"/>
      <c r="C68" s="99"/>
      <c r="D68" s="230" t="s">
        <v>482</v>
      </c>
      <c r="E68" s="231"/>
      <c r="F68" s="231"/>
      <c r="G68" s="231"/>
      <c r="H68" s="231"/>
      <c r="I68" s="231"/>
      <c r="J68" s="232">
        <f>J201</f>
        <v>0</v>
      </c>
      <c r="K68" s="99"/>
      <c r="L68" s="233"/>
    </row>
    <row r="69" spans="1:31" s="14" customFormat="1" ht="19.95" customHeight="1">
      <c r="B69" s="229"/>
      <c r="C69" s="99"/>
      <c r="D69" s="230" t="s">
        <v>483</v>
      </c>
      <c r="E69" s="231"/>
      <c r="F69" s="231"/>
      <c r="G69" s="231"/>
      <c r="H69" s="231"/>
      <c r="I69" s="231"/>
      <c r="J69" s="232">
        <f>J219</f>
        <v>0</v>
      </c>
      <c r="K69" s="99"/>
      <c r="L69" s="233"/>
    </row>
    <row r="70" spans="1:31" s="14" customFormat="1" ht="19.95" customHeight="1">
      <c r="B70" s="229"/>
      <c r="C70" s="99"/>
      <c r="D70" s="230" t="s">
        <v>484</v>
      </c>
      <c r="E70" s="231"/>
      <c r="F70" s="231"/>
      <c r="G70" s="231"/>
      <c r="H70" s="231"/>
      <c r="I70" s="231"/>
      <c r="J70" s="232">
        <f>J241</f>
        <v>0</v>
      </c>
      <c r="K70" s="99"/>
      <c r="L70" s="233"/>
    </row>
    <row r="71" spans="1:31" s="14" customFormat="1" ht="19.95" customHeight="1">
      <c r="B71" s="229"/>
      <c r="C71" s="99"/>
      <c r="D71" s="230" t="s">
        <v>412</v>
      </c>
      <c r="E71" s="231"/>
      <c r="F71" s="231"/>
      <c r="G71" s="231"/>
      <c r="H71" s="231"/>
      <c r="I71" s="231"/>
      <c r="J71" s="232">
        <f>J260</f>
        <v>0</v>
      </c>
      <c r="K71" s="99"/>
      <c r="L71" s="233"/>
    </row>
    <row r="72" spans="1:31" s="14" customFormat="1" ht="19.95" customHeight="1">
      <c r="B72" s="229"/>
      <c r="C72" s="99"/>
      <c r="D72" s="230" t="s">
        <v>485</v>
      </c>
      <c r="E72" s="231"/>
      <c r="F72" s="231"/>
      <c r="G72" s="231"/>
      <c r="H72" s="231"/>
      <c r="I72" s="231"/>
      <c r="J72" s="232">
        <f>J283</f>
        <v>0</v>
      </c>
      <c r="K72" s="99"/>
      <c r="L72" s="233"/>
    </row>
    <row r="73" spans="1:31" s="2" customFormat="1" ht="21.75" customHeight="1">
      <c r="A73" s="36"/>
      <c r="B73" s="37"/>
      <c r="C73" s="38"/>
      <c r="D73" s="38"/>
      <c r="E73" s="38"/>
      <c r="F73" s="38"/>
      <c r="G73" s="38"/>
      <c r="H73" s="38"/>
      <c r="I73" s="38"/>
      <c r="J73" s="38"/>
      <c r="K73" s="38"/>
      <c r="L73" s="115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6.9" customHeight="1">
      <c r="A74" s="36"/>
      <c r="B74" s="49"/>
      <c r="C74" s="50"/>
      <c r="D74" s="50"/>
      <c r="E74" s="50"/>
      <c r="F74" s="50"/>
      <c r="G74" s="50"/>
      <c r="H74" s="50"/>
      <c r="I74" s="50"/>
      <c r="J74" s="50"/>
      <c r="K74" s="50"/>
      <c r="L74" s="115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8" spans="1:31" s="2" customFormat="1" ht="6.9" customHeight="1">
      <c r="A78" s="36"/>
      <c r="B78" s="51"/>
      <c r="C78" s="52"/>
      <c r="D78" s="52"/>
      <c r="E78" s="52"/>
      <c r="F78" s="52"/>
      <c r="G78" s="52"/>
      <c r="H78" s="52"/>
      <c r="I78" s="52"/>
      <c r="J78" s="52"/>
      <c r="K78" s="52"/>
      <c r="L78" s="115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24.9" customHeight="1">
      <c r="A79" s="36"/>
      <c r="B79" s="37"/>
      <c r="C79" s="25" t="s">
        <v>129</v>
      </c>
      <c r="D79" s="38"/>
      <c r="E79" s="38"/>
      <c r="F79" s="38"/>
      <c r="G79" s="38"/>
      <c r="H79" s="38"/>
      <c r="I79" s="38"/>
      <c r="J79" s="38"/>
      <c r="K79" s="38"/>
      <c r="L79" s="115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6.9" customHeight="1">
      <c r="A80" s="36"/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115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3" s="2" customFormat="1" ht="12" customHeight="1">
      <c r="A81" s="36"/>
      <c r="B81" s="37"/>
      <c r="C81" s="31" t="s">
        <v>16</v>
      </c>
      <c r="D81" s="38"/>
      <c r="E81" s="38"/>
      <c r="F81" s="38"/>
      <c r="G81" s="38"/>
      <c r="H81" s="38"/>
      <c r="I81" s="38"/>
      <c r="J81" s="38"/>
      <c r="K81" s="38"/>
      <c r="L81" s="115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3" s="2" customFormat="1" ht="26.25" customHeight="1">
      <c r="A82" s="36"/>
      <c r="B82" s="37"/>
      <c r="C82" s="38"/>
      <c r="D82" s="38"/>
      <c r="E82" s="391" t="str">
        <f>E7</f>
        <v>Lačnovský p., ř. km 0,000 - 3,260, Moravský Lačnov, oprava koryta</v>
      </c>
      <c r="F82" s="392"/>
      <c r="G82" s="392"/>
      <c r="H82" s="392"/>
      <c r="I82" s="38"/>
      <c r="J82" s="38"/>
      <c r="K82" s="38"/>
      <c r="L82" s="115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3" s="1" customFormat="1" ht="12" customHeight="1">
      <c r="B83" s="23"/>
      <c r="C83" s="31" t="s">
        <v>120</v>
      </c>
      <c r="D83" s="24"/>
      <c r="E83" s="24"/>
      <c r="F83" s="24"/>
      <c r="G83" s="24"/>
      <c r="H83" s="24"/>
      <c r="I83" s="24"/>
      <c r="J83" s="24"/>
      <c r="K83" s="24"/>
      <c r="L83" s="22"/>
    </row>
    <row r="84" spans="1:63" s="2" customFormat="1" ht="23.25" customHeight="1">
      <c r="A84" s="36"/>
      <c r="B84" s="37"/>
      <c r="C84" s="38"/>
      <c r="D84" s="38"/>
      <c r="E84" s="391" t="s">
        <v>955</v>
      </c>
      <c r="F84" s="393"/>
      <c r="G84" s="393"/>
      <c r="H84" s="393"/>
      <c r="I84" s="38"/>
      <c r="J84" s="38"/>
      <c r="K84" s="38"/>
      <c r="L84" s="115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3" s="2" customFormat="1" ht="12" customHeight="1">
      <c r="A85" s="36"/>
      <c r="B85" s="37"/>
      <c r="C85" s="31" t="s">
        <v>122</v>
      </c>
      <c r="D85" s="38"/>
      <c r="E85" s="38"/>
      <c r="F85" s="38"/>
      <c r="G85" s="38"/>
      <c r="H85" s="38"/>
      <c r="I85" s="38"/>
      <c r="J85" s="38"/>
      <c r="K85" s="38"/>
      <c r="L85" s="115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3" s="2" customFormat="1" ht="16.5" customHeight="1">
      <c r="A86" s="36"/>
      <c r="B86" s="37"/>
      <c r="C86" s="38"/>
      <c r="D86" s="38"/>
      <c r="E86" s="345" t="str">
        <f>E11</f>
        <v>SO-02.02 - Oprava opevnění</v>
      </c>
      <c r="F86" s="393"/>
      <c r="G86" s="393"/>
      <c r="H86" s="393"/>
      <c r="I86" s="38"/>
      <c r="J86" s="38"/>
      <c r="K86" s="38"/>
      <c r="L86" s="115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3" s="2" customFormat="1" ht="6.9" customHeight="1">
      <c r="A87" s="36"/>
      <c r="B87" s="37"/>
      <c r="C87" s="38"/>
      <c r="D87" s="38"/>
      <c r="E87" s="38"/>
      <c r="F87" s="38"/>
      <c r="G87" s="38"/>
      <c r="H87" s="38"/>
      <c r="I87" s="38"/>
      <c r="J87" s="38"/>
      <c r="K87" s="38"/>
      <c r="L87" s="115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3" s="2" customFormat="1" ht="12" customHeight="1">
      <c r="A88" s="36"/>
      <c r="B88" s="37"/>
      <c r="C88" s="31" t="s">
        <v>21</v>
      </c>
      <c r="D88" s="38"/>
      <c r="E88" s="38"/>
      <c r="F88" s="29" t="str">
        <f>F14</f>
        <v>Svitavy</v>
      </c>
      <c r="G88" s="38"/>
      <c r="H88" s="38"/>
      <c r="I88" s="31" t="s">
        <v>23</v>
      </c>
      <c r="J88" s="61" t="str">
        <f>IF(J14="","",J14)</f>
        <v>3. 2. 2025</v>
      </c>
      <c r="K88" s="38"/>
      <c r="L88" s="115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3" s="2" customFormat="1" ht="6.9" customHeight="1">
      <c r="A89" s="36"/>
      <c r="B89" s="37"/>
      <c r="C89" s="38"/>
      <c r="D89" s="38"/>
      <c r="E89" s="38"/>
      <c r="F89" s="38"/>
      <c r="G89" s="38"/>
      <c r="H89" s="38"/>
      <c r="I89" s="38"/>
      <c r="J89" s="38"/>
      <c r="K89" s="38"/>
      <c r="L89" s="115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63" s="2" customFormat="1" ht="15.15" customHeight="1">
      <c r="A90" s="36"/>
      <c r="B90" s="37"/>
      <c r="C90" s="31" t="s">
        <v>25</v>
      </c>
      <c r="D90" s="38"/>
      <c r="E90" s="38"/>
      <c r="F90" s="29" t="str">
        <f>E17</f>
        <v>Povodí Moravy, s.p.</v>
      </c>
      <c r="G90" s="38"/>
      <c r="H90" s="38"/>
      <c r="I90" s="31" t="s">
        <v>33</v>
      </c>
      <c r="J90" s="34" t="str">
        <f>E23</f>
        <v>Povodí Moravy, s.p.</v>
      </c>
      <c r="K90" s="38"/>
      <c r="L90" s="115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63" s="2" customFormat="1" ht="15.15" customHeight="1">
      <c r="A91" s="36"/>
      <c r="B91" s="37"/>
      <c r="C91" s="31" t="s">
        <v>31</v>
      </c>
      <c r="D91" s="38"/>
      <c r="E91" s="38"/>
      <c r="F91" s="29" t="str">
        <f>IF(E20="","",E20)</f>
        <v>Vyplň údaj</v>
      </c>
      <c r="G91" s="38"/>
      <c r="H91" s="38"/>
      <c r="I91" s="31" t="s">
        <v>35</v>
      </c>
      <c r="J91" s="34" t="str">
        <f>E26</f>
        <v xml:space="preserve"> </v>
      </c>
      <c r="K91" s="38"/>
      <c r="L91" s="115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63" s="2" customFormat="1" ht="10.35" customHeight="1">
      <c r="A92" s="36"/>
      <c r="B92" s="37"/>
      <c r="C92" s="38"/>
      <c r="D92" s="38"/>
      <c r="E92" s="38"/>
      <c r="F92" s="38"/>
      <c r="G92" s="38"/>
      <c r="H92" s="38"/>
      <c r="I92" s="38"/>
      <c r="J92" s="38"/>
      <c r="K92" s="38"/>
      <c r="L92" s="115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63" s="10" customFormat="1" ht="29.25" customHeight="1">
      <c r="A93" s="148"/>
      <c r="B93" s="149"/>
      <c r="C93" s="150" t="s">
        <v>130</v>
      </c>
      <c r="D93" s="151" t="s">
        <v>58</v>
      </c>
      <c r="E93" s="151" t="s">
        <v>54</v>
      </c>
      <c r="F93" s="151" t="s">
        <v>55</v>
      </c>
      <c r="G93" s="151" t="s">
        <v>131</v>
      </c>
      <c r="H93" s="151" t="s">
        <v>132</v>
      </c>
      <c r="I93" s="151" t="s">
        <v>133</v>
      </c>
      <c r="J93" s="151" t="s">
        <v>126</v>
      </c>
      <c r="K93" s="152" t="s">
        <v>134</v>
      </c>
      <c r="L93" s="153"/>
      <c r="M93" s="70" t="s">
        <v>19</v>
      </c>
      <c r="N93" s="71" t="s">
        <v>43</v>
      </c>
      <c r="O93" s="71" t="s">
        <v>135</v>
      </c>
      <c r="P93" s="71" t="s">
        <v>136</v>
      </c>
      <c r="Q93" s="71" t="s">
        <v>137</v>
      </c>
      <c r="R93" s="71" t="s">
        <v>138</v>
      </c>
      <c r="S93" s="71" t="s">
        <v>139</v>
      </c>
      <c r="T93" s="72" t="s">
        <v>140</v>
      </c>
      <c r="U93" s="148"/>
      <c r="V93" s="148"/>
      <c r="W93" s="148"/>
      <c r="X93" s="148"/>
      <c r="Y93" s="148"/>
      <c r="Z93" s="148"/>
      <c r="AA93" s="148"/>
      <c r="AB93" s="148"/>
      <c r="AC93" s="148"/>
      <c r="AD93" s="148"/>
      <c r="AE93" s="148"/>
    </row>
    <row r="94" spans="1:63" s="2" customFormat="1" ht="22.8" customHeight="1">
      <c r="A94" s="36"/>
      <c r="B94" s="37"/>
      <c r="C94" s="77" t="s">
        <v>141</v>
      </c>
      <c r="D94" s="38"/>
      <c r="E94" s="38"/>
      <c r="F94" s="38"/>
      <c r="G94" s="38"/>
      <c r="H94" s="38"/>
      <c r="I94" s="38"/>
      <c r="J94" s="154">
        <f>BK94</f>
        <v>0</v>
      </c>
      <c r="K94" s="38"/>
      <c r="L94" s="41"/>
      <c r="M94" s="73"/>
      <c r="N94" s="155"/>
      <c r="O94" s="74"/>
      <c r="P94" s="156">
        <f>P95</f>
        <v>0</v>
      </c>
      <c r="Q94" s="74"/>
      <c r="R94" s="156">
        <f>R95</f>
        <v>4323.4925043000003</v>
      </c>
      <c r="S94" s="74"/>
      <c r="T94" s="157">
        <f>T95</f>
        <v>5306.6704600000003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T94" s="19" t="s">
        <v>72</v>
      </c>
      <c r="AU94" s="19" t="s">
        <v>127</v>
      </c>
      <c r="BK94" s="158">
        <f>BK95</f>
        <v>0</v>
      </c>
    </row>
    <row r="95" spans="1:63" s="11" customFormat="1" ht="25.95" customHeight="1">
      <c r="B95" s="159"/>
      <c r="C95" s="160"/>
      <c r="D95" s="161" t="s">
        <v>72</v>
      </c>
      <c r="E95" s="162" t="s">
        <v>413</v>
      </c>
      <c r="F95" s="162" t="s">
        <v>414</v>
      </c>
      <c r="G95" s="160"/>
      <c r="H95" s="160"/>
      <c r="I95" s="163"/>
      <c r="J95" s="164">
        <f>BK95</f>
        <v>0</v>
      </c>
      <c r="K95" s="160"/>
      <c r="L95" s="165"/>
      <c r="M95" s="166"/>
      <c r="N95" s="167"/>
      <c r="O95" s="167"/>
      <c r="P95" s="168">
        <f>P96+P174+P179+P201+P219+P241+P260+P283</f>
        <v>0</v>
      </c>
      <c r="Q95" s="167"/>
      <c r="R95" s="168">
        <f>R96+R174+R179+R201+R219+R241+R260+R283</f>
        <v>4323.4925043000003</v>
      </c>
      <c r="S95" s="167"/>
      <c r="T95" s="169">
        <f>T96+T174+T179+T201+T219+T241+T260+T283</f>
        <v>5306.6704600000003</v>
      </c>
      <c r="AR95" s="170" t="s">
        <v>80</v>
      </c>
      <c r="AT95" s="171" t="s">
        <v>72</v>
      </c>
      <c r="AU95" s="171" t="s">
        <v>73</v>
      </c>
      <c r="AY95" s="170" t="s">
        <v>144</v>
      </c>
      <c r="BK95" s="172">
        <f>BK96+BK174+BK179+BK201+BK219+BK241+BK260+BK283</f>
        <v>0</v>
      </c>
    </row>
    <row r="96" spans="1:63" s="11" customFormat="1" ht="22.8" customHeight="1">
      <c r="B96" s="159"/>
      <c r="C96" s="160"/>
      <c r="D96" s="161" t="s">
        <v>72</v>
      </c>
      <c r="E96" s="234" t="s">
        <v>80</v>
      </c>
      <c r="F96" s="234" t="s">
        <v>415</v>
      </c>
      <c r="G96" s="160"/>
      <c r="H96" s="160"/>
      <c r="I96" s="163"/>
      <c r="J96" s="235">
        <f>BK96</f>
        <v>0</v>
      </c>
      <c r="K96" s="160"/>
      <c r="L96" s="165"/>
      <c r="M96" s="166"/>
      <c r="N96" s="167"/>
      <c r="O96" s="167"/>
      <c r="P96" s="168">
        <f>SUM(P97:P173)</f>
        <v>0</v>
      </c>
      <c r="Q96" s="167"/>
      <c r="R96" s="168">
        <f>SUM(R97:R173)</f>
        <v>7.7596000000000012E-2</v>
      </c>
      <c r="S96" s="167"/>
      <c r="T96" s="169">
        <f>SUM(T97:T173)</f>
        <v>5305.5730000000003</v>
      </c>
      <c r="AR96" s="170" t="s">
        <v>80</v>
      </c>
      <c r="AT96" s="171" t="s">
        <v>72</v>
      </c>
      <c r="AU96" s="171" t="s">
        <v>80</v>
      </c>
      <c r="AY96" s="170" t="s">
        <v>144</v>
      </c>
      <c r="BK96" s="172">
        <f>SUM(BK97:BK173)</f>
        <v>0</v>
      </c>
    </row>
    <row r="97" spans="1:65" s="2" customFormat="1" ht="16.5" customHeight="1">
      <c r="A97" s="36"/>
      <c r="B97" s="37"/>
      <c r="C97" s="173" t="s">
        <v>80</v>
      </c>
      <c r="D97" s="173" t="s">
        <v>145</v>
      </c>
      <c r="E97" s="174" t="s">
        <v>527</v>
      </c>
      <c r="F97" s="175" t="s">
        <v>528</v>
      </c>
      <c r="G97" s="176" t="s">
        <v>231</v>
      </c>
      <c r="H97" s="177">
        <v>2915.15</v>
      </c>
      <c r="I97" s="178"/>
      <c r="J97" s="179">
        <f>ROUND(I97*H97,2)</f>
        <v>0</v>
      </c>
      <c r="K97" s="175" t="s">
        <v>149</v>
      </c>
      <c r="L97" s="41"/>
      <c r="M97" s="180" t="s">
        <v>19</v>
      </c>
      <c r="N97" s="181" t="s">
        <v>44</v>
      </c>
      <c r="O97" s="66"/>
      <c r="P97" s="182">
        <f>O97*H97</f>
        <v>0</v>
      </c>
      <c r="Q97" s="182">
        <v>0</v>
      </c>
      <c r="R97" s="182">
        <f>Q97*H97</f>
        <v>0</v>
      </c>
      <c r="S97" s="182">
        <v>1.82</v>
      </c>
      <c r="T97" s="183">
        <f>S97*H97</f>
        <v>5305.5730000000003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84" t="s">
        <v>150</v>
      </c>
      <c r="AT97" s="184" t="s">
        <v>145</v>
      </c>
      <c r="AU97" s="184" t="s">
        <v>82</v>
      </c>
      <c r="AY97" s="19" t="s">
        <v>144</v>
      </c>
      <c r="BE97" s="185">
        <f>IF(N97="základní",J97,0)</f>
        <v>0</v>
      </c>
      <c r="BF97" s="185">
        <f>IF(N97="snížená",J97,0)</f>
        <v>0</v>
      </c>
      <c r="BG97" s="185">
        <f>IF(N97="zákl. přenesená",J97,0)</f>
        <v>0</v>
      </c>
      <c r="BH97" s="185">
        <f>IF(N97="sníž. přenesená",J97,0)</f>
        <v>0</v>
      </c>
      <c r="BI97" s="185">
        <f>IF(N97="nulová",J97,0)</f>
        <v>0</v>
      </c>
      <c r="BJ97" s="19" t="s">
        <v>80</v>
      </c>
      <c r="BK97" s="185">
        <f>ROUND(I97*H97,2)</f>
        <v>0</v>
      </c>
      <c r="BL97" s="19" t="s">
        <v>150</v>
      </c>
      <c r="BM97" s="184" t="s">
        <v>1110</v>
      </c>
    </row>
    <row r="98" spans="1:65" s="2" customFormat="1" ht="28.8">
      <c r="A98" s="36"/>
      <c r="B98" s="37"/>
      <c r="C98" s="38"/>
      <c r="D98" s="186" t="s">
        <v>152</v>
      </c>
      <c r="E98" s="38"/>
      <c r="F98" s="187" t="s">
        <v>530</v>
      </c>
      <c r="G98" s="38"/>
      <c r="H98" s="38"/>
      <c r="I98" s="188"/>
      <c r="J98" s="38"/>
      <c r="K98" s="38"/>
      <c r="L98" s="41"/>
      <c r="M98" s="189"/>
      <c r="N98" s="190"/>
      <c r="O98" s="66"/>
      <c r="P98" s="66"/>
      <c r="Q98" s="66"/>
      <c r="R98" s="66"/>
      <c r="S98" s="66"/>
      <c r="T98" s="67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T98" s="19" t="s">
        <v>152</v>
      </c>
      <c r="AU98" s="19" t="s">
        <v>82</v>
      </c>
    </row>
    <row r="99" spans="1:65" s="2" customFormat="1" ht="10.199999999999999">
      <c r="A99" s="36"/>
      <c r="B99" s="37"/>
      <c r="C99" s="38"/>
      <c r="D99" s="191" t="s">
        <v>153</v>
      </c>
      <c r="E99" s="38"/>
      <c r="F99" s="192" t="s">
        <v>531</v>
      </c>
      <c r="G99" s="38"/>
      <c r="H99" s="38"/>
      <c r="I99" s="188"/>
      <c r="J99" s="38"/>
      <c r="K99" s="38"/>
      <c r="L99" s="41"/>
      <c r="M99" s="189"/>
      <c r="N99" s="190"/>
      <c r="O99" s="66"/>
      <c r="P99" s="66"/>
      <c r="Q99" s="66"/>
      <c r="R99" s="66"/>
      <c r="S99" s="66"/>
      <c r="T99" s="67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9" t="s">
        <v>153</v>
      </c>
      <c r="AU99" s="19" t="s">
        <v>82</v>
      </c>
    </row>
    <row r="100" spans="1:65" s="2" customFormat="1" ht="28.8">
      <c r="A100" s="36"/>
      <c r="B100" s="37"/>
      <c r="C100" s="38"/>
      <c r="D100" s="186" t="s">
        <v>155</v>
      </c>
      <c r="E100" s="38"/>
      <c r="F100" s="193" t="s">
        <v>1111</v>
      </c>
      <c r="G100" s="38"/>
      <c r="H100" s="38"/>
      <c r="I100" s="188"/>
      <c r="J100" s="38"/>
      <c r="K100" s="38"/>
      <c r="L100" s="41"/>
      <c r="M100" s="189"/>
      <c r="N100" s="190"/>
      <c r="O100" s="66"/>
      <c r="P100" s="66"/>
      <c r="Q100" s="66"/>
      <c r="R100" s="66"/>
      <c r="S100" s="66"/>
      <c r="T100" s="67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T100" s="19" t="s">
        <v>155</v>
      </c>
      <c r="AU100" s="19" t="s">
        <v>82</v>
      </c>
    </row>
    <row r="101" spans="1:65" s="12" customFormat="1" ht="10.199999999999999">
      <c r="B101" s="194"/>
      <c r="C101" s="195"/>
      <c r="D101" s="186" t="s">
        <v>168</v>
      </c>
      <c r="E101" s="196" t="s">
        <v>19</v>
      </c>
      <c r="F101" s="197" t="s">
        <v>1112</v>
      </c>
      <c r="G101" s="195"/>
      <c r="H101" s="198">
        <v>2758.75</v>
      </c>
      <c r="I101" s="199"/>
      <c r="J101" s="195"/>
      <c r="K101" s="195"/>
      <c r="L101" s="200"/>
      <c r="M101" s="201"/>
      <c r="N101" s="202"/>
      <c r="O101" s="202"/>
      <c r="P101" s="202"/>
      <c r="Q101" s="202"/>
      <c r="R101" s="202"/>
      <c r="S101" s="202"/>
      <c r="T101" s="203"/>
      <c r="AT101" s="204" t="s">
        <v>168</v>
      </c>
      <c r="AU101" s="204" t="s">
        <v>82</v>
      </c>
      <c r="AV101" s="12" t="s">
        <v>82</v>
      </c>
      <c r="AW101" s="12" t="s">
        <v>34</v>
      </c>
      <c r="AX101" s="12" t="s">
        <v>73</v>
      </c>
      <c r="AY101" s="204" t="s">
        <v>144</v>
      </c>
    </row>
    <row r="102" spans="1:65" s="12" customFormat="1" ht="10.199999999999999">
      <c r="B102" s="194"/>
      <c r="C102" s="195"/>
      <c r="D102" s="186" t="s">
        <v>168</v>
      </c>
      <c r="E102" s="196" t="s">
        <v>19</v>
      </c>
      <c r="F102" s="197" t="s">
        <v>1113</v>
      </c>
      <c r="G102" s="195"/>
      <c r="H102" s="198">
        <v>11.8</v>
      </c>
      <c r="I102" s="199"/>
      <c r="J102" s="195"/>
      <c r="K102" s="195"/>
      <c r="L102" s="200"/>
      <c r="M102" s="201"/>
      <c r="N102" s="202"/>
      <c r="O102" s="202"/>
      <c r="P102" s="202"/>
      <c r="Q102" s="202"/>
      <c r="R102" s="202"/>
      <c r="S102" s="202"/>
      <c r="T102" s="203"/>
      <c r="AT102" s="204" t="s">
        <v>168</v>
      </c>
      <c r="AU102" s="204" t="s">
        <v>82</v>
      </c>
      <c r="AV102" s="12" t="s">
        <v>82</v>
      </c>
      <c r="AW102" s="12" t="s">
        <v>34</v>
      </c>
      <c r="AX102" s="12" t="s">
        <v>73</v>
      </c>
      <c r="AY102" s="204" t="s">
        <v>144</v>
      </c>
    </row>
    <row r="103" spans="1:65" s="12" customFormat="1" ht="10.199999999999999">
      <c r="B103" s="194"/>
      <c r="C103" s="195"/>
      <c r="D103" s="186" t="s">
        <v>168</v>
      </c>
      <c r="E103" s="196" t="s">
        <v>19</v>
      </c>
      <c r="F103" s="197" t="s">
        <v>1114</v>
      </c>
      <c r="G103" s="195"/>
      <c r="H103" s="198">
        <v>144.6</v>
      </c>
      <c r="I103" s="199"/>
      <c r="J103" s="195"/>
      <c r="K103" s="195"/>
      <c r="L103" s="200"/>
      <c r="M103" s="201"/>
      <c r="N103" s="202"/>
      <c r="O103" s="202"/>
      <c r="P103" s="202"/>
      <c r="Q103" s="202"/>
      <c r="R103" s="202"/>
      <c r="S103" s="202"/>
      <c r="T103" s="203"/>
      <c r="AT103" s="204" t="s">
        <v>168</v>
      </c>
      <c r="AU103" s="204" t="s">
        <v>82</v>
      </c>
      <c r="AV103" s="12" t="s">
        <v>82</v>
      </c>
      <c r="AW103" s="12" t="s">
        <v>34</v>
      </c>
      <c r="AX103" s="12" t="s">
        <v>73</v>
      </c>
      <c r="AY103" s="204" t="s">
        <v>144</v>
      </c>
    </row>
    <row r="104" spans="1:65" s="13" customFormat="1" ht="10.199999999999999">
      <c r="B104" s="205"/>
      <c r="C104" s="206"/>
      <c r="D104" s="186" t="s">
        <v>168</v>
      </c>
      <c r="E104" s="207" t="s">
        <v>19</v>
      </c>
      <c r="F104" s="208" t="s">
        <v>170</v>
      </c>
      <c r="G104" s="206"/>
      <c r="H104" s="209">
        <v>2915.15</v>
      </c>
      <c r="I104" s="210"/>
      <c r="J104" s="206"/>
      <c r="K104" s="206"/>
      <c r="L104" s="211"/>
      <c r="M104" s="212"/>
      <c r="N104" s="213"/>
      <c r="O104" s="213"/>
      <c r="P104" s="213"/>
      <c r="Q104" s="213"/>
      <c r="R104" s="213"/>
      <c r="S104" s="213"/>
      <c r="T104" s="214"/>
      <c r="AT104" s="215" t="s">
        <v>168</v>
      </c>
      <c r="AU104" s="215" t="s">
        <v>82</v>
      </c>
      <c r="AV104" s="13" t="s">
        <v>150</v>
      </c>
      <c r="AW104" s="13" t="s">
        <v>34</v>
      </c>
      <c r="AX104" s="13" t="s">
        <v>80</v>
      </c>
      <c r="AY104" s="215" t="s">
        <v>144</v>
      </c>
    </row>
    <row r="105" spans="1:65" s="2" customFormat="1" ht="24.15" customHeight="1">
      <c r="A105" s="36"/>
      <c r="B105" s="37"/>
      <c r="C105" s="173" t="s">
        <v>82</v>
      </c>
      <c r="D105" s="173" t="s">
        <v>145</v>
      </c>
      <c r="E105" s="174" t="s">
        <v>537</v>
      </c>
      <c r="F105" s="175" t="s">
        <v>538</v>
      </c>
      <c r="G105" s="176" t="s">
        <v>231</v>
      </c>
      <c r="H105" s="177">
        <v>583.21</v>
      </c>
      <c r="I105" s="178"/>
      <c r="J105" s="179">
        <f>ROUND(I105*H105,2)</f>
        <v>0</v>
      </c>
      <c r="K105" s="175" t="s">
        <v>149</v>
      </c>
      <c r="L105" s="41"/>
      <c r="M105" s="180" t="s">
        <v>19</v>
      </c>
      <c r="N105" s="181" t="s">
        <v>44</v>
      </c>
      <c r="O105" s="66"/>
      <c r="P105" s="182">
        <f>O105*H105</f>
        <v>0</v>
      </c>
      <c r="Q105" s="182">
        <v>0</v>
      </c>
      <c r="R105" s="182">
        <f>Q105*H105</f>
        <v>0</v>
      </c>
      <c r="S105" s="182">
        <v>0</v>
      </c>
      <c r="T105" s="183">
        <f>S105*H105</f>
        <v>0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184" t="s">
        <v>150</v>
      </c>
      <c r="AT105" s="184" t="s">
        <v>145</v>
      </c>
      <c r="AU105" s="184" t="s">
        <v>82</v>
      </c>
      <c r="AY105" s="19" t="s">
        <v>144</v>
      </c>
      <c r="BE105" s="185">
        <f>IF(N105="základní",J105,0)</f>
        <v>0</v>
      </c>
      <c r="BF105" s="185">
        <f>IF(N105="snížená",J105,0)</f>
        <v>0</v>
      </c>
      <c r="BG105" s="185">
        <f>IF(N105="zákl. přenesená",J105,0)</f>
        <v>0</v>
      </c>
      <c r="BH105" s="185">
        <f>IF(N105="sníž. přenesená",J105,0)</f>
        <v>0</v>
      </c>
      <c r="BI105" s="185">
        <f>IF(N105="nulová",J105,0)</f>
        <v>0</v>
      </c>
      <c r="BJ105" s="19" t="s">
        <v>80</v>
      </c>
      <c r="BK105" s="185">
        <f>ROUND(I105*H105,2)</f>
        <v>0</v>
      </c>
      <c r="BL105" s="19" t="s">
        <v>150</v>
      </c>
      <c r="BM105" s="184" t="s">
        <v>1115</v>
      </c>
    </row>
    <row r="106" spans="1:65" s="2" customFormat="1" ht="19.2">
      <c r="A106" s="36"/>
      <c r="B106" s="37"/>
      <c r="C106" s="38"/>
      <c r="D106" s="186" t="s">
        <v>152</v>
      </c>
      <c r="E106" s="38"/>
      <c r="F106" s="187" t="s">
        <v>540</v>
      </c>
      <c r="G106" s="38"/>
      <c r="H106" s="38"/>
      <c r="I106" s="188"/>
      <c r="J106" s="38"/>
      <c r="K106" s="38"/>
      <c r="L106" s="41"/>
      <c r="M106" s="189"/>
      <c r="N106" s="190"/>
      <c r="O106" s="66"/>
      <c r="P106" s="66"/>
      <c r="Q106" s="66"/>
      <c r="R106" s="66"/>
      <c r="S106" s="66"/>
      <c r="T106" s="67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T106" s="19" t="s">
        <v>152</v>
      </c>
      <c r="AU106" s="19" t="s">
        <v>82</v>
      </c>
    </row>
    <row r="107" spans="1:65" s="2" customFormat="1" ht="10.199999999999999">
      <c r="A107" s="36"/>
      <c r="B107" s="37"/>
      <c r="C107" s="38"/>
      <c r="D107" s="191" t="s">
        <v>153</v>
      </c>
      <c r="E107" s="38"/>
      <c r="F107" s="192" t="s">
        <v>541</v>
      </c>
      <c r="G107" s="38"/>
      <c r="H107" s="38"/>
      <c r="I107" s="188"/>
      <c r="J107" s="38"/>
      <c r="K107" s="38"/>
      <c r="L107" s="41"/>
      <c r="M107" s="189"/>
      <c r="N107" s="190"/>
      <c r="O107" s="66"/>
      <c r="P107" s="66"/>
      <c r="Q107" s="66"/>
      <c r="R107" s="66"/>
      <c r="S107" s="66"/>
      <c r="T107" s="67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T107" s="19" t="s">
        <v>153</v>
      </c>
      <c r="AU107" s="19" t="s">
        <v>82</v>
      </c>
    </row>
    <row r="108" spans="1:65" s="2" customFormat="1" ht="28.8">
      <c r="A108" s="36"/>
      <c r="B108" s="37"/>
      <c r="C108" s="38"/>
      <c r="D108" s="186" t="s">
        <v>155</v>
      </c>
      <c r="E108" s="38"/>
      <c r="F108" s="193" t="s">
        <v>1116</v>
      </c>
      <c r="G108" s="38"/>
      <c r="H108" s="38"/>
      <c r="I108" s="188"/>
      <c r="J108" s="38"/>
      <c r="K108" s="38"/>
      <c r="L108" s="41"/>
      <c r="M108" s="189"/>
      <c r="N108" s="190"/>
      <c r="O108" s="66"/>
      <c r="P108" s="66"/>
      <c r="Q108" s="66"/>
      <c r="R108" s="66"/>
      <c r="S108" s="66"/>
      <c r="T108" s="67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T108" s="19" t="s">
        <v>155</v>
      </c>
      <c r="AU108" s="19" t="s">
        <v>82</v>
      </c>
    </row>
    <row r="109" spans="1:65" s="12" customFormat="1" ht="10.199999999999999">
      <c r="B109" s="194"/>
      <c r="C109" s="195"/>
      <c r="D109" s="186" t="s">
        <v>168</v>
      </c>
      <c r="E109" s="196" t="s">
        <v>19</v>
      </c>
      <c r="F109" s="197" t="s">
        <v>1117</v>
      </c>
      <c r="G109" s="195"/>
      <c r="H109" s="198">
        <v>551.75</v>
      </c>
      <c r="I109" s="199"/>
      <c r="J109" s="195"/>
      <c r="K109" s="195"/>
      <c r="L109" s="200"/>
      <c r="M109" s="201"/>
      <c r="N109" s="202"/>
      <c r="O109" s="202"/>
      <c r="P109" s="202"/>
      <c r="Q109" s="202"/>
      <c r="R109" s="202"/>
      <c r="S109" s="202"/>
      <c r="T109" s="203"/>
      <c r="AT109" s="204" t="s">
        <v>168</v>
      </c>
      <c r="AU109" s="204" t="s">
        <v>82</v>
      </c>
      <c r="AV109" s="12" t="s">
        <v>82</v>
      </c>
      <c r="AW109" s="12" t="s">
        <v>34</v>
      </c>
      <c r="AX109" s="12" t="s">
        <v>73</v>
      </c>
      <c r="AY109" s="204" t="s">
        <v>144</v>
      </c>
    </row>
    <row r="110" spans="1:65" s="12" customFormat="1" ht="10.199999999999999">
      <c r="B110" s="194"/>
      <c r="C110" s="195"/>
      <c r="D110" s="186" t="s">
        <v>168</v>
      </c>
      <c r="E110" s="196" t="s">
        <v>19</v>
      </c>
      <c r="F110" s="197" t="s">
        <v>1118</v>
      </c>
      <c r="G110" s="195"/>
      <c r="H110" s="198">
        <v>2.36</v>
      </c>
      <c r="I110" s="199"/>
      <c r="J110" s="195"/>
      <c r="K110" s="195"/>
      <c r="L110" s="200"/>
      <c r="M110" s="201"/>
      <c r="N110" s="202"/>
      <c r="O110" s="202"/>
      <c r="P110" s="202"/>
      <c r="Q110" s="202"/>
      <c r="R110" s="202"/>
      <c r="S110" s="202"/>
      <c r="T110" s="203"/>
      <c r="AT110" s="204" t="s">
        <v>168</v>
      </c>
      <c r="AU110" s="204" t="s">
        <v>82</v>
      </c>
      <c r="AV110" s="12" t="s">
        <v>82</v>
      </c>
      <c r="AW110" s="12" t="s">
        <v>34</v>
      </c>
      <c r="AX110" s="12" t="s">
        <v>73</v>
      </c>
      <c r="AY110" s="204" t="s">
        <v>144</v>
      </c>
    </row>
    <row r="111" spans="1:65" s="12" customFormat="1" ht="10.199999999999999">
      <c r="B111" s="194"/>
      <c r="C111" s="195"/>
      <c r="D111" s="186" t="s">
        <v>168</v>
      </c>
      <c r="E111" s="196" t="s">
        <v>19</v>
      </c>
      <c r="F111" s="197" t="s">
        <v>1119</v>
      </c>
      <c r="G111" s="195"/>
      <c r="H111" s="198">
        <v>28.92</v>
      </c>
      <c r="I111" s="199"/>
      <c r="J111" s="195"/>
      <c r="K111" s="195"/>
      <c r="L111" s="200"/>
      <c r="M111" s="201"/>
      <c r="N111" s="202"/>
      <c r="O111" s="202"/>
      <c r="P111" s="202"/>
      <c r="Q111" s="202"/>
      <c r="R111" s="202"/>
      <c r="S111" s="202"/>
      <c r="T111" s="203"/>
      <c r="AT111" s="204" t="s">
        <v>168</v>
      </c>
      <c r="AU111" s="204" t="s">
        <v>82</v>
      </c>
      <c r="AV111" s="12" t="s">
        <v>82</v>
      </c>
      <c r="AW111" s="12" t="s">
        <v>34</v>
      </c>
      <c r="AX111" s="12" t="s">
        <v>73</v>
      </c>
      <c r="AY111" s="204" t="s">
        <v>144</v>
      </c>
    </row>
    <row r="112" spans="1:65" s="12" customFormat="1" ht="10.199999999999999">
      <c r="B112" s="194"/>
      <c r="C112" s="195"/>
      <c r="D112" s="186" t="s">
        <v>168</v>
      </c>
      <c r="E112" s="196" t="s">
        <v>19</v>
      </c>
      <c r="F112" s="197" t="s">
        <v>1120</v>
      </c>
      <c r="G112" s="195"/>
      <c r="H112" s="198">
        <v>0.18</v>
      </c>
      <c r="I112" s="199"/>
      <c r="J112" s="195"/>
      <c r="K112" s="195"/>
      <c r="L112" s="200"/>
      <c r="M112" s="201"/>
      <c r="N112" s="202"/>
      <c r="O112" s="202"/>
      <c r="P112" s="202"/>
      <c r="Q112" s="202"/>
      <c r="R112" s="202"/>
      <c r="S112" s="202"/>
      <c r="T112" s="203"/>
      <c r="AT112" s="204" t="s">
        <v>168</v>
      </c>
      <c r="AU112" s="204" t="s">
        <v>82</v>
      </c>
      <c r="AV112" s="12" t="s">
        <v>82</v>
      </c>
      <c r="AW112" s="12" t="s">
        <v>34</v>
      </c>
      <c r="AX112" s="12" t="s">
        <v>73</v>
      </c>
      <c r="AY112" s="204" t="s">
        <v>144</v>
      </c>
    </row>
    <row r="113" spans="1:65" s="13" customFormat="1" ht="10.199999999999999">
      <c r="B113" s="205"/>
      <c r="C113" s="206"/>
      <c r="D113" s="186" t="s">
        <v>168</v>
      </c>
      <c r="E113" s="207" t="s">
        <v>19</v>
      </c>
      <c r="F113" s="208" t="s">
        <v>170</v>
      </c>
      <c r="G113" s="206"/>
      <c r="H113" s="209">
        <v>583.21</v>
      </c>
      <c r="I113" s="210"/>
      <c r="J113" s="206"/>
      <c r="K113" s="206"/>
      <c r="L113" s="211"/>
      <c r="M113" s="212"/>
      <c r="N113" s="213"/>
      <c r="O113" s="213"/>
      <c r="P113" s="213"/>
      <c r="Q113" s="213"/>
      <c r="R113" s="213"/>
      <c r="S113" s="213"/>
      <c r="T113" s="214"/>
      <c r="AT113" s="215" t="s">
        <v>168</v>
      </c>
      <c r="AU113" s="215" t="s">
        <v>82</v>
      </c>
      <c r="AV113" s="13" t="s">
        <v>150</v>
      </c>
      <c r="AW113" s="13" t="s">
        <v>34</v>
      </c>
      <c r="AX113" s="13" t="s">
        <v>80</v>
      </c>
      <c r="AY113" s="215" t="s">
        <v>144</v>
      </c>
    </row>
    <row r="114" spans="1:65" s="2" customFormat="1" ht="33" customHeight="1">
      <c r="A114" s="36"/>
      <c r="B114" s="37"/>
      <c r="C114" s="173" t="s">
        <v>161</v>
      </c>
      <c r="D114" s="173" t="s">
        <v>145</v>
      </c>
      <c r="E114" s="174" t="s">
        <v>547</v>
      </c>
      <c r="F114" s="175" t="s">
        <v>548</v>
      </c>
      <c r="G114" s="176" t="s">
        <v>231</v>
      </c>
      <c r="H114" s="177">
        <v>2916.05</v>
      </c>
      <c r="I114" s="178"/>
      <c r="J114" s="179">
        <f>ROUND(I114*H114,2)</f>
        <v>0</v>
      </c>
      <c r="K114" s="175" t="s">
        <v>149</v>
      </c>
      <c r="L114" s="41"/>
      <c r="M114" s="180" t="s">
        <v>19</v>
      </c>
      <c r="N114" s="181" t="s">
        <v>44</v>
      </c>
      <c r="O114" s="66"/>
      <c r="P114" s="182">
        <f>O114*H114</f>
        <v>0</v>
      </c>
      <c r="Q114" s="182">
        <v>0</v>
      </c>
      <c r="R114" s="182">
        <f>Q114*H114</f>
        <v>0</v>
      </c>
      <c r="S114" s="182">
        <v>0</v>
      </c>
      <c r="T114" s="183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84" t="s">
        <v>150</v>
      </c>
      <c r="AT114" s="184" t="s">
        <v>145</v>
      </c>
      <c r="AU114" s="184" t="s">
        <v>82</v>
      </c>
      <c r="AY114" s="19" t="s">
        <v>144</v>
      </c>
      <c r="BE114" s="185">
        <f>IF(N114="základní",J114,0)</f>
        <v>0</v>
      </c>
      <c r="BF114" s="185">
        <f>IF(N114="snížená",J114,0)</f>
        <v>0</v>
      </c>
      <c r="BG114" s="185">
        <f>IF(N114="zákl. přenesená",J114,0)</f>
        <v>0</v>
      </c>
      <c r="BH114" s="185">
        <f>IF(N114="sníž. přenesená",J114,0)</f>
        <v>0</v>
      </c>
      <c r="BI114" s="185">
        <f>IF(N114="nulová",J114,0)</f>
        <v>0</v>
      </c>
      <c r="BJ114" s="19" t="s">
        <v>80</v>
      </c>
      <c r="BK114" s="185">
        <f>ROUND(I114*H114,2)</f>
        <v>0</v>
      </c>
      <c r="BL114" s="19" t="s">
        <v>150</v>
      </c>
      <c r="BM114" s="184" t="s">
        <v>1121</v>
      </c>
    </row>
    <row r="115" spans="1:65" s="2" customFormat="1" ht="28.8">
      <c r="A115" s="36"/>
      <c r="B115" s="37"/>
      <c r="C115" s="38"/>
      <c r="D115" s="186" t="s">
        <v>152</v>
      </c>
      <c r="E115" s="38"/>
      <c r="F115" s="187" t="s">
        <v>550</v>
      </c>
      <c r="G115" s="38"/>
      <c r="H115" s="38"/>
      <c r="I115" s="188"/>
      <c r="J115" s="38"/>
      <c r="K115" s="38"/>
      <c r="L115" s="41"/>
      <c r="M115" s="189"/>
      <c r="N115" s="190"/>
      <c r="O115" s="66"/>
      <c r="P115" s="66"/>
      <c r="Q115" s="66"/>
      <c r="R115" s="66"/>
      <c r="S115" s="66"/>
      <c r="T115" s="67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T115" s="19" t="s">
        <v>152</v>
      </c>
      <c r="AU115" s="19" t="s">
        <v>82</v>
      </c>
    </row>
    <row r="116" spans="1:65" s="2" customFormat="1" ht="10.199999999999999">
      <c r="A116" s="36"/>
      <c r="B116" s="37"/>
      <c r="C116" s="38"/>
      <c r="D116" s="191" t="s">
        <v>153</v>
      </c>
      <c r="E116" s="38"/>
      <c r="F116" s="192" t="s">
        <v>551</v>
      </c>
      <c r="G116" s="38"/>
      <c r="H116" s="38"/>
      <c r="I116" s="188"/>
      <c r="J116" s="38"/>
      <c r="K116" s="38"/>
      <c r="L116" s="41"/>
      <c r="M116" s="189"/>
      <c r="N116" s="190"/>
      <c r="O116" s="66"/>
      <c r="P116" s="66"/>
      <c r="Q116" s="66"/>
      <c r="R116" s="66"/>
      <c r="S116" s="66"/>
      <c r="T116" s="67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T116" s="19" t="s">
        <v>153</v>
      </c>
      <c r="AU116" s="19" t="s">
        <v>82</v>
      </c>
    </row>
    <row r="117" spans="1:65" s="12" customFormat="1" ht="10.199999999999999">
      <c r="B117" s="194"/>
      <c r="C117" s="195"/>
      <c r="D117" s="186" t="s">
        <v>168</v>
      </c>
      <c r="E117" s="196" t="s">
        <v>19</v>
      </c>
      <c r="F117" s="197" t="s">
        <v>1112</v>
      </c>
      <c r="G117" s="195"/>
      <c r="H117" s="198">
        <v>2758.75</v>
      </c>
      <c r="I117" s="199"/>
      <c r="J117" s="195"/>
      <c r="K117" s="195"/>
      <c r="L117" s="200"/>
      <c r="M117" s="201"/>
      <c r="N117" s="202"/>
      <c r="O117" s="202"/>
      <c r="P117" s="202"/>
      <c r="Q117" s="202"/>
      <c r="R117" s="202"/>
      <c r="S117" s="202"/>
      <c r="T117" s="203"/>
      <c r="AT117" s="204" t="s">
        <v>168</v>
      </c>
      <c r="AU117" s="204" t="s">
        <v>82</v>
      </c>
      <c r="AV117" s="12" t="s">
        <v>82</v>
      </c>
      <c r="AW117" s="12" t="s">
        <v>34</v>
      </c>
      <c r="AX117" s="12" t="s">
        <v>73</v>
      </c>
      <c r="AY117" s="204" t="s">
        <v>144</v>
      </c>
    </row>
    <row r="118" spans="1:65" s="12" customFormat="1" ht="10.199999999999999">
      <c r="B118" s="194"/>
      <c r="C118" s="195"/>
      <c r="D118" s="186" t="s">
        <v>168</v>
      </c>
      <c r="E118" s="196" t="s">
        <v>19</v>
      </c>
      <c r="F118" s="197" t="s">
        <v>1122</v>
      </c>
      <c r="G118" s="195"/>
      <c r="H118" s="198">
        <v>11.8</v>
      </c>
      <c r="I118" s="199"/>
      <c r="J118" s="195"/>
      <c r="K118" s="195"/>
      <c r="L118" s="200"/>
      <c r="M118" s="201"/>
      <c r="N118" s="202"/>
      <c r="O118" s="202"/>
      <c r="P118" s="202"/>
      <c r="Q118" s="202"/>
      <c r="R118" s="202"/>
      <c r="S118" s="202"/>
      <c r="T118" s="203"/>
      <c r="AT118" s="204" t="s">
        <v>168</v>
      </c>
      <c r="AU118" s="204" t="s">
        <v>82</v>
      </c>
      <c r="AV118" s="12" t="s">
        <v>82</v>
      </c>
      <c r="AW118" s="12" t="s">
        <v>34</v>
      </c>
      <c r="AX118" s="12" t="s">
        <v>73</v>
      </c>
      <c r="AY118" s="204" t="s">
        <v>144</v>
      </c>
    </row>
    <row r="119" spans="1:65" s="12" customFormat="1" ht="10.199999999999999">
      <c r="B119" s="194"/>
      <c r="C119" s="195"/>
      <c r="D119" s="186" t="s">
        <v>168</v>
      </c>
      <c r="E119" s="196" t="s">
        <v>19</v>
      </c>
      <c r="F119" s="197" t="s">
        <v>1114</v>
      </c>
      <c r="G119" s="195"/>
      <c r="H119" s="198">
        <v>144.6</v>
      </c>
      <c r="I119" s="199"/>
      <c r="J119" s="195"/>
      <c r="K119" s="195"/>
      <c r="L119" s="200"/>
      <c r="M119" s="201"/>
      <c r="N119" s="202"/>
      <c r="O119" s="202"/>
      <c r="P119" s="202"/>
      <c r="Q119" s="202"/>
      <c r="R119" s="202"/>
      <c r="S119" s="202"/>
      <c r="T119" s="203"/>
      <c r="AT119" s="204" t="s">
        <v>168</v>
      </c>
      <c r="AU119" s="204" t="s">
        <v>82</v>
      </c>
      <c r="AV119" s="12" t="s">
        <v>82</v>
      </c>
      <c r="AW119" s="12" t="s">
        <v>34</v>
      </c>
      <c r="AX119" s="12" t="s">
        <v>73</v>
      </c>
      <c r="AY119" s="204" t="s">
        <v>144</v>
      </c>
    </row>
    <row r="120" spans="1:65" s="12" customFormat="1" ht="10.199999999999999">
      <c r="B120" s="194"/>
      <c r="C120" s="195"/>
      <c r="D120" s="186" t="s">
        <v>168</v>
      </c>
      <c r="E120" s="196" t="s">
        <v>19</v>
      </c>
      <c r="F120" s="197" t="s">
        <v>1123</v>
      </c>
      <c r="G120" s="195"/>
      <c r="H120" s="198">
        <v>0.9</v>
      </c>
      <c r="I120" s="199"/>
      <c r="J120" s="195"/>
      <c r="K120" s="195"/>
      <c r="L120" s="200"/>
      <c r="M120" s="201"/>
      <c r="N120" s="202"/>
      <c r="O120" s="202"/>
      <c r="P120" s="202"/>
      <c r="Q120" s="202"/>
      <c r="R120" s="202"/>
      <c r="S120" s="202"/>
      <c r="T120" s="203"/>
      <c r="AT120" s="204" t="s">
        <v>168</v>
      </c>
      <c r="AU120" s="204" t="s">
        <v>82</v>
      </c>
      <c r="AV120" s="12" t="s">
        <v>82</v>
      </c>
      <c r="AW120" s="12" t="s">
        <v>34</v>
      </c>
      <c r="AX120" s="12" t="s">
        <v>73</v>
      </c>
      <c r="AY120" s="204" t="s">
        <v>144</v>
      </c>
    </row>
    <row r="121" spans="1:65" s="13" customFormat="1" ht="10.199999999999999">
      <c r="B121" s="205"/>
      <c r="C121" s="206"/>
      <c r="D121" s="186" t="s">
        <v>168</v>
      </c>
      <c r="E121" s="207" t="s">
        <v>19</v>
      </c>
      <c r="F121" s="208" t="s">
        <v>170</v>
      </c>
      <c r="G121" s="206"/>
      <c r="H121" s="209">
        <v>2916.05</v>
      </c>
      <c r="I121" s="210"/>
      <c r="J121" s="206"/>
      <c r="K121" s="206"/>
      <c r="L121" s="211"/>
      <c r="M121" s="212"/>
      <c r="N121" s="213"/>
      <c r="O121" s="213"/>
      <c r="P121" s="213"/>
      <c r="Q121" s="213"/>
      <c r="R121" s="213"/>
      <c r="S121" s="213"/>
      <c r="T121" s="214"/>
      <c r="AT121" s="215" t="s">
        <v>168</v>
      </c>
      <c r="AU121" s="215" t="s">
        <v>82</v>
      </c>
      <c r="AV121" s="13" t="s">
        <v>150</v>
      </c>
      <c r="AW121" s="13" t="s">
        <v>34</v>
      </c>
      <c r="AX121" s="13" t="s">
        <v>80</v>
      </c>
      <c r="AY121" s="215" t="s">
        <v>144</v>
      </c>
    </row>
    <row r="122" spans="1:65" s="2" customFormat="1" ht="24.15" customHeight="1">
      <c r="A122" s="36"/>
      <c r="B122" s="37"/>
      <c r="C122" s="173" t="s">
        <v>150</v>
      </c>
      <c r="D122" s="173" t="s">
        <v>145</v>
      </c>
      <c r="E122" s="174" t="s">
        <v>553</v>
      </c>
      <c r="F122" s="175" t="s">
        <v>554</v>
      </c>
      <c r="G122" s="176" t="s">
        <v>148</v>
      </c>
      <c r="H122" s="177">
        <v>3879.81</v>
      </c>
      <c r="I122" s="178"/>
      <c r="J122" s="179">
        <f>ROUND(I122*H122,2)</f>
        <v>0</v>
      </c>
      <c r="K122" s="175" t="s">
        <v>149</v>
      </c>
      <c r="L122" s="41"/>
      <c r="M122" s="180" t="s">
        <v>19</v>
      </c>
      <c r="N122" s="181" t="s">
        <v>44</v>
      </c>
      <c r="O122" s="66"/>
      <c r="P122" s="182">
        <f>O122*H122</f>
        <v>0</v>
      </c>
      <c r="Q122" s="182">
        <v>0</v>
      </c>
      <c r="R122" s="182">
        <f>Q122*H122</f>
        <v>0</v>
      </c>
      <c r="S122" s="182">
        <v>0</v>
      </c>
      <c r="T122" s="183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84" t="s">
        <v>150</v>
      </c>
      <c r="AT122" s="184" t="s">
        <v>145</v>
      </c>
      <c r="AU122" s="184" t="s">
        <v>82</v>
      </c>
      <c r="AY122" s="19" t="s">
        <v>144</v>
      </c>
      <c r="BE122" s="185">
        <f>IF(N122="základní",J122,0)</f>
        <v>0</v>
      </c>
      <c r="BF122" s="185">
        <f>IF(N122="snížená",J122,0)</f>
        <v>0</v>
      </c>
      <c r="BG122" s="185">
        <f>IF(N122="zákl. přenesená",J122,0)</f>
        <v>0</v>
      </c>
      <c r="BH122" s="185">
        <f>IF(N122="sníž. přenesená",J122,0)</f>
        <v>0</v>
      </c>
      <c r="BI122" s="185">
        <f>IF(N122="nulová",J122,0)</f>
        <v>0</v>
      </c>
      <c r="BJ122" s="19" t="s">
        <v>80</v>
      </c>
      <c r="BK122" s="185">
        <f>ROUND(I122*H122,2)</f>
        <v>0</v>
      </c>
      <c r="BL122" s="19" t="s">
        <v>150</v>
      </c>
      <c r="BM122" s="184" t="s">
        <v>1124</v>
      </c>
    </row>
    <row r="123" spans="1:65" s="2" customFormat="1" ht="19.2">
      <c r="A123" s="36"/>
      <c r="B123" s="37"/>
      <c r="C123" s="38"/>
      <c r="D123" s="186" t="s">
        <v>152</v>
      </c>
      <c r="E123" s="38"/>
      <c r="F123" s="187" t="s">
        <v>556</v>
      </c>
      <c r="G123" s="38"/>
      <c r="H123" s="38"/>
      <c r="I123" s="188"/>
      <c r="J123" s="38"/>
      <c r="K123" s="38"/>
      <c r="L123" s="41"/>
      <c r="M123" s="189"/>
      <c r="N123" s="190"/>
      <c r="O123" s="66"/>
      <c r="P123" s="66"/>
      <c r="Q123" s="66"/>
      <c r="R123" s="66"/>
      <c r="S123" s="66"/>
      <c r="T123" s="67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9" t="s">
        <v>152</v>
      </c>
      <c r="AU123" s="19" t="s">
        <v>82</v>
      </c>
    </row>
    <row r="124" spans="1:65" s="2" customFormat="1" ht="10.199999999999999">
      <c r="A124" s="36"/>
      <c r="B124" s="37"/>
      <c r="C124" s="38"/>
      <c r="D124" s="191" t="s">
        <v>153</v>
      </c>
      <c r="E124" s="38"/>
      <c r="F124" s="192" t="s">
        <v>557</v>
      </c>
      <c r="G124" s="38"/>
      <c r="H124" s="38"/>
      <c r="I124" s="188"/>
      <c r="J124" s="38"/>
      <c r="K124" s="38"/>
      <c r="L124" s="41"/>
      <c r="M124" s="189"/>
      <c r="N124" s="190"/>
      <c r="O124" s="66"/>
      <c r="P124" s="66"/>
      <c r="Q124" s="66"/>
      <c r="R124" s="66"/>
      <c r="S124" s="66"/>
      <c r="T124" s="67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9" t="s">
        <v>153</v>
      </c>
      <c r="AU124" s="19" t="s">
        <v>82</v>
      </c>
    </row>
    <row r="125" spans="1:65" s="12" customFormat="1" ht="10.199999999999999">
      <c r="B125" s="194"/>
      <c r="C125" s="195"/>
      <c r="D125" s="186" t="s">
        <v>168</v>
      </c>
      <c r="E125" s="196" t="s">
        <v>19</v>
      </c>
      <c r="F125" s="197" t="s">
        <v>1125</v>
      </c>
      <c r="G125" s="195"/>
      <c r="H125" s="198">
        <v>3876</v>
      </c>
      <c r="I125" s="199"/>
      <c r="J125" s="195"/>
      <c r="K125" s="195"/>
      <c r="L125" s="200"/>
      <c r="M125" s="201"/>
      <c r="N125" s="202"/>
      <c r="O125" s="202"/>
      <c r="P125" s="202"/>
      <c r="Q125" s="202"/>
      <c r="R125" s="202"/>
      <c r="S125" s="202"/>
      <c r="T125" s="203"/>
      <c r="AT125" s="204" t="s">
        <v>168</v>
      </c>
      <c r="AU125" s="204" t="s">
        <v>82</v>
      </c>
      <c r="AV125" s="12" t="s">
        <v>82</v>
      </c>
      <c r="AW125" s="12" t="s">
        <v>34</v>
      </c>
      <c r="AX125" s="12" t="s">
        <v>73</v>
      </c>
      <c r="AY125" s="204" t="s">
        <v>144</v>
      </c>
    </row>
    <row r="126" spans="1:65" s="12" customFormat="1" ht="10.199999999999999">
      <c r="B126" s="194"/>
      <c r="C126" s="195"/>
      <c r="D126" s="186" t="s">
        <v>168</v>
      </c>
      <c r="E126" s="196" t="s">
        <v>19</v>
      </c>
      <c r="F126" s="197" t="s">
        <v>1126</v>
      </c>
      <c r="G126" s="195"/>
      <c r="H126" s="198">
        <v>3.81</v>
      </c>
      <c r="I126" s="199"/>
      <c r="J126" s="195"/>
      <c r="K126" s="195"/>
      <c r="L126" s="200"/>
      <c r="M126" s="201"/>
      <c r="N126" s="202"/>
      <c r="O126" s="202"/>
      <c r="P126" s="202"/>
      <c r="Q126" s="202"/>
      <c r="R126" s="202"/>
      <c r="S126" s="202"/>
      <c r="T126" s="203"/>
      <c r="AT126" s="204" t="s">
        <v>168</v>
      </c>
      <c r="AU126" s="204" t="s">
        <v>82</v>
      </c>
      <c r="AV126" s="12" t="s">
        <v>82</v>
      </c>
      <c r="AW126" s="12" t="s">
        <v>34</v>
      </c>
      <c r="AX126" s="12" t="s">
        <v>73</v>
      </c>
      <c r="AY126" s="204" t="s">
        <v>144</v>
      </c>
    </row>
    <row r="127" spans="1:65" s="13" customFormat="1" ht="10.199999999999999">
      <c r="B127" s="205"/>
      <c r="C127" s="206"/>
      <c r="D127" s="186" t="s">
        <v>168</v>
      </c>
      <c r="E127" s="207" t="s">
        <v>19</v>
      </c>
      <c r="F127" s="208" t="s">
        <v>170</v>
      </c>
      <c r="G127" s="206"/>
      <c r="H127" s="209">
        <v>3879.81</v>
      </c>
      <c r="I127" s="210"/>
      <c r="J127" s="206"/>
      <c r="K127" s="206"/>
      <c r="L127" s="211"/>
      <c r="M127" s="212"/>
      <c r="N127" s="213"/>
      <c r="O127" s="213"/>
      <c r="P127" s="213"/>
      <c r="Q127" s="213"/>
      <c r="R127" s="213"/>
      <c r="S127" s="213"/>
      <c r="T127" s="214"/>
      <c r="AT127" s="215" t="s">
        <v>168</v>
      </c>
      <c r="AU127" s="215" t="s">
        <v>82</v>
      </c>
      <c r="AV127" s="13" t="s">
        <v>150</v>
      </c>
      <c r="AW127" s="13" t="s">
        <v>34</v>
      </c>
      <c r="AX127" s="13" t="s">
        <v>80</v>
      </c>
      <c r="AY127" s="215" t="s">
        <v>144</v>
      </c>
    </row>
    <row r="128" spans="1:65" s="2" customFormat="1" ht="33" customHeight="1">
      <c r="A128" s="36"/>
      <c r="B128" s="37"/>
      <c r="C128" s="173" t="s">
        <v>143</v>
      </c>
      <c r="D128" s="173" t="s">
        <v>145</v>
      </c>
      <c r="E128" s="174" t="s">
        <v>560</v>
      </c>
      <c r="F128" s="175" t="s">
        <v>561</v>
      </c>
      <c r="G128" s="176" t="s">
        <v>231</v>
      </c>
      <c r="H128" s="177">
        <v>1531.03</v>
      </c>
      <c r="I128" s="178"/>
      <c r="J128" s="179">
        <f>ROUND(I128*H128,2)</f>
        <v>0</v>
      </c>
      <c r="K128" s="175" t="s">
        <v>149</v>
      </c>
      <c r="L128" s="41"/>
      <c r="M128" s="180" t="s">
        <v>19</v>
      </c>
      <c r="N128" s="181" t="s">
        <v>44</v>
      </c>
      <c r="O128" s="66"/>
      <c r="P128" s="182">
        <f>O128*H128</f>
        <v>0</v>
      </c>
      <c r="Q128" s="182">
        <v>0</v>
      </c>
      <c r="R128" s="182">
        <f>Q128*H128</f>
        <v>0</v>
      </c>
      <c r="S128" s="182">
        <v>0</v>
      </c>
      <c r="T128" s="183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84" t="s">
        <v>150</v>
      </c>
      <c r="AT128" s="184" t="s">
        <v>145</v>
      </c>
      <c r="AU128" s="184" t="s">
        <v>82</v>
      </c>
      <c r="AY128" s="19" t="s">
        <v>144</v>
      </c>
      <c r="BE128" s="185">
        <f>IF(N128="základní",J128,0)</f>
        <v>0</v>
      </c>
      <c r="BF128" s="185">
        <f>IF(N128="snížená",J128,0)</f>
        <v>0</v>
      </c>
      <c r="BG128" s="185">
        <f>IF(N128="zákl. přenesená",J128,0)</f>
        <v>0</v>
      </c>
      <c r="BH128" s="185">
        <f>IF(N128="sníž. přenesená",J128,0)</f>
        <v>0</v>
      </c>
      <c r="BI128" s="185">
        <f>IF(N128="nulová",J128,0)</f>
        <v>0</v>
      </c>
      <c r="BJ128" s="19" t="s">
        <v>80</v>
      </c>
      <c r="BK128" s="185">
        <f>ROUND(I128*H128,2)</f>
        <v>0</v>
      </c>
      <c r="BL128" s="19" t="s">
        <v>150</v>
      </c>
      <c r="BM128" s="184" t="s">
        <v>1127</v>
      </c>
    </row>
    <row r="129" spans="1:65" s="2" customFormat="1" ht="19.2">
      <c r="A129" s="36"/>
      <c r="B129" s="37"/>
      <c r="C129" s="38"/>
      <c r="D129" s="186" t="s">
        <v>152</v>
      </c>
      <c r="E129" s="38"/>
      <c r="F129" s="187" t="s">
        <v>563</v>
      </c>
      <c r="G129" s="38"/>
      <c r="H129" s="38"/>
      <c r="I129" s="188"/>
      <c r="J129" s="38"/>
      <c r="K129" s="38"/>
      <c r="L129" s="41"/>
      <c r="M129" s="189"/>
      <c r="N129" s="190"/>
      <c r="O129" s="66"/>
      <c r="P129" s="66"/>
      <c r="Q129" s="66"/>
      <c r="R129" s="66"/>
      <c r="S129" s="66"/>
      <c r="T129" s="67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9" t="s">
        <v>152</v>
      </c>
      <c r="AU129" s="19" t="s">
        <v>82</v>
      </c>
    </row>
    <row r="130" spans="1:65" s="2" customFormat="1" ht="10.199999999999999">
      <c r="A130" s="36"/>
      <c r="B130" s="37"/>
      <c r="C130" s="38"/>
      <c r="D130" s="191" t="s">
        <v>153</v>
      </c>
      <c r="E130" s="38"/>
      <c r="F130" s="192" t="s">
        <v>564</v>
      </c>
      <c r="G130" s="38"/>
      <c r="H130" s="38"/>
      <c r="I130" s="188"/>
      <c r="J130" s="38"/>
      <c r="K130" s="38"/>
      <c r="L130" s="41"/>
      <c r="M130" s="189"/>
      <c r="N130" s="190"/>
      <c r="O130" s="66"/>
      <c r="P130" s="66"/>
      <c r="Q130" s="66"/>
      <c r="R130" s="66"/>
      <c r="S130" s="66"/>
      <c r="T130" s="67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9" t="s">
        <v>153</v>
      </c>
      <c r="AU130" s="19" t="s">
        <v>82</v>
      </c>
    </row>
    <row r="131" spans="1:65" s="2" customFormat="1" ht="38.4">
      <c r="A131" s="36"/>
      <c r="B131" s="37"/>
      <c r="C131" s="38"/>
      <c r="D131" s="186" t="s">
        <v>155</v>
      </c>
      <c r="E131" s="38"/>
      <c r="F131" s="193" t="s">
        <v>1128</v>
      </c>
      <c r="G131" s="38"/>
      <c r="H131" s="38"/>
      <c r="I131" s="188"/>
      <c r="J131" s="38"/>
      <c r="K131" s="38"/>
      <c r="L131" s="41"/>
      <c r="M131" s="189"/>
      <c r="N131" s="190"/>
      <c r="O131" s="66"/>
      <c r="P131" s="66"/>
      <c r="Q131" s="66"/>
      <c r="R131" s="66"/>
      <c r="S131" s="66"/>
      <c r="T131" s="67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T131" s="19" t="s">
        <v>155</v>
      </c>
      <c r="AU131" s="19" t="s">
        <v>82</v>
      </c>
    </row>
    <row r="132" spans="1:65" s="12" customFormat="1" ht="10.199999999999999">
      <c r="B132" s="194"/>
      <c r="C132" s="195"/>
      <c r="D132" s="186" t="s">
        <v>168</v>
      </c>
      <c r="E132" s="196" t="s">
        <v>19</v>
      </c>
      <c r="F132" s="197" t="s">
        <v>1129</v>
      </c>
      <c r="G132" s="195"/>
      <c r="H132" s="198">
        <v>1528.24</v>
      </c>
      <c r="I132" s="199"/>
      <c r="J132" s="195"/>
      <c r="K132" s="195"/>
      <c r="L132" s="200"/>
      <c r="M132" s="201"/>
      <c r="N132" s="202"/>
      <c r="O132" s="202"/>
      <c r="P132" s="202"/>
      <c r="Q132" s="202"/>
      <c r="R132" s="202"/>
      <c r="S132" s="202"/>
      <c r="T132" s="203"/>
      <c r="AT132" s="204" t="s">
        <v>168</v>
      </c>
      <c r="AU132" s="204" t="s">
        <v>82</v>
      </c>
      <c r="AV132" s="12" t="s">
        <v>82</v>
      </c>
      <c r="AW132" s="12" t="s">
        <v>34</v>
      </c>
      <c r="AX132" s="12" t="s">
        <v>73</v>
      </c>
      <c r="AY132" s="204" t="s">
        <v>144</v>
      </c>
    </row>
    <row r="133" spans="1:65" s="12" customFormat="1" ht="10.199999999999999">
      <c r="B133" s="194"/>
      <c r="C133" s="195"/>
      <c r="D133" s="186" t="s">
        <v>168</v>
      </c>
      <c r="E133" s="196" t="s">
        <v>19</v>
      </c>
      <c r="F133" s="197" t="s">
        <v>1130</v>
      </c>
      <c r="G133" s="195"/>
      <c r="H133" s="198">
        <v>2.79</v>
      </c>
      <c r="I133" s="199"/>
      <c r="J133" s="195"/>
      <c r="K133" s="195"/>
      <c r="L133" s="200"/>
      <c r="M133" s="201"/>
      <c r="N133" s="202"/>
      <c r="O133" s="202"/>
      <c r="P133" s="202"/>
      <c r="Q133" s="202"/>
      <c r="R133" s="202"/>
      <c r="S133" s="202"/>
      <c r="T133" s="203"/>
      <c r="AT133" s="204" t="s">
        <v>168</v>
      </c>
      <c r="AU133" s="204" t="s">
        <v>82</v>
      </c>
      <c r="AV133" s="12" t="s">
        <v>82</v>
      </c>
      <c r="AW133" s="12" t="s">
        <v>34</v>
      </c>
      <c r="AX133" s="12" t="s">
        <v>73</v>
      </c>
      <c r="AY133" s="204" t="s">
        <v>144</v>
      </c>
    </row>
    <row r="134" spans="1:65" s="13" customFormat="1" ht="10.199999999999999">
      <c r="B134" s="205"/>
      <c r="C134" s="206"/>
      <c r="D134" s="186" t="s">
        <v>168</v>
      </c>
      <c r="E134" s="207" t="s">
        <v>19</v>
      </c>
      <c r="F134" s="208" t="s">
        <v>170</v>
      </c>
      <c r="G134" s="206"/>
      <c r="H134" s="209">
        <v>1531.03</v>
      </c>
      <c r="I134" s="210"/>
      <c r="J134" s="206"/>
      <c r="K134" s="206"/>
      <c r="L134" s="211"/>
      <c r="M134" s="212"/>
      <c r="N134" s="213"/>
      <c r="O134" s="213"/>
      <c r="P134" s="213"/>
      <c r="Q134" s="213"/>
      <c r="R134" s="213"/>
      <c r="S134" s="213"/>
      <c r="T134" s="214"/>
      <c r="AT134" s="215" t="s">
        <v>168</v>
      </c>
      <c r="AU134" s="215" t="s">
        <v>82</v>
      </c>
      <c r="AV134" s="13" t="s">
        <v>150</v>
      </c>
      <c r="AW134" s="13" t="s">
        <v>34</v>
      </c>
      <c r="AX134" s="13" t="s">
        <v>80</v>
      </c>
      <c r="AY134" s="215" t="s">
        <v>144</v>
      </c>
    </row>
    <row r="135" spans="1:65" s="2" customFormat="1" ht="24.15" customHeight="1">
      <c r="A135" s="36"/>
      <c r="B135" s="37"/>
      <c r="C135" s="173" t="s">
        <v>180</v>
      </c>
      <c r="D135" s="173" t="s">
        <v>145</v>
      </c>
      <c r="E135" s="174" t="s">
        <v>1131</v>
      </c>
      <c r="F135" s="175" t="s">
        <v>1132</v>
      </c>
      <c r="G135" s="176" t="s">
        <v>231</v>
      </c>
      <c r="H135" s="177">
        <v>0.9</v>
      </c>
      <c r="I135" s="178"/>
      <c r="J135" s="179">
        <f>ROUND(I135*H135,2)</f>
        <v>0</v>
      </c>
      <c r="K135" s="175" t="s">
        <v>149</v>
      </c>
      <c r="L135" s="41"/>
      <c r="M135" s="180" t="s">
        <v>19</v>
      </c>
      <c r="N135" s="181" t="s">
        <v>44</v>
      </c>
      <c r="O135" s="66"/>
      <c r="P135" s="182">
        <f>O135*H135</f>
        <v>0</v>
      </c>
      <c r="Q135" s="182">
        <v>0</v>
      </c>
      <c r="R135" s="182">
        <f>Q135*H135</f>
        <v>0</v>
      </c>
      <c r="S135" s="182">
        <v>0</v>
      </c>
      <c r="T135" s="183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184" t="s">
        <v>150</v>
      </c>
      <c r="AT135" s="184" t="s">
        <v>145</v>
      </c>
      <c r="AU135" s="184" t="s">
        <v>82</v>
      </c>
      <c r="AY135" s="19" t="s">
        <v>144</v>
      </c>
      <c r="BE135" s="185">
        <f>IF(N135="základní",J135,0)</f>
        <v>0</v>
      </c>
      <c r="BF135" s="185">
        <f>IF(N135="snížená",J135,0)</f>
        <v>0</v>
      </c>
      <c r="BG135" s="185">
        <f>IF(N135="zákl. přenesená",J135,0)</f>
        <v>0</v>
      </c>
      <c r="BH135" s="185">
        <f>IF(N135="sníž. přenesená",J135,0)</f>
        <v>0</v>
      </c>
      <c r="BI135" s="185">
        <f>IF(N135="nulová",J135,0)</f>
        <v>0</v>
      </c>
      <c r="BJ135" s="19" t="s">
        <v>80</v>
      </c>
      <c r="BK135" s="185">
        <f>ROUND(I135*H135,2)</f>
        <v>0</v>
      </c>
      <c r="BL135" s="19" t="s">
        <v>150</v>
      </c>
      <c r="BM135" s="184" t="s">
        <v>1133</v>
      </c>
    </row>
    <row r="136" spans="1:65" s="2" customFormat="1" ht="38.4">
      <c r="A136" s="36"/>
      <c r="B136" s="37"/>
      <c r="C136" s="38"/>
      <c r="D136" s="186" t="s">
        <v>152</v>
      </c>
      <c r="E136" s="38"/>
      <c r="F136" s="187" t="s">
        <v>1134</v>
      </c>
      <c r="G136" s="38"/>
      <c r="H136" s="38"/>
      <c r="I136" s="188"/>
      <c r="J136" s="38"/>
      <c r="K136" s="38"/>
      <c r="L136" s="41"/>
      <c r="M136" s="189"/>
      <c r="N136" s="190"/>
      <c r="O136" s="66"/>
      <c r="P136" s="66"/>
      <c r="Q136" s="66"/>
      <c r="R136" s="66"/>
      <c r="S136" s="66"/>
      <c r="T136" s="67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9" t="s">
        <v>152</v>
      </c>
      <c r="AU136" s="19" t="s">
        <v>82</v>
      </c>
    </row>
    <row r="137" spans="1:65" s="2" customFormat="1" ht="10.199999999999999">
      <c r="A137" s="36"/>
      <c r="B137" s="37"/>
      <c r="C137" s="38"/>
      <c r="D137" s="191" t="s">
        <v>153</v>
      </c>
      <c r="E137" s="38"/>
      <c r="F137" s="192" t="s">
        <v>1135</v>
      </c>
      <c r="G137" s="38"/>
      <c r="H137" s="38"/>
      <c r="I137" s="188"/>
      <c r="J137" s="38"/>
      <c r="K137" s="38"/>
      <c r="L137" s="41"/>
      <c r="M137" s="189"/>
      <c r="N137" s="190"/>
      <c r="O137" s="66"/>
      <c r="P137" s="66"/>
      <c r="Q137" s="66"/>
      <c r="R137" s="66"/>
      <c r="S137" s="66"/>
      <c r="T137" s="67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9" t="s">
        <v>153</v>
      </c>
      <c r="AU137" s="19" t="s">
        <v>82</v>
      </c>
    </row>
    <row r="138" spans="1:65" s="12" customFormat="1" ht="10.199999999999999">
      <c r="B138" s="194"/>
      <c r="C138" s="195"/>
      <c r="D138" s="186" t="s">
        <v>168</v>
      </c>
      <c r="E138" s="196" t="s">
        <v>19</v>
      </c>
      <c r="F138" s="197" t="s">
        <v>1123</v>
      </c>
      <c r="G138" s="195"/>
      <c r="H138" s="198">
        <v>0.9</v>
      </c>
      <c r="I138" s="199"/>
      <c r="J138" s="195"/>
      <c r="K138" s="195"/>
      <c r="L138" s="200"/>
      <c r="M138" s="201"/>
      <c r="N138" s="202"/>
      <c r="O138" s="202"/>
      <c r="P138" s="202"/>
      <c r="Q138" s="202"/>
      <c r="R138" s="202"/>
      <c r="S138" s="202"/>
      <c r="T138" s="203"/>
      <c r="AT138" s="204" t="s">
        <v>168</v>
      </c>
      <c r="AU138" s="204" t="s">
        <v>82</v>
      </c>
      <c r="AV138" s="12" t="s">
        <v>82</v>
      </c>
      <c r="AW138" s="12" t="s">
        <v>34</v>
      </c>
      <c r="AX138" s="12" t="s">
        <v>73</v>
      </c>
      <c r="AY138" s="204" t="s">
        <v>144</v>
      </c>
    </row>
    <row r="139" spans="1:65" s="13" customFormat="1" ht="10.199999999999999">
      <c r="B139" s="205"/>
      <c r="C139" s="206"/>
      <c r="D139" s="186" t="s">
        <v>168</v>
      </c>
      <c r="E139" s="207" t="s">
        <v>19</v>
      </c>
      <c r="F139" s="208" t="s">
        <v>170</v>
      </c>
      <c r="G139" s="206"/>
      <c r="H139" s="209">
        <v>0.9</v>
      </c>
      <c r="I139" s="210"/>
      <c r="J139" s="206"/>
      <c r="K139" s="206"/>
      <c r="L139" s="211"/>
      <c r="M139" s="212"/>
      <c r="N139" s="213"/>
      <c r="O139" s="213"/>
      <c r="P139" s="213"/>
      <c r="Q139" s="213"/>
      <c r="R139" s="213"/>
      <c r="S139" s="213"/>
      <c r="T139" s="214"/>
      <c r="AT139" s="215" t="s">
        <v>168</v>
      </c>
      <c r="AU139" s="215" t="s">
        <v>82</v>
      </c>
      <c r="AV139" s="13" t="s">
        <v>150</v>
      </c>
      <c r="AW139" s="13" t="s">
        <v>34</v>
      </c>
      <c r="AX139" s="13" t="s">
        <v>80</v>
      </c>
      <c r="AY139" s="215" t="s">
        <v>144</v>
      </c>
    </row>
    <row r="140" spans="1:65" s="2" customFormat="1" ht="37.799999999999997" customHeight="1">
      <c r="A140" s="36"/>
      <c r="B140" s="37"/>
      <c r="C140" s="173" t="s">
        <v>186</v>
      </c>
      <c r="D140" s="173" t="s">
        <v>145</v>
      </c>
      <c r="E140" s="174" t="s">
        <v>492</v>
      </c>
      <c r="F140" s="175" t="s">
        <v>493</v>
      </c>
      <c r="G140" s="176" t="s">
        <v>231</v>
      </c>
      <c r="H140" s="177">
        <v>5410.84</v>
      </c>
      <c r="I140" s="178"/>
      <c r="J140" s="179">
        <f>ROUND(I140*H140,2)</f>
        <v>0</v>
      </c>
      <c r="K140" s="175" t="s">
        <v>149</v>
      </c>
      <c r="L140" s="41"/>
      <c r="M140" s="180" t="s">
        <v>19</v>
      </c>
      <c r="N140" s="181" t="s">
        <v>44</v>
      </c>
      <c r="O140" s="66"/>
      <c r="P140" s="182">
        <f>O140*H140</f>
        <v>0</v>
      </c>
      <c r="Q140" s="182">
        <v>0</v>
      </c>
      <c r="R140" s="182">
        <f>Q140*H140</f>
        <v>0</v>
      </c>
      <c r="S140" s="182">
        <v>0</v>
      </c>
      <c r="T140" s="183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184" t="s">
        <v>150</v>
      </c>
      <c r="AT140" s="184" t="s">
        <v>145</v>
      </c>
      <c r="AU140" s="184" t="s">
        <v>82</v>
      </c>
      <c r="AY140" s="19" t="s">
        <v>144</v>
      </c>
      <c r="BE140" s="185">
        <f>IF(N140="základní",J140,0)</f>
        <v>0</v>
      </c>
      <c r="BF140" s="185">
        <f>IF(N140="snížená",J140,0)</f>
        <v>0</v>
      </c>
      <c r="BG140" s="185">
        <f>IF(N140="zákl. přenesená",J140,0)</f>
        <v>0</v>
      </c>
      <c r="BH140" s="185">
        <f>IF(N140="sníž. přenesená",J140,0)</f>
        <v>0</v>
      </c>
      <c r="BI140" s="185">
        <f>IF(N140="nulová",J140,0)</f>
        <v>0</v>
      </c>
      <c r="BJ140" s="19" t="s">
        <v>80</v>
      </c>
      <c r="BK140" s="185">
        <f>ROUND(I140*H140,2)</f>
        <v>0</v>
      </c>
      <c r="BL140" s="19" t="s">
        <v>150</v>
      </c>
      <c r="BM140" s="184" t="s">
        <v>1136</v>
      </c>
    </row>
    <row r="141" spans="1:65" s="2" customFormat="1" ht="38.4">
      <c r="A141" s="36"/>
      <c r="B141" s="37"/>
      <c r="C141" s="38"/>
      <c r="D141" s="186" t="s">
        <v>152</v>
      </c>
      <c r="E141" s="38"/>
      <c r="F141" s="187" t="s">
        <v>495</v>
      </c>
      <c r="G141" s="38"/>
      <c r="H141" s="38"/>
      <c r="I141" s="188"/>
      <c r="J141" s="38"/>
      <c r="K141" s="38"/>
      <c r="L141" s="41"/>
      <c r="M141" s="189"/>
      <c r="N141" s="190"/>
      <c r="O141" s="66"/>
      <c r="P141" s="66"/>
      <c r="Q141" s="66"/>
      <c r="R141" s="66"/>
      <c r="S141" s="66"/>
      <c r="T141" s="67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9" t="s">
        <v>152</v>
      </c>
      <c r="AU141" s="19" t="s">
        <v>82</v>
      </c>
    </row>
    <row r="142" spans="1:65" s="2" customFormat="1" ht="10.199999999999999">
      <c r="A142" s="36"/>
      <c r="B142" s="37"/>
      <c r="C142" s="38"/>
      <c r="D142" s="191" t="s">
        <v>153</v>
      </c>
      <c r="E142" s="38"/>
      <c r="F142" s="192" t="s">
        <v>496</v>
      </c>
      <c r="G142" s="38"/>
      <c r="H142" s="38"/>
      <c r="I142" s="188"/>
      <c r="J142" s="38"/>
      <c r="K142" s="38"/>
      <c r="L142" s="41"/>
      <c r="M142" s="189"/>
      <c r="N142" s="190"/>
      <c r="O142" s="66"/>
      <c r="P142" s="66"/>
      <c r="Q142" s="66"/>
      <c r="R142" s="66"/>
      <c r="S142" s="66"/>
      <c r="T142" s="67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T142" s="19" t="s">
        <v>153</v>
      </c>
      <c r="AU142" s="19" t="s">
        <v>82</v>
      </c>
    </row>
    <row r="143" spans="1:65" s="12" customFormat="1" ht="10.199999999999999">
      <c r="B143" s="194"/>
      <c r="C143" s="195"/>
      <c r="D143" s="186" t="s">
        <v>168</v>
      </c>
      <c r="E143" s="196" t="s">
        <v>19</v>
      </c>
      <c r="F143" s="197" t="s">
        <v>1137</v>
      </c>
      <c r="G143" s="195"/>
      <c r="H143" s="198">
        <v>3879.81</v>
      </c>
      <c r="I143" s="199"/>
      <c r="J143" s="195"/>
      <c r="K143" s="195"/>
      <c r="L143" s="200"/>
      <c r="M143" s="201"/>
      <c r="N143" s="202"/>
      <c r="O143" s="202"/>
      <c r="P143" s="202"/>
      <c r="Q143" s="202"/>
      <c r="R143" s="202"/>
      <c r="S143" s="202"/>
      <c r="T143" s="203"/>
      <c r="AT143" s="204" t="s">
        <v>168</v>
      </c>
      <c r="AU143" s="204" t="s">
        <v>82</v>
      </c>
      <c r="AV143" s="12" t="s">
        <v>82</v>
      </c>
      <c r="AW143" s="12" t="s">
        <v>34</v>
      </c>
      <c r="AX143" s="12" t="s">
        <v>73</v>
      </c>
      <c r="AY143" s="204" t="s">
        <v>144</v>
      </c>
    </row>
    <row r="144" spans="1:65" s="12" customFormat="1" ht="10.199999999999999">
      <c r="B144" s="194"/>
      <c r="C144" s="195"/>
      <c r="D144" s="186" t="s">
        <v>168</v>
      </c>
      <c r="E144" s="196" t="s">
        <v>19</v>
      </c>
      <c r="F144" s="197" t="s">
        <v>1138</v>
      </c>
      <c r="G144" s="195"/>
      <c r="H144" s="198">
        <v>1531.03</v>
      </c>
      <c r="I144" s="199"/>
      <c r="J144" s="195"/>
      <c r="K144" s="195"/>
      <c r="L144" s="200"/>
      <c r="M144" s="201"/>
      <c r="N144" s="202"/>
      <c r="O144" s="202"/>
      <c r="P144" s="202"/>
      <c r="Q144" s="202"/>
      <c r="R144" s="202"/>
      <c r="S144" s="202"/>
      <c r="T144" s="203"/>
      <c r="AT144" s="204" t="s">
        <v>168</v>
      </c>
      <c r="AU144" s="204" t="s">
        <v>82</v>
      </c>
      <c r="AV144" s="12" t="s">
        <v>82</v>
      </c>
      <c r="AW144" s="12" t="s">
        <v>34</v>
      </c>
      <c r="AX144" s="12" t="s">
        <v>73</v>
      </c>
      <c r="AY144" s="204" t="s">
        <v>144</v>
      </c>
    </row>
    <row r="145" spans="1:65" s="13" customFormat="1" ht="10.199999999999999">
      <c r="B145" s="205"/>
      <c r="C145" s="206"/>
      <c r="D145" s="186" t="s">
        <v>168</v>
      </c>
      <c r="E145" s="207" t="s">
        <v>19</v>
      </c>
      <c r="F145" s="208" t="s">
        <v>170</v>
      </c>
      <c r="G145" s="206"/>
      <c r="H145" s="209">
        <v>5410.84</v>
      </c>
      <c r="I145" s="210"/>
      <c r="J145" s="206"/>
      <c r="K145" s="206"/>
      <c r="L145" s="211"/>
      <c r="M145" s="212"/>
      <c r="N145" s="213"/>
      <c r="O145" s="213"/>
      <c r="P145" s="213"/>
      <c r="Q145" s="213"/>
      <c r="R145" s="213"/>
      <c r="S145" s="213"/>
      <c r="T145" s="214"/>
      <c r="AT145" s="215" t="s">
        <v>168</v>
      </c>
      <c r="AU145" s="215" t="s">
        <v>82</v>
      </c>
      <c r="AV145" s="13" t="s">
        <v>150</v>
      </c>
      <c r="AW145" s="13" t="s">
        <v>34</v>
      </c>
      <c r="AX145" s="13" t="s">
        <v>80</v>
      </c>
      <c r="AY145" s="215" t="s">
        <v>144</v>
      </c>
    </row>
    <row r="146" spans="1:65" s="2" customFormat="1" ht="37.799999999999997" customHeight="1">
      <c r="A146" s="36"/>
      <c r="B146" s="37"/>
      <c r="C146" s="173" t="s">
        <v>193</v>
      </c>
      <c r="D146" s="173" t="s">
        <v>145</v>
      </c>
      <c r="E146" s="174" t="s">
        <v>505</v>
      </c>
      <c r="F146" s="175" t="s">
        <v>506</v>
      </c>
      <c r="G146" s="176" t="s">
        <v>231</v>
      </c>
      <c r="H146" s="177">
        <v>2758.75</v>
      </c>
      <c r="I146" s="178"/>
      <c r="J146" s="179">
        <f>ROUND(I146*H146,2)</f>
        <v>0</v>
      </c>
      <c r="K146" s="175" t="s">
        <v>149</v>
      </c>
      <c r="L146" s="41"/>
      <c r="M146" s="180" t="s">
        <v>19</v>
      </c>
      <c r="N146" s="181" t="s">
        <v>44</v>
      </c>
      <c r="O146" s="66"/>
      <c r="P146" s="182">
        <f>O146*H146</f>
        <v>0</v>
      </c>
      <c r="Q146" s="182">
        <v>0</v>
      </c>
      <c r="R146" s="182">
        <f>Q146*H146</f>
        <v>0</v>
      </c>
      <c r="S146" s="182">
        <v>0</v>
      </c>
      <c r="T146" s="183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84" t="s">
        <v>150</v>
      </c>
      <c r="AT146" s="184" t="s">
        <v>145</v>
      </c>
      <c r="AU146" s="184" t="s">
        <v>82</v>
      </c>
      <c r="AY146" s="19" t="s">
        <v>144</v>
      </c>
      <c r="BE146" s="185">
        <f>IF(N146="základní",J146,0)</f>
        <v>0</v>
      </c>
      <c r="BF146" s="185">
        <f>IF(N146="snížená",J146,0)</f>
        <v>0</v>
      </c>
      <c r="BG146" s="185">
        <f>IF(N146="zákl. přenesená",J146,0)</f>
        <v>0</v>
      </c>
      <c r="BH146" s="185">
        <f>IF(N146="sníž. přenesená",J146,0)</f>
        <v>0</v>
      </c>
      <c r="BI146" s="185">
        <f>IF(N146="nulová",J146,0)</f>
        <v>0</v>
      </c>
      <c r="BJ146" s="19" t="s">
        <v>80</v>
      </c>
      <c r="BK146" s="185">
        <f>ROUND(I146*H146,2)</f>
        <v>0</v>
      </c>
      <c r="BL146" s="19" t="s">
        <v>150</v>
      </c>
      <c r="BM146" s="184" t="s">
        <v>1139</v>
      </c>
    </row>
    <row r="147" spans="1:65" s="2" customFormat="1" ht="38.4">
      <c r="A147" s="36"/>
      <c r="B147" s="37"/>
      <c r="C147" s="38"/>
      <c r="D147" s="186" t="s">
        <v>152</v>
      </c>
      <c r="E147" s="38"/>
      <c r="F147" s="187" t="s">
        <v>508</v>
      </c>
      <c r="G147" s="38"/>
      <c r="H147" s="38"/>
      <c r="I147" s="188"/>
      <c r="J147" s="38"/>
      <c r="K147" s="38"/>
      <c r="L147" s="41"/>
      <c r="M147" s="189"/>
      <c r="N147" s="190"/>
      <c r="O147" s="66"/>
      <c r="P147" s="66"/>
      <c r="Q147" s="66"/>
      <c r="R147" s="66"/>
      <c r="S147" s="66"/>
      <c r="T147" s="67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T147" s="19" t="s">
        <v>152</v>
      </c>
      <c r="AU147" s="19" t="s">
        <v>82</v>
      </c>
    </row>
    <row r="148" spans="1:65" s="2" customFormat="1" ht="10.199999999999999">
      <c r="A148" s="36"/>
      <c r="B148" s="37"/>
      <c r="C148" s="38"/>
      <c r="D148" s="191" t="s">
        <v>153</v>
      </c>
      <c r="E148" s="38"/>
      <c r="F148" s="192" t="s">
        <v>509</v>
      </c>
      <c r="G148" s="38"/>
      <c r="H148" s="38"/>
      <c r="I148" s="188"/>
      <c r="J148" s="38"/>
      <c r="K148" s="38"/>
      <c r="L148" s="41"/>
      <c r="M148" s="189"/>
      <c r="N148" s="190"/>
      <c r="O148" s="66"/>
      <c r="P148" s="66"/>
      <c r="Q148" s="66"/>
      <c r="R148" s="66"/>
      <c r="S148" s="66"/>
      <c r="T148" s="67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9" t="s">
        <v>153</v>
      </c>
      <c r="AU148" s="19" t="s">
        <v>82</v>
      </c>
    </row>
    <row r="149" spans="1:65" s="12" customFormat="1" ht="10.199999999999999">
      <c r="B149" s="194"/>
      <c r="C149" s="195"/>
      <c r="D149" s="186" t="s">
        <v>168</v>
      </c>
      <c r="E149" s="196" t="s">
        <v>19</v>
      </c>
      <c r="F149" s="197" t="s">
        <v>1140</v>
      </c>
      <c r="G149" s="195"/>
      <c r="H149" s="198">
        <v>2758.75</v>
      </c>
      <c r="I149" s="199"/>
      <c r="J149" s="195"/>
      <c r="K149" s="195"/>
      <c r="L149" s="200"/>
      <c r="M149" s="201"/>
      <c r="N149" s="202"/>
      <c r="O149" s="202"/>
      <c r="P149" s="202"/>
      <c r="Q149" s="202"/>
      <c r="R149" s="202"/>
      <c r="S149" s="202"/>
      <c r="T149" s="203"/>
      <c r="AT149" s="204" t="s">
        <v>168</v>
      </c>
      <c r="AU149" s="204" t="s">
        <v>82</v>
      </c>
      <c r="AV149" s="12" t="s">
        <v>82</v>
      </c>
      <c r="AW149" s="12" t="s">
        <v>34</v>
      </c>
      <c r="AX149" s="12" t="s">
        <v>80</v>
      </c>
      <c r="AY149" s="204" t="s">
        <v>144</v>
      </c>
    </row>
    <row r="150" spans="1:65" s="2" customFormat="1" ht="37.799999999999997" customHeight="1">
      <c r="A150" s="36"/>
      <c r="B150" s="37"/>
      <c r="C150" s="173" t="s">
        <v>199</v>
      </c>
      <c r="D150" s="173" t="s">
        <v>145</v>
      </c>
      <c r="E150" s="174" t="s">
        <v>1141</v>
      </c>
      <c r="F150" s="175" t="s">
        <v>1142</v>
      </c>
      <c r="G150" s="176" t="s">
        <v>231</v>
      </c>
      <c r="H150" s="177">
        <v>3876</v>
      </c>
      <c r="I150" s="178"/>
      <c r="J150" s="179">
        <f>ROUND(I150*H150,2)</f>
        <v>0</v>
      </c>
      <c r="K150" s="175" t="s">
        <v>149</v>
      </c>
      <c r="L150" s="41"/>
      <c r="M150" s="180" t="s">
        <v>19</v>
      </c>
      <c r="N150" s="181" t="s">
        <v>44</v>
      </c>
      <c r="O150" s="66"/>
      <c r="P150" s="182">
        <f>O150*H150</f>
        <v>0</v>
      </c>
      <c r="Q150" s="182">
        <v>0</v>
      </c>
      <c r="R150" s="182">
        <f>Q150*H150</f>
        <v>0</v>
      </c>
      <c r="S150" s="182">
        <v>0</v>
      </c>
      <c r="T150" s="183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84" t="s">
        <v>150</v>
      </c>
      <c r="AT150" s="184" t="s">
        <v>145</v>
      </c>
      <c r="AU150" s="184" t="s">
        <v>82</v>
      </c>
      <c r="AY150" s="19" t="s">
        <v>144</v>
      </c>
      <c r="BE150" s="185">
        <f>IF(N150="základní",J150,0)</f>
        <v>0</v>
      </c>
      <c r="BF150" s="185">
        <f>IF(N150="snížená",J150,0)</f>
        <v>0</v>
      </c>
      <c r="BG150" s="185">
        <f>IF(N150="zákl. přenesená",J150,0)</f>
        <v>0</v>
      </c>
      <c r="BH150" s="185">
        <f>IF(N150="sníž. přenesená",J150,0)</f>
        <v>0</v>
      </c>
      <c r="BI150" s="185">
        <f>IF(N150="nulová",J150,0)</f>
        <v>0</v>
      </c>
      <c r="BJ150" s="19" t="s">
        <v>80</v>
      </c>
      <c r="BK150" s="185">
        <f>ROUND(I150*H150,2)</f>
        <v>0</v>
      </c>
      <c r="BL150" s="19" t="s">
        <v>150</v>
      </c>
      <c r="BM150" s="184" t="s">
        <v>1143</v>
      </c>
    </row>
    <row r="151" spans="1:65" s="2" customFormat="1" ht="38.4">
      <c r="A151" s="36"/>
      <c r="B151" s="37"/>
      <c r="C151" s="38"/>
      <c r="D151" s="186" t="s">
        <v>152</v>
      </c>
      <c r="E151" s="38"/>
      <c r="F151" s="187" t="s">
        <v>1144</v>
      </c>
      <c r="G151" s="38"/>
      <c r="H151" s="38"/>
      <c r="I151" s="188"/>
      <c r="J151" s="38"/>
      <c r="K151" s="38"/>
      <c r="L151" s="41"/>
      <c r="M151" s="189"/>
      <c r="N151" s="190"/>
      <c r="O151" s="66"/>
      <c r="P151" s="66"/>
      <c r="Q151" s="66"/>
      <c r="R151" s="66"/>
      <c r="S151" s="66"/>
      <c r="T151" s="67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T151" s="19" t="s">
        <v>152</v>
      </c>
      <c r="AU151" s="19" t="s">
        <v>82</v>
      </c>
    </row>
    <row r="152" spans="1:65" s="2" customFormat="1" ht="10.199999999999999">
      <c r="A152" s="36"/>
      <c r="B152" s="37"/>
      <c r="C152" s="38"/>
      <c r="D152" s="191" t="s">
        <v>153</v>
      </c>
      <c r="E152" s="38"/>
      <c r="F152" s="192" t="s">
        <v>1145</v>
      </c>
      <c r="G152" s="38"/>
      <c r="H152" s="38"/>
      <c r="I152" s="188"/>
      <c r="J152" s="38"/>
      <c r="K152" s="38"/>
      <c r="L152" s="41"/>
      <c r="M152" s="189"/>
      <c r="N152" s="190"/>
      <c r="O152" s="66"/>
      <c r="P152" s="66"/>
      <c r="Q152" s="66"/>
      <c r="R152" s="66"/>
      <c r="S152" s="66"/>
      <c r="T152" s="67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T152" s="19" t="s">
        <v>153</v>
      </c>
      <c r="AU152" s="19" t="s">
        <v>82</v>
      </c>
    </row>
    <row r="153" spans="1:65" s="12" customFormat="1" ht="10.199999999999999">
      <c r="B153" s="194"/>
      <c r="C153" s="195"/>
      <c r="D153" s="186" t="s">
        <v>168</v>
      </c>
      <c r="E153" s="196" t="s">
        <v>19</v>
      </c>
      <c r="F153" s="197" t="s">
        <v>1146</v>
      </c>
      <c r="G153" s="195"/>
      <c r="H153" s="198">
        <v>3876</v>
      </c>
      <c r="I153" s="199"/>
      <c r="J153" s="195"/>
      <c r="K153" s="195"/>
      <c r="L153" s="200"/>
      <c r="M153" s="201"/>
      <c r="N153" s="202"/>
      <c r="O153" s="202"/>
      <c r="P153" s="202"/>
      <c r="Q153" s="202"/>
      <c r="R153" s="202"/>
      <c r="S153" s="202"/>
      <c r="T153" s="203"/>
      <c r="AT153" s="204" t="s">
        <v>168</v>
      </c>
      <c r="AU153" s="204" t="s">
        <v>82</v>
      </c>
      <c r="AV153" s="12" t="s">
        <v>82</v>
      </c>
      <c r="AW153" s="12" t="s">
        <v>34</v>
      </c>
      <c r="AX153" s="12" t="s">
        <v>80</v>
      </c>
      <c r="AY153" s="204" t="s">
        <v>144</v>
      </c>
    </row>
    <row r="154" spans="1:65" s="2" customFormat="1" ht="24.15" customHeight="1">
      <c r="A154" s="36"/>
      <c r="B154" s="37"/>
      <c r="C154" s="173" t="s">
        <v>205</v>
      </c>
      <c r="D154" s="173" t="s">
        <v>145</v>
      </c>
      <c r="E154" s="174" t="s">
        <v>568</v>
      </c>
      <c r="F154" s="175" t="s">
        <v>569</v>
      </c>
      <c r="G154" s="176" t="s">
        <v>231</v>
      </c>
      <c r="H154" s="177">
        <v>1531.03</v>
      </c>
      <c r="I154" s="178"/>
      <c r="J154" s="179">
        <f>ROUND(I154*H154,2)</f>
        <v>0</v>
      </c>
      <c r="K154" s="175" t="s">
        <v>149</v>
      </c>
      <c r="L154" s="41"/>
      <c r="M154" s="180" t="s">
        <v>19</v>
      </c>
      <c r="N154" s="181" t="s">
        <v>44</v>
      </c>
      <c r="O154" s="66"/>
      <c r="P154" s="182">
        <f>O154*H154</f>
        <v>0</v>
      </c>
      <c r="Q154" s="182">
        <v>0</v>
      </c>
      <c r="R154" s="182">
        <f>Q154*H154</f>
        <v>0</v>
      </c>
      <c r="S154" s="182">
        <v>0</v>
      </c>
      <c r="T154" s="183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84" t="s">
        <v>150</v>
      </c>
      <c r="AT154" s="184" t="s">
        <v>145</v>
      </c>
      <c r="AU154" s="184" t="s">
        <v>82</v>
      </c>
      <c r="AY154" s="19" t="s">
        <v>144</v>
      </c>
      <c r="BE154" s="185">
        <f>IF(N154="základní",J154,0)</f>
        <v>0</v>
      </c>
      <c r="BF154" s="185">
        <f>IF(N154="snížená",J154,0)</f>
        <v>0</v>
      </c>
      <c r="BG154" s="185">
        <f>IF(N154="zákl. přenesená",J154,0)</f>
        <v>0</v>
      </c>
      <c r="BH154" s="185">
        <f>IF(N154="sníž. přenesená",J154,0)</f>
        <v>0</v>
      </c>
      <c r="BI154" s="185">
        <f>IF(N154="nulová",J154,0)</f>
        <v>0</v>
      </c>
      <c r="BJ154" s="19" t="s">
        <v>80</v>
      </c>
      <c r="BK154" s="185">
        <f>ROUND(I154*H154,2)</f>
        <v>0</v>
      </c>
      <c r="BL154" s="19" t="s">
        <v>150</v>
      </c>
      <c r="BM154" s="184" t="s">
        <v>1147</v>
      </c>
    </row>
    <row r="155" spans="1:65" s="2" customFormat="1" ht="28.8">
      <c r="A155" s="36"/>
      <c r="B155" s="37"/>
      <c r="C155" s="38"/>
      <c r="D155" s="186" t="s">
        <v>152</v>
      </c>
      <c r="E155" s="38"/>
      <c r="F155" s="187" t="s">
        <v>571</v>
      </c>
      <c r="G155" s="38"/>
      <c r="H155" s="38"/>
      <c r="I155" s="188"/>
      <c r="J155" s="38"/>
      <c r="K155" s="38"/>
      <c r="L155" s="41"/>
      <c r="M155" s="189"/>
      <c r="N155" s="190"/>
      <c r="O155" s="66"/>
      <c r="P155" s="66"/>
      <c r="Q155" s="66"/>
      <c r="R155" s="66"/>
      <c r="S155" s="66"/>
      <c r="T155" s="67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T155" s="19" t="s">
        <v>152</v>
      </c>
      <c r="AU155" s="19" t="s">
        <v>82</v>
      </c>
    </row>
    <row r="156" spans="1:65" s="2" customFormat="1" ht="10.199999999999999">
      <c r="A156" s="36"/>
      <c r="B156" s="37"/>
      <c r="C156" s="38"/>
      <c r="D156" s="191" t="s">
        <v>153</v>
      </c>
      <c r="E156" s="38"/>
      <c r="F156" s="192" t="s">
        <v>572</v>
      </c>
      <c r="G156" s="38"/>
      <c r="H156" s="38"/>
      <c r="I156" s="188"/>
      <c r="J156" s="38"/>
      <c r="K156" s="38"/>
      <c r="L156" s="41"/>
      <c r="M156" s="189"/>
      <c r="N156" s="190"/>
      <c r="O156" s="66"/>
      <c r="P156" s="66"/>
      <c r="Q156" s="66"/>
      <c r="R156" s="66"/>
      <c r="S156" s="66"/>
      <c r="T156" s="67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19" t="s">
        <v>153</v>
      </c>
      <c r="AU156" s="19" t="s">
        <v>82</v>
      </c>
    </row>
    <row r="157" spans="1:65" s="15" customFormat="1" ht="10.199999999999999">
      <c r="B157" s="239"/>
      <c r="C157" s="240"/>
      <c r="D157" s="186" t="s">
        <v>168</v>
      </c>
      <c r="E157" s="241" t="s">
        <v>19</v>
      </c>
      <c r="F157" s="242" t="s">
        <v>573</v>
      </c>
      <c r="G157" s="240"/>
      <c r="H157" s="241" t="s">
        <v>19</v>
      </c>
      <c r="I157" s="243"/>
      <c r="J157" s="240"/>
      <c r="K157" s="240"/>
      <c r="L157" s="244"/>
      <c r="M157" s="245"/>
      <c r="N157" s="246"/>
      <c r="O157" s="246"/>
      <c r="P157" s="246"/>
      <c r="Q157" s="246"/>
      <c r="R157" s="246"/>
      <c r="S157" s="246"/>
      <c r="T157" s="247"/>
      <c r="AT157" s="248" t="s">
        <v>168</v>
      </c>
      <c r="AU157" s="248" t="s">
        <v>82</v>
      </c>
      <c r="AV157" s="15" t="s">
        <v>80</v>
      </c>
      <c r="AW157" s="15" t="s">
        <v>34</v>
      </c>
      <c r="AX157" s="15" t="s">
        <v>73</v>
      </c>
      <c r="AY157" s="248" t="s">
        <v>144</v>
      </c>
    </row>
    <row r="158" spans="1:65" s="12" customFormat="1" ht="10.199999999999999">
      <c r="B158" s="194"/>
      <c r="C158" s="195"/>
      <c r="D158" s="186" t="s">
        <v>168</v>
      </c>
      <c r="E158" s="196" t="s">
        <v>19</v>
      </c>
      <c r="F158" s="197" t="s">
        <v>1129</v>
      </c>
      <c r="G158" s="195"/>
      <c r="H158" s="198">
        <v>1528.24</v>
      </c>
      <c r="I158" s="199"/>
      <c r="J158" s="195"/>
      <c r="K158" s="195"/>
      <c r="L158" s="200"/>
      <c r="M158" s="201"/>
      <c r="N158" s="202"/>
      <c r="O158" s="202"/>
      <c r="P158" s="202"/>
      <c r="Q158" s="202"/>
      <c r="R158" s="202"/>
      <c r="S158" s="202"/>
      <c r="T158" s="203"/>
      <c r="AT158" s="204" t="s">
        <v>168</v>
      </c>
      <c r="AU158" s="204" t="s">
        <v>82</v>
      </c>
      <c r="AV158" s="12" t="s">
        <v>82</v>
      </c>
      <c r="AW158" s="12" t="s">
        <v>34</v>
      </c>
      <c r="AX158" s="12" t="s">
        <v>73</v>
      </c>
      <c r="AY158" s="204" t="s">
        <v>144</v>
      </c>
    </row>
    <row r="159" spans="1:65" s="12" customFormat="1" ht="10.199999999999999">
      <c r="B159" s="194"/>
      <c r="C159" s="195"/>
      <c r="D159" s="186" t="s">
        <v>168</v>
      </c>
      <c r="E159" s="196" t="s">
        <v>19</v>
      </c>
      <c r="F159" s="197" t="s">
        <v>1130</v>
      </c>
      <c r="G159" s="195"/>
      <c r="H159" s="198">
        <v>2.79</v>
      </c>
      <c r="I159" s="199"/>
      <c r="J159" s="195"/>
      <c r="K159" s="195"/>
      <c r="L159" s="200"/>
      <c r="M159" s="201"/>
      <c r="N159" s="202"/>
      <c r="O159" s="202"/>
      <c r="P159" s="202"/>
      <c r="Q159" s="202"/>
      <c r="R159" s="202"/>
      <c r="S159" s="202"/>
      <c r="T159" s="203"/>
      <c r="AT159" s="204" t="s">
        <v>168</v>
      </c>
      <c r="AU159" s="204" t="s">
        <v>82</v>
      </c>
      <c r="AV159" s="12" t="s">
        <v>82</v>
      </c>
      <c r="AW159" s="12" t="s">
        <v>34</v>
      </c>
      <c r="AX159" s="12" t="s">
        <v>73</v>
      </c>
      <c r="AY159" s="204" t="s">
        <v>144</v>
      </c>
    </row>
    <row r="160" spans="1:65" s="13" customFormat="1" ht="10.199999999999999">
      <c r="B160" s="205"/>
      <c r="C160" s="206"/>
      <c r="D160" s="186" t="s">
        <v>168</v>
      </c>
      <c r="E160" s="207" t="s">
        <v>19</v>
      </c>
      <c r="F160" s="208" t="s">
        <v>170</v>
      </c>
      <c r="G160" s="206"/>
      <c r="H160" s="209">
        <v>1531.03</v>
      </c>
      <c r="I160" s="210"/>
      <c r="J160" s="206"/>
      <c r="K160" s="206"/>
      <c r="L160" s="211"/>
      <c r="M160" s="212"/>
      <c r="N160" s="213"/>
      <c r="O160" s="213"/>
      <c r="P160" s="213"/>
      <c r="Q160" s="213"/>
      <c r="R160" s="213"/>
      <c r="S160" s="213"/>
      <c r="T160" s="214"/>
      <c r="AT160" s="215" t="s">
        <v>168</v>
      </c>
      <c r="AU160" s="215" t="s">
        <v>82</v>
      </c>
      <c r="AV160" s="13" t="s">
        <v>150</v>
      </c>
      <c r="AW160" s="13" t="s">
        <v>34</v>
      </c>
      <c r="AX160" s="13" t="s">
        <v>80</v>
      </c>
      <c r="AY160" s="215" t="s">
        <v>144</v>
      </c>
    </row>
    <row r="161" spans="1:65" s="2" customFormat="1" ht="24.15" customHeight="1">
      <c r="A161" s="36"/>
      <c r="B161" s="37"/>
      <c r="C161" s="173" t="s">
        <v>211</v>
      </c>
      <c r="D161" s="173" t="s">
        <v>145</v>
      </c>
      <c r="E161" s="174" t="s">
        <v>574</v>
      </c>
      <c r="F161" s="175" t="s">
        <v>575</v>
      </c>
      <c r="G161" s="176" t="s">
        <v>148</v>
      </c>
      <c r="H161" s="177">
        <v>3879.81</v>
      </c>
      <c r="I161" s="178"/>
      <c r="J161" s="179">
        <f>ROUND(I161*H161,2)</f>
        <v>0</v>
      </c>
      <c r="K161" s="175" t="s">
        <v>149</v>
      </c>
      <c r="L161" s="41"/>
      <c r="M161" s="180" t="s">
        <v>19</v>
      </c>
      <c r="N161" s="181" t="s">
        <v>44</v>
      </c>
      <c r="O161" s="66"/>
      <c r="P161" s="182">
        <f>O161*H161</f>
        <v>0</v>
      </c>
      <c r="Q161" s="182">
        <v>0</v>
      </c>
      <c r="R161" s="182">
        <f>Q161*H161</f>
        <v>0</v>
      </c>
      <c r="S161" s="182">
        <v>0</v>
      </c>
      <c r="T161" s="183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84" t="s">
        <v>150</v>
      </c>
      <c r="AT161" s="184" t="s">
        <v>145</v>
      </c>
      <c r="AU161" s="184" t="s">
        <v>82</v>
      </c>
      <c r="AY161" s="19" t="s">
        <v>144</v>
      </c>
      <c r="BE161" s="185">
        <f>IF(N161="základní",J161,0)</f>
        <v>0</v>
      </c>
      <c r="BF161" s="185">
        <f>IF(N161="snížená",J161,0)</f>
        <v>0</v>
      </c>
      <c r="BG161" s="185">
        <f>IF(N161="zákl. přenesená",J161,0)</f>
        <v>0</v>
      </c>
      <c r="BH161" s="185">
        <f>IF(N161="sníž. přenesená",J161,0)</f>
        <v>0</v>
      </c>
      <c r="BI161" s="185">
        <f>IF(N161="nulová",J161,0)</f>
        <v>0</v>
      </c>
      <c r="BJ161" s="19" t="s">
        <v>80</v>
      </c>
      <c r="BK161" s="185">
        <f>ROUND(I161*H161,2)</f>
        <v>0</v>
      </c>
      <c r="BL161" s="19" t="s">
        <v>150</v>
      </c>
      <c r="BM161" s="184" t="s">
        <v>1148</v>
      </c>
    </row>
    <row r="162" spans="1:65" s="2" customFormat="1" ht="19.2">
      <c r="A162" s="36"/>
      <c r="B162" s="37"/>
      <c r="C162" s="38"/>
      <c r="D162" s="186" t="s">
        <v>152</v>
      </c>
      <c r="E162" s="38"/>
      <c r="F162" s="187" t="s">
        <v>577</v>
      </c>
      <c r="G162" s="38"/>
      <c r="H162" s="38"/>
      <c r="I162" s="188"/>
      <c r="J162" s="38"/>
      <c r="K162" s="38"/>
      <c r="L162" s="41"/>
      <c r="M162" s="189"/>
      <c r="N162" s="190"/>
      <c r="O162" s="66"/>
      <c r="P162" s="66"/>
      <c r="Q162" s="66"/>
      <c r="R162" s="66"/>
      <c r="S162" s="66"/>
      <c r="T162" s="67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T162" s="19" t="s">
        <v>152</v>
      </c>
      <c r="AU162" s="19" t="s">
        <v>82</v>
      </c>
    </row>
    <row r="163" spans="1:65" s="2" customFormat="1" ht="10.199999999999999">
      <c r="A163" s="36"/>
      <c r="B163" s="37"/>
      <c r="C163" s="38"/>
      <c r="D163" s="191" t="s">
        <v>153</v>
      </c>
      <c r="E163" s="38"/>
      <c r="F163" s="192" t="s">
        <v>578</v>
      </c>
      <c r="G163" s="38"/>
      <c r="H163" s="38"/>
      <c r="I163" s="188"/>
      <c r="J163" s="38"/>
      <c r="K163" s="38"/>
      <c r="L163" s="41"/>
      <c r="M163" s="189"/>
      <c r="N163" s="190"/>
      <c r="O163" s="66"/>
      <c r="P163" s="66"/>
      <c r="Q163" s="66"/>
      <c r="R163" s="66"/>
      <c r="S163" s="66"/>
      <c r="T163" s="67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T163" s="19" t="s">
        <v>153</v>
      </c>
      <c r="AU163" s="19" t="s">
        <v>82</v>
      </c>
    </row>
    <row r="164" spans="1:65" s="12" customFormat="1" ht="10.199999999999999">
      <c r="B164" s="194"/>
      <c r="C164" s="195"/>
      <c r="D164" s="186" t="s">
        <v>168</v>
      </c>
      <c r="E164" s="196" t="s">
        <v>19</v>
      </c>
      <c r="F164" s="197" t="s">
        <v>1149</v>
      </c>
      <c r="G164" s="195"/>
      <c r="H164" s="198">
        <v>3876</v>
      </c>
      <c r="I164" s="199"/>
      <c r="J164" s="195"/>
      <c r="K164" s="195"/>
      <c r="L164" s="200"/>
      <c r="M164" s="201"/>
      <c r="N164" s="202"/>
      <c r="O164" s="202"/>
      <c r="P164" s="202"/>
      <c r="Q164" s="202"/>
      <c r="R164" s="202"/>
      <c r="S164" s="202"/>
      <c r="T164" s="203"/>
      <c r="AT164" s="204" t="s">
        <v>168</v>
      </c>
      <c r="AU164" s="204" t="s">
        <v>82</v>
      </c>
      <c r="AV164" s="12" t="s">
        <v>82</v>
      </c>
      <c r="AW164" s="12" t="s">
        <v>34</v>
      </c>
      <c r="AX164" s="12" t="s">
        <v>73</v>
      </c>
      <c r="AY164" s="204" t="s">
        <v>144</v>
      </c>
    </row>
    <row r="165" spans="1:65" s="12" customFormat="1" ht="10.199999999999999">
      <c r="B165" s="194"/>
      <c r="C165" s="195"/>
      <c r="D165" s="186" t="s">
        <v>168</v>
      </c>
      <c r="E165" s="196" t="s">
        <v>19</v>
      </c>
      <c r="F165" s="197" t="s">
        <v>1126</v>
      </c>
      <c r="G165" s="195"/>
      <c r="H165" s="198">
        <v>3.81</v>
      </c>
      <c r="I165" s="199"/>
      <c r="J165" s="195"/>
      <c r="K165" s="195"/>
      <c r="L165" s="200"/>
      <c r="M165" s="201"/>
      <c r="N165" s="202"/>
      <c r="O165" s="202"/>
      <c r="P165" s="202"/>
      <c r="Q165" s="202"/>
      <c r="R165" s="202"/>
      <c r="S165" s="202"/>
      <c r="T165" s="203"/>
      <c r="AT165" s="204" t="s">
        <v>168</v>
      </c>
      <c r="AU165" s="204" t="s">
        <v>82</v>
      </c>
      <c r="AV165" s="12" t="s">
        <v>82</v>
      </c>
      <c r="AW165" s="12" t="s">
        <v>34</v>
      </c>
      <c r="AX165" s="12" t="s">
        <v>73</v>
      </c>
      <c r="AY165" s="204" t="s">
        <v>144</v>
      </c>
    </row>
    <row r="166" spans="1:65" s="13" customFormat="1" ht="10.199999999999999">
      <c r="B166" s="205"/>
      <c r="C166" s="206"/>
      <c r="D166" s="186" t="s">
        <v>168</v>
      </c>
      <c r="E166" s="207" t="s">
        <v>19</v>
      </c>
      <c r="F166" s="208" t="s">
        <v>170</v>
      </c>
      <c r="G166" s="206"/>
      <c r="H166" s="209">
        <v>3879.81</v>
      </c>
      <c r="I166" s="210"/>
      <c r="J166" s="206"/>
      <c r="K166" s="206"/>
      <c r="L166" s="211"/>
      <c r="M166" s="212"/>
      <c r="N166" s="213"/>
      <c r="O166" s="213"/>
      <c r="P166" s="213"/>
      <c r="Q166" s="213"/>
      <c r="R166" s="213"/>
      <c r="S166" s="213"/>
      <c r="T166" s="214"/>
      <c r="AT166" s="215" t="s">
        <v>168</v>
      </c>
      <c r="AU166" s="215" t="s">
        <v>82</v>
      </c>
      <c r="AV166" s="13" t="s">
        <v>150</v>
      </c>
      <c r="AW166" s="13" t="s">
        <v>34</v>
      </c>
      <c r="AX166" s="13" t="s">
        <v>80</v>
      </c>
      <c r="AY166" s="215" t="s">
        <v>144</v>
      </c>
    </row>
    <row r="167" spans="1:65" s="2" customFormat="1" ht="24.15" customHeight="1">
      <c r="A167" s="36"/>
      <c r="B167" s="37"/>
      <c r="C167" s="173" t="s">
        <v>8</v>
      </c>
      <c r="D167" s="173" t="s">
        <v>145</v>
      </c>
      <c r="E167" s="174" t="s">
        <v>511</v>
      </c>
      <c r="F167" s="175" t="s">
        <v>512</v>
      </c>
      <c r="G167" s="176" t="s">
        <v>148</v>
      </c>
      <c r="H167" s="177">
        <v>3879.81</v>
      </c>
      <c r="I167" s="178"/>
      <c r="J167" s="179">
        <f>ROUND(I167*H167,2)</f>
        <v>0</v>
      </c>
      <c r="K167" s="175" t="s">
        <v>149</v>
      </c>
      <c r="L167" s="41"/>
      <c r="M167" s="180" t="s">
        <v>19</v>
      </c>
      <c r="N167" s="181" t="s">
        <v>44</v>
      </c>
      <c r="O167" s="66"/>
      <c r="P167" s="182">
        <f>O167*H167</f>
        <v>0</v>
      </c>
      <c r="Q167" s="182">
        <v>0</v>
      </c>
      <c r="R167" s="182">
        <f>Q167*H167</f>
        <v>0</v>
      </c>
      <c r="S167" s="182">
        <v>0</v>
      </c>
      <c r="T167" s="183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184" t="s">
        <v>150</v>
      </c>
      <c r="AT167" s="184" t="s">
        <v>145</v>
      </c>
      <c r="AU167" s="184" t="s">
        <v>82</v>
      </c>
      <c r="AY167" s="19" t="s">
        <v>144</v>
      </c>
      <c r="BE167" s="185">
        <f>IF(N167="základní",J167,0)</f>
        <v>0</v>
      </c>
      <c r="BF167" s="185">
        <f>IF(N167="snížená",J167,0)</f>
        <v>0</v>
      </c>
      <c r="BG167" s="185">
        <f>IF(N167="zákl. přenesená",J167,0)</f>
        <v>0</v>
      </c>
      <c r="BH167" s="185">
        <f>IF(N167="sníž. přenesená",J167,0)</f>
        <v>0</v>
      </c>
      <c r="BI167" s="185">
        <f>IF(N167="nulová",J167,0)</f>
        <v>0</v>
      </c>
      <c r="BJ167" s="19" t="s">
        <v>80</v>
      </c>
      <c r="BK167" s="185">
        <f>ROUND(I167*H167,2)</f>
        <v>0</v>
      </c>
      <c r="BL167" s="19" t="s">
        <v>150</v>
      </c>
      <c r="BM167" s="184" t="s">
        <v>1150</v>
      </c>
    </row>
    <row r="168" spans="1:65" s="2" customFormat="1" ht="28.8">
      <c r="A168" s="36"/>
      <c r="B168" s="37"/>
      <c r="C168" s="38"/>
      <c r="D168" s="186" t="s">
        <v>152</v>
      </c>
      <c r="E168" s="38"/>
      <c r="F168" s="187" t="s">
        <v>514</v>
      </c>
      <c r="G168" s="38"/>
      <c r="H168" s="38"/>
      <c r="I168" s="188"/>
      <c r="J168" s="38"/>
      <c r="K168" s="38"/>
      <c r="L168" s="41"/>
      <c r="M168" s="189"/>
      <c r="N168" s="190"/>
      <c r="O168" s="66"/>
      <c r="P168" s="66"/>
      <c r="Q168" s="66"/>
      <c r="R168" s="66"/>
      <c r="S168" s="66"/>
      <c r="T168" s="67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T168" s="19" t="s">
        <v>152</v>
      </c>
      <c r="AU168" s="19" t="s">
        <v>82</v>
      </c>
    </row>
    <row r="169" spans="1:65" s="2" customFormat="1" ht="10.199999999999999">
      <c r="A169" s="36"/>
      <c r="B169" s="37"/>
      <c r="C169" s="38"/>
      <c r="D169" s="191" t="s">
        <v>153</v>
      </c>
      <c r="E169" s="38"/>
      <c r="F169" s="192" t="s">
        <v>515</v>
      </c>
      <c r="G169" s="38"/>
      <c r="H169" s="38"/>
      <c r="I169" s="188"/>
      <c r="J169" s="38"/>
      <c r="K169" s="38"/>
      <c r="L169" s="41"/>
      <c r="M169" s="189"/>
      <c r="N169" s="190"/>
      <c r="O169" s="66"/>
      <c r="P169" s="66"/>
      <c r="Q169" s="66"/>
      <c r="R169" s="66"/>
      <c r="S169" s="66"/>
      <c r="T169" s="67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T169" s="19" t="s">
        <v>153</v>
      </c>
      <c r="AU169" s="19" t="s">
        <v>82</v>
      </c>
    </row>
    <row r="170" spans="1:65" s="12" customFormat="1" ht="10.199999999999999">
      <c r="B170" s="194"/>
      <c r="C170" s="195"/>
      <c r="D170" s="186" t="s">
        <v>168</v>
      </c>
      <c r="E170" s="196" t="s">
        <v>19</v>
      </c>
      <c r="F170" s="197" t="s">
        <v>1151</v>
      </c>
      <c r="G170" s="195"/>
      <c r="H170" s="198">
        <v>3879.81</v>
      </c>
      <c r="I170" s="199"/>
      <c r="J170" s="195"/>
      <c r="K170" s="195"/>
      <c r="L170" s="200"/>
      <c r="M170" s="201"/>
      <c r="N170" s="202"/>
      <c r="O170" s="202"/>
      <c r="P170" s="202"/>
      <c r="Q170" s="202"/>
      <c r="R170" s="202"/>
      <c r="S170" s="202"/>
      <c r="T170" s="203"/>
      <c r="AT170" s="204" t="s">
        <v>168</v>
      </c>
      <c r="AU170" s="204" t="s">
        <v>82</v>
      </c>
      <c r="AV170" s="12" t="s">
        <v>82</v>
      </c>
      <c r="AW170" s="12" t="s">
        <v>34</v>
      </c>
      <c r="AX170" s="12" t="s">
        <v>80</v>
      </c>
      <c r="AY170" s="204" t="s">
        <v>144</v>
      </c>
    </row>
    <row r="171" spans="1:65" s="2" customFormat="1" ht="16.5" customHeight="1">
      <c r="A171" s="36"/>
      <c r="B171" s="37"/>
      <c r="C171" s="216" t="s">
        <v>222</v>
      </c>
      <c r="D171" s="216" t="s">
        <v>223</v>
      </c>
      <c r="E171" s="217" t="s">
        <v>517</v>
      </c>
      <c r="F171" s="218" t="s">
        <v>518</v>
      </c>
      <c r="G171" s="219" t="s">
        <v>519</v>
      </c>
      <c r="H171" s="220">
        <v>77.596000000000004</v>
      </c>
      <c r="I171" s="221"/>
      <c r="J171" s="222">
        <f>ROUND(I171*H171,2)</f>
        <v>0</v>
      </c>
      <c r="K171" s="218" t="s">
        <v>149</v>
      </c>
      <c r="L171" s="223"/>
      <c r="M171" s="224" t="s">
        <v>19</v>
      </c>
      <c r="N171" s="225" t="s">
        <v>44</v>
      </c>
      <c r="O171" s="66"/>
      <c r="P171" s="182">
        <f>O171*H171</f>
        <v>0</v>
      </c>
      <c r="Q171" s="182">
        <v>1E-3</v>
      </c>
      <c r="R171" s="182">
        <f>Q171*H171</f>
        <v>7.7596000000000012E-2</v>
      </c>
      <c r="S171" s="182">
        <v>0</v>
      </c>
      <c r="T171" s="183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184" t="s">
        <v>193</v>
      </c>
      <c r="AT171" s="184" t="s">
        <v>223</v>
      </c>
      <c r="AU171" s="184" t="s">
        <v>82</v>
      </c>
      <c r="AY171" s="19" t="s">
        <v>144</v>
      </c>
      <c r="BE171" s="185">
        <f>IF(N171="základní",J171,0)</f>
        <v>0</v>
      </c>
      <c r="BF171" s="185">
        <f>IF(N171="snížená",J171,0)</f>
        <v>0</v>
      </c>
      <c r="BG171" s="185">
        <f>IF(N171="zákl. přenesená",J171,0)</f>
        <v>0</v>
      </c>
      <c r="BH171" s="185">
        <f>IF(N171="sníž. přenesená",J171,0)</f>
        <v>0</v>
      </c>
      <c r="BI171" s="185">
        <f>IF(N171="nulová",J171,0)</f>
        <v>0</v>
      </c>
      <c r="BJ171" s="19" t="s">
        <v>80</v>
      </c>
      <c r="BK171" s="185">
        <f>ROUND(I171*H171,2)</f>
        <v>0</v>
      </c>
      <c r="BL171" s="19" t="s">
        <v>150</v>
      </c>
      <c r="BM171" s="184" t="s">
        <v>1152</v>
      </c>
    </row>
    <row r="172" spans="1:65" s="2" customFormat="1" ht="10.199999999999999">
      <c r="A172" s="36"/>
      <c r="B172" s="37"/>
      <c r="C172" s="38"/>
      <c r="D172" s="186" t="s">
        <v>152</v>
      </c>
      <c r="E172" s="38"/>
      <c r="F172" s="187" t="s">
        <v>518</v>
      </c>
      <c r="G172" s="38"/>
      <c r="H172" s="38"/>
      <c r="I172" s="188"/>
      <c r="J172" s="38"/>
      <c r="K172" s="38"/>
      <c r="L172" s="41"/>
      <c r="M172" s="189"/>
      <c r="N172" s="190"/>
      <c r="O172" s="66"/>
      <c r="P172" s="66"/>
      <c r="Q172" s="66"/>
      <c r="R172" s="66"/>
      <c r="S172" s="66"/>
      <c r="T172" s="67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T172" s="19" t="s">
        <v>152</v>
      </c>
      <c r="AU172" s="19" t="s">
        <v>82</v>
      </c>
    </row>
    <row r="173" spans="1:65" s="12" customFormat="1" ht="10.199999999999999">
      <c r="B173" s="194"/>
      <c r="C173" s="195"/>
      <c r="D173" s="186" t="s">
        <v>168</v>
      </c>
      <c r="E173" s="195"/>
      <c r="F173" s="197" t="s">
        <v>1153</v>
      </c>
      <c r="G173" s="195"/>
      <c r="H173" s="198">
        <v>77.596000000000004</v>
      </c>
      <c r="I173" s="199"/>
      <c r="J173" s="195"/>
      <c r="K173" s="195"/>
      <c r="L173" s="200"/>
      <c r="M173" s="201"/>
      <c r="N173" s="202"/>
      <c r="O173" s="202"/>
      <c r="P173" s="202"/>
      <c r="Q173" s="202"/>
      <c r="R173" s="202"/>
      <c r="S173" s="202"/>
      <c r="T173" s="203"/>
      <c r="AT173" s="204" t="s">
        <v>168</v>
      </c>
      <c r="AU173" s="204" t="s">
        <v>82</v>
      </c>
      <c r="AV173" s="12" t="s">
        <v>82</v>
      </c>
      <c r="AW173" s="12" t="s">
        <v>4</v>
      </c>
      <c r="AX173" s="12" t="s">
        <v>80</v>
      </c>
      <c r="AY173" s="204" t="s">
        <v>144</v>
      </c>
    </row>
    <row r="174" spans="1:65" s="11" customFormat="1" ht="22.8" customHeight="1">
      <c r="B174" s="159"/>
      <c r="C174" s="160"/>
      <c r="D174" s="161" t="s">
        <v>72</v>
      </c>
      <c r="E174" s="234" t="s">
        <v>161</v>
      </c>
      <c r="F174" s="234" t="s">
        <v>869</v>
      </c>
      <c r="G174" s="160"/>
      <c r="H174" s="160"/>
      <c r="I174" s="163"/>
      <c r="J174" s="235">
        <f>BK174</f>
        <v>0</v>
      </c>
      <c r="K174" s="160"/>
      <c r="L174" s="165"/>
      <c r="M174" s="166"/>
      <c r="N174" s="167"/>
      <c r="O174" s="167"/>
      <c r="P174" s="168">
        <f>SUM(P175:P178)</f>
        <v>0</v>
      </c>
      <c r="Q174" s="167"/>
      <c r="R174" s="168">
        <f>SUM(R175:R178)</f>
        <v>2.415924</v>
      </c>
      <c r="S174" s="167"/>
      <c r="T174" s="169">
        <f>SUM(T175:T178)</f>
        <v>0</v>
      </c>
      <c r="AR174" s="170" t="s">
        <v>80</v>
      </c>
      <c r="AT174" s="171" t="s">
        <v>72</v>
      </c>
      <c r="AU174" s="171" t="s">
        <v>80</v>
      </c>
      <c r="AY174" s="170" t="s">
        <v>144</v>
      </c>
      <c r="BK174" s="172">
        <f>SUM(BK175:BK178)</f>
        <v>0</v>
      </c>
    </row>
    <row r="175" spans="1:65" s="2" customFormat="1" ht="33" customHeight="1">
      <c r="A175" s="36"/>
      <c r="B175" s="37"/>
      <c r="C175" s="173" t="s">
        <v>228</v>
      </c>
      <c r="D175" s="173" t="s">
        <v>145</v>
      </c>
      <c r="E175" s="174" t="s">
        <v>1154</v>
      </c>
      <c r="F175" s="175" t="s">
        <v>1155</v>
      </c>
      <c r="G175" s="176" t="s">
        <v>231</v>
      </c>
      <c r="H175" s="177">
        <v>0.9</v>
      </c>
      <c r="I175" s="178"/>
      <c r="J175" s="179">
        <f>ROUND(I175*H175,2)</f>
        <v>0</v>
      </c>
      <c r="K175" s="175" t="s">
        <v>149</v>
      </c>
      <c r="L175" s="41"/>
      <c r="M175" s="180" t="s">
        <v>19</v>
      </c>
      <c r="N175" s="181" t="s">
        <v>44</v>
      </c>
      <c r="O175" s="66"/>
      <c r="P175" s="182">
        <f>O175*H175</f>
        <v>0</v>
      </c>
      <c r="Q175" s="182">
        <v>2.6843599999999999</v>
      </c>
      <c r="R175" s="182">
        <f>Q175*H175</f>
        <v>2.415924</v>
      </c>
      <c r="S175" s="182">
        <v>0</v>
      </c>
      <c r="T175" s="183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184" t="s">
        <v>150</v>
      </c>
      <c r="AT175" s="184" t="s">
        <v>145</v>
      </c>
      <c r="AU175" s="184" t="s">
        <v>82</v>
      </c>
      <c r="AY175" s="19" t="s">
        <v>144</v>
      </c>
      <c r="BE175" s="185">
        <f>IF(N175="základní",J175,0)</f>
        <v>0</v>
      </c>
      <c r="BF175" s="185">
        <f>IF(N175="snížená",J175,0)</f>
        <v>0</v>
      </c>
      <c r="BG175" s="185">
        <f>IF(N175="zákl. přenesená",J175,0)</f>
        <v>0</v>
      </c>
      <c r="BH175" s="185">
        <f>IF(N175="sníž. přenesená",J175,0)</f>
        <v>0</v>
      </c>
      <c r="BI175" s="185">
        <f>IF(N175="nulová",J175,0)</f>
        <v>0</v>
      </c>
      <c r="BJ175" s="19" t="s">
        <v>80</v>
      </c>
      <c r="BK175" s="185">
        <f>ROUND(I175*H175,2)</f>
        <v>0</v>
      </c>
      <c r="BL175" s="19" t="s">
        <v>150</v>
      </c>
      <c r="BM175" s="184" t="s">
        <v>1156</v>
      </c>
    </row>
    <row r="176" spans="1:65" s="2" customFormat="1" ht="28.8">
      <c r="A176" s="36"/>
      <c r="B176" s="37"/>
      <c r="C176" s="38"/>
      <c r="D176" s="186" t="s">
        <v>152</v>
      </c>
      <c r="E176" s="38"/>
      <c r="F176" s="187" t="s">
        <v>1157</v>
      </c>
      <c r="G176" s="38"/>
      <c r="H176" s="38"/>
      <c r="I176" s="188"/>
      <c r="J176" s="38"/>
      <c r="K176" s="38"/>
      <c r="L176" s="41"/>
      <c r="M176" s="189"/>
      <c r="N176" s="190"/>
      <c r="O176" s="66"/>
      <c r="P176" s="66"/>
      <c r="Q176" s="66"/>
      <c r="R176" s="66"/>
      <c r="S176" s="66"/>
      <c r="T176" s="67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T176" s="19" t="s">
        <v>152</v>
      </c>
      <c r="AU176" s="19" t="s">
        <v>82</v>
      </c>
    </row>
    <row r="177" spans="1:65" s="2" customFormat="1" ht="10.199999999999999">
      <c r="A177" s="36"/>
      <c r="B177" s="37"/>
      <c r="C177" s="38"/>
      <c r="D177" s="191" t="s">
        <v>153</v>
      </c>
      <c r="E177" s="38"/>
      <c r="F177" s="192" t="s">
        <v>1158</v>
      </c>
      <c r="G177" s="38"/>
      <c r="H177" s="38"/>
      <c r="I177" s="188"/>
      <c r="J177" s="38"/>
      <c r="K177" s="38"/>
      <c r="L177" s="41"/>
      <c r="M177" s="189"/>
      <c r="N177" s="190"/>
      <c r="O177" s="66"/>
      <c r="P177" s="66"/>
      <c r="Q177" s="66"/>
      <c r="R177" s="66"/>
      <c r="S177" s="66"/>
      <c r="T177" s="67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T177" s="19" t="s">
        <v>153</v>
      </c>
      <c r="AU177" s="19" t="s">
        <v>82</v>
      </c>
    </row>
    <row r="178" spans="1:65" s="12" customFormat="1" ht="10.199999999999999">
      <c r="B178" s="194"/>
      <c r="C178" s="195"/>
      <c r="D178" s="186" t="s">
        <v>168</v>
      </c>
      <c r="E178" s="196" t="s">
        <v>19</v>
      </c>
      <c r="F178" s="197" t="s">
        <v>1123</v>
      </c>
      <c r="G178" s="195"/>
      <c r="H178" s="198">
        <v>0.9</v>
      </c>
      <c r="I178" s="199"/>
      <c r="J178" s="195"/>
      <c r="K178" s="195"/>
      <c r="L178" s="200"/>
      <c r="M178" s="201"/>
      <c r="N178" s="202"/>
      <c r="O178" s="202"/>
      <c r="P178" s="202"/>
      <c r="Q178" s="202"/>
      <c r="R178" s="202"/>
      <c r="S178" s="202"/>
      <c r="T178" s="203"/>
      <c r="AT178" s="204" t="s">
        <v>168</v>
      </c>
      <c r="AU178" s="204" t="s">
        <v>82</v>
      </c>
      <c r="AV178" s="12" t="s">
        <v>82</v>
      </c>
      <c r="AW178" s="12" t="s">
        <v>34</v>
      </c>
      <c r="AX178" s="12" t="s">
        <v>80</v>
      </c>
      <c r="AY178" s="204" t="s">
        <v>144</v>
      </c>
    </row>
    <row r="179" spans="1:65" s="11" customFormat="1" ht="22.8" customHeight="1">
      <c r="B179" s="159"/>
      <c r="C179" s="160"/>
      <c r="D179" s="161" t="s">
        <v>72</v>
      </c>
      <c r="E179" s="234" t="s">
        <v>150</v>
      </c>
      <c r="F179" s="234" t="s">
        <v>580</v>
      </c>
      <c r="G179" s="160"/>
      <c r="H179" s="160"/>
      <c r="I179" s="163"/>
      <c r="J179" s="235">
        <f>BK179</f>
        <v>0</v>
      </c>
      <c r="K179" s="160"/>
      <c r="L179" s="165"/>
      <c r="M179" s="166"/>
      <c r="N179" s="167"/>
      <c r="O179" s="167"/>
      <c r="P179" s="168">
        <f>SUM(P180:P200)</f>
        <v>0</v>
      </c>
      <c r="Q179" s="167"/>
      <c r="R179" s="168">
        <f>SUM(R180:R200)</f>
        <v>4317.5001975000005</v>
      </c>
      <c r="S179" s="167"/>
      <c r="T179" s="169">
        <f>SUM(T180:T200)</f>
        <v>0</v>
      </c>
      <c r="AR179" s="170" t="s">
        <v>80</v>
      </c>
      <c r="AT179" s="171" t="s">
        <v>72</v>
      </c>
      <c r="AU179" s="171" t="s">
        <v>80</v>
      </c>
      <c r="AY179" s="170" t="s">
        <v>144</v>
      </c>
      <c r="BK179" s="172">
        <f>SUM(BK180:BK200)</f>
        <v>0</v>
      </c>
    </row>
    <row r="180" spans="1:65" s="2" customFormat="1" ht="33" customHeight="1">
      <c r="A180" s="36"/>
      <c r="B180" s="37"/>
      <c r="C180" s="173" t="s">
        <v>235</v>
      </c>
      <c r="D180" s="173" t="s">
        <v>145</v>
      </c>
      <c r="E180" s="174" t="s">
        <v>581</v>
      </c>
      <c r="F180" s="175" t="s">
        <v>582</v>
      </c>
      <c r="G180" s="176" t="s">
        <v>148</v>
      </c>
      <c r="H180" s="177">
        <v>12.75</v>
      </c>
      <c r="I180" s="178"/>
      <c r="J180" s="179">
        <f>ROUND(I180*H180,2)</f>
        <v>0</v>
      </c>
      <c r="K180" s="175" t="s">
        <v>149</v>
      </c>
      <c r="L180" s="41"/>
      <c r="M180" s="180" t="s">
        <v>19</v>
      </c>
      <c r="N180" s="181" t="s">
        <v>44</v>
      </c>
      <c r="O180" s="66"/>
      <c r="P180" s="182">
        <f>O180*H180</f>
        <v>0</v>
      </c>
      <c r="Q180" s="182">
        <v>0.60724999999999996</v>
      </c>
      <c r="R180" s="182">
        <f>Q180*H180</f>
        <v>7.7424374999999994</v>
      </c>
      <c r="S180" s="182">
        <v>0</v>
      </c>
      <c r="T180" s="183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184" t="s">
        <v>150</v>
      </c>
      <c r="AT180" s="184" t="s">
        <v>145</v>
      </c>
      <c r="AU180" s="184" t="s">
        <v>82</v>
      </c>
      <c r="AY180" s="19" t="s">
        <v>144</v>
      </c>
      <c r="BE180" s="185">
        <f>IF(N180="základní",J180,0)</f>
        <v>0</v>
      </c>
      <c r="BF180" s="185">
        <f>IF(N180="snížená",J180,0)</f>
        <v>0</v>
      </c>
      <c r="BG180" s="185">
        <f>IF(N180="zákl. přenesená",J180,0)</f>
        <v>0</v>
      </c>
      <c r="BH180" s="185">
        <f>IF(N180="sníž. přenesená",J180,0)</f>
        <v>0</v>
      </c>
      <c r="BI180" s="185">
        <f>IF(N180="nulová",J180,0)</f>
        <v>0</v>
      </c>
      <c r="BJ180" s="19" t="s">
        <v>80</v>
      </c>
      <c r="BK180" s="185">
        <f>ROUND(I180*H180,2)</f>
        <v>0</v>
      </c>
      <c r="BL180" s="19" t="s">
        <v>150</v>
      </c>
      <c r="BM180" s="184" t="s">
        <v>1159</v>
      </c>
    </row>
    <row r="181" spans="1:65" s="2" customFormat="1" ht="19.2">
      <c r="A181" s="36"/>
      <c r="B181" s="37"/>
      <c r="C181" s="38"/>
      <c r="D181" s="186" t="s">
        <v>152</v>
      </c>
      <c r="E181" s="38"/>
      <c r="F181" s="187" t="s">
        <v>584</v>
      </c>
      <c r="G181" s="38"/>
      <c r="H181" s="38"/>
      <c r="I181" s="188"/>
      <c r="J181" s="38"/>
      <c r="K181" s="38"/>
      <c r="L181" s="41"/>
      <c r="M181" s="189"/>
      <c r="N181" s="190"/>
      <c r="O181" s="66"/>
      <c r="P181" s="66"/>
      <c r="Q181" s="66"/>
      <c r="R181" s="66"/>
      <c r="S181" s="66"/>
      <c r="T181" s="67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T181" s="19" t="s">
        <v>152</v>
      </c>
      <c r="AU181" s="19" t="s">
        <v>82</v>
      </c>
    </row>
    <row r="182" spans="1:65" s="2" customFormat="1" ht="10.199999999999999">
      <c r="A182" s="36"/>
      <c r="B182" s="37"/>
      <c r="C182" s="38"/>
      <c r="D182" s="191" t="s">
        <v>153</v>
      </c>
      <c r="E182" s="38"/>
      <c r="F182" s="192" t="s">
        <v>585</v>
      </c>
      <c r="G182" s="38"/>
      <c r="H182" s="38"/>
      <c r="I182" s="188"/>
      <c r="J182" s="38"/>
      <c r="K182" s="38"/>
      <c r="L182" s="41"/>
      <c r="M182" s="189"/>
      <c r="N182" s="190"/>
      <c r="O182" s="66"/>
      <c r="P182" s="66"/>
      <c r="Q182" s="66"/>
      <c r="R182" s="66"/>
      <c r="S182" s="66"/>
      <c r="T182" s="67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T182" s="19" t="s">
        <v>153</v>
      </c>
      <c r="AU182" s="19" t="s">
        <v>82</v>
      </c>
    </row>
    <row r="183" spans="1:65" s="12" customFormat="1" ht="10.199999999999999">
      <c r="B183" s="194"/>
      <c r="C183" s="195"/>
      <c r="D183" s="186" t="s">
        <v>168</v>
      </c>
      <c r="E183" s="196" t="s">
        <v>19</v>
      </c>
      <c r="F183" s="197" t="s">
        <v>1160</v>
      </c>
      <c r="G183" s="195"/>
      <c r="H183" s="198">
        <v>12.75</v>
      </c>
      <c r="I183" s="199"/>
      <c r="J183" s="195"/>
      <c r="K183" s="195"/>
      <c r="L183" s="200"/>
      <c r="M183" s="201"/>
      <c r="N183" s="202"/>
      <c r="O183" s="202"/>
      <c r="P183" s="202"/>
      <c r="Q183" s="202"/>
      <c r="R183" s="202"/>
      <c r="S183" s="202"/>
      <c r="T183" s="203"/>
      <c r="AT183" s="204" t="s">
        <v>168</v>
      </c>
      <c r="AU183" s="204" t="s">
        <v>82</v>
      </c>
      <c r="AV183" s="12" t="s">
        <v>82</v>
      </c>
      <c r="AW183" s="12" t="s">
        <v>34</v>
      </c>
      <c r="AX183" s="12" t="s">
        <v>73</v>
      </c>
      <c r="AY183" s="204" t="s">
        <v>144</v>
      </c>
    </row>
    <row r="184" spans="1:65" s="13" customFormat="1" ht="10.199999999999999">
      <c r="B184" s="205"/>
      <c r="C184" s="206"/>
      <c r="D184" s="186" t="s">
        <v>168</v>
      </c>
      <c r="E184" s="207" t="s">
        <v>19</v>
      </c>
      <c r="F184" s="208" t="s">
        <v>170</v>
      </c>
      <c r="G184" s="206"/>
      <c r="H184" s="209">
        <v>12.75</v>
      </c>
      <c r="I184" s="210"/>
      <c r="J184" s="206"/>
      <c r="K184" s="206"/>
      <c r="L184" s="211"/>
      <c r="M184" s="212"/>
      <c r="N184" s="213"/>
      <c r="O184" s="213"/>
      <c r="P184" s="213"/>
      <c r="Q184" s="213"/>
      <c r="R184" s="213"/>
      <c r="S184" s="213"/>
      <c r="T184" s="214"/>
      <c r="AT184" s="215" t="s">
        <v>168</v>
      </c>
      <c r="AU184" s="215" t="s">
        <v>82</v>
      </c>
      <c r="AV184" s="13" t="s">
        <v>150</v>
      </c>
      <c r="AW184" s="13" t="s">
        <v>34</v>
      </c>
      <c r="AX184" s="13" t="s">
        <v>80</v>
      </c>
      <c r="AY184" s="215" t="s">
        <v>144</v>
      </c>
    </row>
    <row r="185" spans="1:65" s="2" customFormat="1" ht="37.799999999999997" customHeight="1">
      <c r="A185" s="36"/>
      <c r="B185" s="37"/>
      <c r="C185" s="173" t="s">
        <v>241</v>
      </c>
      <c r="D185" s="173" t="s">
        <v>145</v>
      </c>
      <c r="E185" s="174" t="s">
        <v>588</v>
      </c>
      <c r="F185" s="175" t="s">
        <v>589</v>
      </c>
      <c r="G185" s="176" t="s">
        <v>231</v>
      </c>
      <c r="H185" s="177">
        <v>2332.12</v>
      </c>
      <c r="I185" s="178"/>
      <c r="J185" s="179">
        <f>ROUND(I185*H185,2)</f>
        <v>0</v>
      </c>
      <c r="K185" s="175" t="s">
        <v>149</v>
      </c>
      <c r="L185" s="41"/>
      <c r="M185" s="180" t="s">
        <v>19</v>
      </c>
      <c r="N185" s="181" t="s">
        <v>44</v>
      </c>
      <c r="O185" s="66"/>
      <c r="P185" s="182">
        <f>O185*H185</f>
        <v>0</v>
      </c>
      <c r="Q185" s="182">
        <v>1.8480000000000001</v>
      </c>
      <c r="R185" s="182">
        <f>Q185*H185</f>
        <v>4309.7577600000004</v>
      </c>
      <c r="S185" s="182">
        <v>0</v>
      </c>
      <c r="T185" s="183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184" t="s">
        <v>150</v>
      </c>
      <c r="AT185" s="184" t="s">
        <v>145</v>
      </c>
      <c r="AU185" s="184" t="s">
        <v>82</v>
      </c>
      <c r="AY185" s="19" t="s">
        <v>144</v>
      </c>
      <c r="BE185" s="185">
        <f>IF(N185="základní",J185,0)</f>
        <v>0</v>
      </c>
      <c r="BF185" s="185">
        <f>IF(N185="snížená",J185,0)</f>
        <v>0</v>
      </c>
      <c r="BG185" s="185">
        <f>IF(N185="zákl. přenesená",J185,0)</f>
        <v>0</v>
      </c>
      <c r="BH185" s="185">
        <f>IF(N185="sníž. přenesená",J185,0)</f>
        <v>0</v>
      </c>
      <c r="BI185" s="185">
        <f>IF(N185="nulová",J185,0)</f>
        <v>0</v>
      </c>
      <c r="BJ185" s="19" t="s">
        <v>80</v>
      </c>
      <c r="BK185" s="185">
        <f>ROUND(I185*H185,2)</f>
        <v>0</v>
      </c>
      <c r="BL185" s="19" t="s">
        <v>150</v>
      </c>
      <c r="BM185" s="184" t="s">
        <v>1161</v>
      </c>
    </row>
    <row r="186" spans="1:65" s="2" customFormat="1" ht="38.4">
      <c r="A186" s="36"/>
      <c r="B186" s="37"/>
      <c r="C186" s="38"/>
      <c r="D186" s="186" t="s">
        <v>152</v>
      </c>
      <c r="E186" s="38"/>
      <c r="F186" s="187" t="s">
        <v>591</v>
      </c>
      <c r="G186" s="38"/>
      <c r="H186" s="38"/>
      <c r="I186" s="188"/>
      <c r="J186" s="38"/>
      <c r="K186" s="38"/>
      <c r="L186" s="41"/>
      <c r="M186" s="189"/>
      <c r="N186" s="190"/>
      <c r="O186" s="66"/>
      <c r="P186" s="66"/>
      <c r="Q186" s="66"/>
      <c r="R186" s="66"/>
      <c r="S186" s="66"/>
      <c r="T186" s="67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T186" s="19" t="s">
        <v>152</v>
      </c>
      <c r="AU186" s="19" t="s">
        <v>82</v>
      </c>
    </row>
    <row r="187" spans="1:65" s="2" customFormat="1" ht="10.199999999999999">
      <c r="A187" s="36"/>
      <c r="B187" s="37"/>
      <c r="C187" s="38"/>
      <c r="D187" s="191" t="s">
        <v>153</v>
      </c>
      <c r="E187" s="38"/>
      <c r="F187" s="192" t="s">
        <v>592</v>
      </c>
      <c r="G187" s="38"/>
      <c r="H187" s="38"/>
      <c r="I187" s="188"/>
      <c r="J187" s="38"/>
      <c r="K187" s="38"/>
      <c r="L187" s="41"/>
      <c r="M187" s="189"/>
      <c r="N187" s="190"/>
      <c r="O187" s="66"/>
      <c r="P187" s="66"/>
      <c r="Q187" s="66"/>
      <c r="R187" s="66"/>
      <c r="S187" s="66"/>
      <c r="T187" s="67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T187" s="19" t="s">
        <v>153</v>
      </c>
      <c r="AU187" s="19" t="s">
        <v>82</v>
      </c>
    </row>
    <row r="188" spans="1:65" s="2" customFormat="1" ht="19.2">
      <c r="A188" s="36"/>
      <c r="B188" s="37"/>
      <c r="C188" s="38"/>
      <c r="D188" s="186" t="s">
        <v>155</v>
      </c>
      <c r="E188" s="38"/>
      <c r="F188" s="193" t="s">
        <v>593</v>
      </c>
      <c r="G188" s="38"/>
      <c r="H188" s="38"/>
      <c r="I188" s="188"/>
      <c r="J188" s="38"/>
      <c r="K188" s="38"/>
      <c r="L188" s="41"/>
      <c r="M188" s="189"/>
      <c r="N188" s="190"/>
      <c r="O188" s="66"/>
      <c r="P188" s="66"/>
      <c r="Q188" s="66"/>
      <c r="R188" s="66"/>
      <c r="S188" s="66"/>
      <c r="T188" s="67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T188" s="19" t="s">
        <v>155</v>
      </c>
      <c r="AU188" s="19" t="s">
        <v>82</v>
      </c>
    </row>
    <row r="189" spans="1:65" s="12" customFormat="1" ht="10.199999999999999">
      <c r="B189" s="194"/>
      <c r="C189" s="195"/>
      <c r="D189" s="186" t="s">
        <v>168</v>
      </c>
      <c r="E189" s="196" t="s">
        <v>19</v>
      </c>
      <c r="F189" s="197" t="s">
        <v>1162</v>
      </c>
      <c r="G189" s="195"/>
      <c r="H189" s="198">
        <v>2207</v>
      </c>
      <c r="I189" s="199"/>
      <c r="J189" s="195"/>
      <c r="K189" s="195"/>
      <c r="L189" s="200"/>
      <c r="M189" s="201"/>
      <c r="N189" s="202"/>
      <c r="O189" s="202"/>
      <c r="P189" s="202"/>
      <c r="Q189" s="202"/>
      <c r="R189" s="202"/>
      <c r="S189" s="202"/>
      <c r="T189" s="203"/>
      <c r="AT189" s="204" t="s">
        <v>168</v>
      </c>
      <c r="AU189" s="204" t="s">
        <v>82</v>
      </c>
      <c r="AV189" s="12" t="s">
        <v>82</v>
      </c>
      <c r="AW189" s="12" t="s">
        <v>34</v>
      </c>
      <c r="AX189" s="12" t="s">
        <v>73</v>
      </c>
      <c r="AY189" s="204" t="s">
        <v>144</v>
      </c>
    </row>
    <row r="190" spans="1:65" s="12" customFormat="1" ht="10.199999999999999">
      <c r="B190" s="194"/>
      <c r="C190" s="195"/>
      <c r="D190" s="186" t="s">
        <v>168</v>
      </c>
      <c r="E190" s="196" t="s">
        <v>19</v>
      </c>
      <c r="F190" s="197" t="s">
        <v>1163</v>
      </c>
      <c r="G190" s="195"/>
      <c r="H190" s="198">
        <v>9.44</v>
      </c>
      <c r="I190" s="199"/>
      <c r="J190" s="195"/>
      <c r="K190" s="195"/>
      <c r="L190" s="200"/>
      <c r="M190" s="201"/>
      <c r="N190" s="202"/>
      <c r="O190" s="202"/>
      <c r="P190" s="202"/>
      <c r="Q190" s="202"/>
      <c r="R190" s="202"/>
      <c r="S190" s="202"/>
      <c r="T190" s="203"/>
      <c r="AT190" s="204" t="s">
        <v>168</v>
      </c>
      <c r="AU190" s="204" t="s">
        <v>82</v>
      </c>
      <c r="AV190" s="12" t="s">
        <v>82</v>
      </c>
      <c r="AW190" s="12" t="s">
        <v>34</v>
      </c>
      <c r="AX190" s="12" t="s">
        <v>73</v>
      </c>
      <c r="AY190" s="204" t="s">
        <v>144</v>
      </c>
    </row>
    <row r="191" spans="1:65" s="12" customFormat="1" ht="10.199999999999999">
      <c r="B191" s="194"/>
      <c r="C191" s="195"/>
      <c r="D191" s="186" t="s">
        <v>168</v>
      </c>
      <c r="E191" s="196" t="s">
        <v>19</v>
      </c>
      <c r="F191" s="197" t="s">
        <v>1164</v>
      </c>
      <c r="G191" s="195"/>
      <c r="H191" s="198">
        <v>115.68</v>
      </c>
      <c r="I191" s="199"/>
      <c r="J191" s="195"/>
      <c r="K191" s="195"/>
      <c r="L191" s="200"/>
      <c r="M191" s="201"/>
      <c r="N191" s="202"/>
      <c r="O191" s="202"/>
      <c r="P191" s="202"/>
      <c r="Q191" s="202"/>
      <c r="R191" s="202"/>
      <c r="S191" s="202"/>
      <c r="T191" s="203"/>
      <c r="AT191" s="204" t="s">
        <v>168</v>
      </c>
      <c r="AU191" s="204" t="s">
        <v>82</v>
      </c>
      <c r="AV191" s="12" t="s">
        <v>82</v>
      </c>
      <c r="AW191" s="12" t="s">
        <v>34</v>
      </c>
      <c r="AX191" s="12" t="s">
        <v>73</v>
      </c>
      <c r="AY191" s="204" t="s">
        <v>144</v>
      </c>
    </row>
    <row r="192" spans="1:65" s="13" customFormat="1" ht="10.199999999999999">
      <c r="B192" s="205"/>
      <c r="C192" s="206"/>
      <c r="D192" s="186" t="s">
        <v>168</v>
      </c>
      <c r="E192" s="207" t="s">
        <v>19</v>
      </c>
      <c r="F192" s="208" t="s">
        <v>170</v>
      </c>
      <c r="G192" s="206"/>
      <c r="H192" s="209">
        <v>2332.12</v>
      </c>
      <c r="I192" s="210"/>
      <c r="J192" s="206"/>
      <c r="K192" s="206"/>
      <c r="L192" s="211"/>
      <c r="M192" s="212"/>
      <c r="N192" s="213"/>
      <c r="O192" s="213"/>
      <c r="P192" s="213"/>
      <c r="Q192" s="213"/>
      <c r="R192" s="213"/>
      <c r="S192" s="213"/>
      <c r="T192" s="214"/>
      <c r="AT192" s="215" t="s">
        <v>168</v>
      </c>
      <c r="AU192" s="215" t="s">
        <v>82</v>
      </c>
      <c r="AV192" s="13" t="s">
        <v>150</v>
      </c>
      <c r="AW192" s="13" t="s">
        <v>34</v>
      </c>
      <c r="AX192" s="13" t="s">
        <v>80</v>
      </c>
      <c r="AY192" s="215" t="s">
        <v>144</v>
      </c>
    </row>
    <row r="193" spans="1:65" s="2" customFormat="1" ht="37.799999999999997" customHeight="1">
      <c r="A193" s="36"/>
      <c r="B193" s="37"/>
      <c r="C193" s="173" t="s">
        <v>247</v>
      </c>
      <c r="D193" s="173" t="s">
        <v>145</v>
      </c>
      <c r="E193" s="174" t="s">
        <v>598</v>
      </c>
      <c r="F193" s="175" t="s">
        <v>589</v>
      </c>
      <c r="G193" s="176" t="s">
        <v>231</v>
      </c>
      <c r="H193" s="177">
        <v>583.03</v>
      </c>
      <c r="I193" s="178"/>
      <c r="J193" s="179">
        <f>ROUND(I193*H193,2)</f>
        <v>0</v>
      </c>
      <c r="K193" s="175" t="s">
        <v>149</v>
      </c>
      <c r="L193" s="41"/>
      <c r="M193" s="180" t="s">
        <v>19</v>
      </c>
      <c r="N193" s="181" t="s">
        <v>44</v>
      </c>
      <c r="O193" s="66"/>
      <c r="P193" s="182">
        <f>O193*H193</f>
        <v>0</v>
      </c>
      <c r="Q193" s="182">
        <v>0</v>
      </c>
      <c r="R193" s="182">
        <f>Q193*H193</f>
        <v>0</v>
      </c>
      <c r="S193" s="182">
        <v>0</v>
      </c>
      <c r="T193" s="183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184" t="s">
        <v>150</v>
      </c>
      <c r="AT193" s="184" t="s">
        <v>145</v>
      </c>
      <c r="AU193" s="184" t="s">
        <v>82</v>
      </c>
      <c r="AY193" s="19" t="s">
        <v>144</v>
      </c>
      <c r="BE193" s="185">
        <f>IF(N193="základní",J193,0)</f>
        <v>0</v>
      </c>
      <c r="BF193" s="185">
        <f>IF(N193="snížená",J193,0)</f>
        <v>0</v>
      </c>
      <c r="BG193" s="185">
        <f>IF(N193="zákl. přenesená",J193,0)</f>
        <v>0</v>
      </c>
      <c r="BH193" s="185">
        <f>IF(N193="sníž. přenesená",J193,0)</f>
        <v>0</v>
      </c>
      <c r="BI193" s="185">
        <f>IF(N193="nulová",J193,0)</f>
        <v>0</v>
      </c>
      <c r="BJ193" s="19" t="s">
        <v>80</v>
      </c>
      <c r="BK193" s="185">
        <f>ROUND(I193*H193,2)</f>
        <v>0</v>
      </c>
      <c r="BL193" s="19" t="s">
        <v>150</v>
      </c>
      <c r="BM193" s="184" t="s">
        <v>1165</v>
      </c>
    </row>
    <row r="194" spans="1:65" s="2" customFormat="1" ht="38.4">
      <c r="A194" s="36"/>
      <c r="B194" s="37"/>
      <c r="C194" s="38"/>
      <c r="D194" s="186" t="s">
        <v>152</v>
      </c>
      <c r="E194" s="38"/>
      <c r="F194" s="187" t="s">
        <v>591</v>
      </c>
      <c r="G194" s="38"/>
      <c r="H194" s="38"/>
      <c r="I194" s="188"/>
      <c r="J194" s="38"/>
      <c r="K194" s="38"/>
      <c r="L194" s="41"/>
      <c r="M194" s="189"/>
      <c r="N194" s="190"/>
      <c r="O194" s="66"/>
      <c r="P194" s="66"/>
      <c r="Q194" s="66"/>
      <c r="R194" s="66"/>
      <c r="S194" s="66"/>
      <c r="T194" s="67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T194" s="19" t="s">
        <v>152</v>
      </c>
      <c r="AU194" s="19" t="s">
        <v>82</v>
      </c>
    </row>
    <row r="195" spans="1:65" s="2" customFormat="1" ht="10.199999999999999">
      <c r="A195" s="36"/>
      <c r="B195" s="37"/>
      <c r="C195" s="38"/>
      <c r="D195" s="191" t="s">
        <v>153</v>
      </c>
      <c r="E195" s="38"/>
      <c r="F195" s="192" t="s">
        <v>600</v>
      </c>
      <c r="G195" s="38"/>
      <c r="H195" s="38"/>
      <c r="I195" s="188"/>
      <c r="J195" s="38"/>
      <c r="K195" s="38"/>
      <c r="L195" s="41"/>
      <c r="M195" s="189"/>
      <c r="N195" s="190"/>
      <c r="O195" s="66"/>
      <c r="P195" s="66"/>
      <c r="Q195" s="66"/>
      <c r="R195" s="66"/>
      <c r="S195" s="66"/>
      <c r="T195" s="67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T195" s="19" t="s">
        <v>153</v>
      </c>
      <c r="AU195" s="19" t="s">
        <v>82</v>
      </c>
    </row>
    <row r="196" spans="1:65" s="2" customFormat="1" ht="28.8">
      <c r="A196" s="36"/>
      <c r="B196" s="37"/>
      <c r="C196" s="38"/>
      <c r="D196" s="186" t="s">
        <v>155</v>
      </c>
      <c r="E196" s="38"/>
      <c r="F196" s="193" t="s">
        <v>1166</v>
      </c>
      <c r="G196" s="38"/>
      <c r="H196" s="38"/>
      <c r="I196" s="188"/>
      <c r="J196" s="38"/>
      <c r="K196" s="38"/>
      <c r="L196" s="41"/>
      <c r="M196" s="189"/>
      <c r="N196" s="190"/>
      <c r="O196" s="66"/>
      <c r="P196" s="66"/>
      <c r="Q196" s="66"/>
      <c r="R196" s="66"/>
      <c r="S196" s="66"/>
      <c r="T196" s="67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T196" s="19" t="s">
        <v>155</v>
      </c>
      <c r="AU196" s="19" t="s">
        <v>82</v>
      </c>
    </row>
    <row r="197" spans="1:65" s="12" customFormat="1" ht="10.199999999999999">
      <c r="B197" s="194"/>
      <c r="C197" s="195"/>
      <c r="D197" s="186" t="s">
        <v>168</v>
      </c>
      <c r="E197" s="196" t="s">
        <v>19</v>
      </c>
      <c r="F197" s="197" t="s">
        <v>1167</v>
      </c>
      <c r="G197" s="195"/>
      <c r="H197" s="198">
        <v>551.75</v>
      </c>
      <c r="I197" s="199"/>
      <c r="J197" s="195"/>
      <c r="K197" s="195"/>
      <c r="L197" s="200"/>
      <c r="M197" s="201"/>
      <c r="N197" s="202"/>
      <c r="O197" s="202"/>
      <c r="P197" s="202"/>
      <c r="Q197" s="202"/>
      <c r="R197" s="202"/>
      <c r="S197" s="202"/>
      <c r="T197" s="203"/>
      <c r="AT197" s="204" t="s">
        <v>168</v>
      </c>
      <c r="AU197" s="204" t="s">
        <v>82</v>
      </c>
      <c r="AV197" s="12" t="s">
        <v>82</v>
      </c>
      <c r="AW197" s="12" t="s">
        <v>34</v>
      </c>
      <c r="AX197" s="12" t="s">
        <v>73</v>
      </c>
      <c r="AY197" s="204" t="s">
        <v>144</v>
      </c>
    </row>
    <row r="198" spans="1:65" s="12" customFormat="1" ht="10.199999999999999">
      <c r="B198" s="194"/>
      <c r="C198" s="195"/>
      <c r="D198" s="186" t="s">
        <v>168</v>
      </c>
      <c r="E198" s="196" t="s">
        <v>19</v>
      </c>
      <c r="F198" s="197" t="s">
        <v>1168</v>
      </c>
      <c r="G198" s="195"/>
      <c r="H198" s="198">
        <v>2.36</v>
      </c>
      <c r="I198" s="199"/>
      <c r="J198" s="195"/>
      <c r="K198" s="195"/>
      <c r="L198" s="200"/>
      <c r="M198" s="201"/>
      <c r="N198" s="202"/>
      <c r="O198" s="202"/>
      <c r="P198" s="202"/>
      <c r="Q198" s="202"/>
      <c r="R198" s="202"/>
      <c r="S198" s="202"/>
      <c r="T198" s="203"/>
      <c r="AT198" s="204" t="s">
        <v>168</v>
      </c>
      <c r="AU198" s="204" t="s">
        <v>82</v>
      </c>
      <c r="AV198" s="12" t="s">
        <v>82</v>
      </c>
      <c r="AW198" s="12" t="s">
        <v>34</v>
      </c>
      <c r="AX198" s="12" t="s">
        <v>73</v>
      </c>
      <c r="AY198" s="204" t="s">
        <v>144</v>
      </c>
    </row>
    <row r="199" spans="1:65" s="12" customFormat="1" ht="10.199999999999999">
      <c r="B199" s="194"/>
      <c r="C199" s="195"/>
      <c r="D199" s="186" t="s">
        <v>168</v>
      </c>
      <c r="E199" s="196" t="s">
        <v>19</v>
      </c>
      <c r="F199" s="197" t="s">
        <v>1119</v>
      </c>
      <c r="G199" s="195"/>
      <c r="H199" s="198">
        <v>28.92</v>
      </c>
      <c r="I199" s="199"/>
      <c r="J199" s="195"/>
      <c r="K199" s="195"/>
      <c r="L199" s="200"/>
      <c r="M199" s="201"/>
      <c r="N199" s="202"/>
      <c r="O199" s="202"/>
      <c r="P199" s="202"/>
      <c r="Q199" s="202"/>
      <c r="R199" s="202"/>
      <c r="S199" s="202"/>
      <c r="T199" s="203"/>
      <c r="AT199" s="204" t="s">
        <v>168</v>
      </c>
      <c r="AU199" s="204" t="s">
        <v>82</v>
      </c>
      <c r="AV199" s="12" t="s">
        <v>82</v>
      </c>
      <c r="AW199" s="12" t="s">
        <v>34</v>
      </c>
      <c r="AX199" s="12" t="s">
        <v>73</v>
      </c>
      <c r="AY199" s="204" t="s">
        <v>144</v>
      </c>
    </row>
    <row r="200" spans="1:65" s="13" customFormat="1" ht="10.199999999999999">
      <c r="B200" s="205"/>
      <c r="C200" s="206"/>
      <c r="D200" s="186" t="s">
        <v>168</v>
      </c>
      <c r="E200" s="207" t="s">
        <v>19</v>
      </c>
      <c r="F200" s="208" t="s">
        <v>170</v>
      </c>
      <c r="G200" s="206"/>
      <c r="H200" s="209">
        <v>583.03</v>
      </c>
      <c r="I200" s="210"/>
      <c r="J200" s="206"/>
      <c r="K200" s="206"/>
      <c r="L200" s="211"/>
      <c r="M200" s="212"/>
      <c r="N200" s="213"/>
      <c r="O200" s="213"/>
      <c r="P200" s="213"/>
      <c r="Q200" s="213"/>
      <c r="R200" s="213"/>
      <c r="S200" s="213"/>
      <c r="T200" s="214"/>
      <c r="AT200" s="215" t="s">
        <v>168</v>
      </c>
      <c r="AU200" s="215" t="s">
        <v>82</v>
      </c>
      <c r="AV200" s="13" t="s">
        <v>150</v>
      </c>
      <c r="AW200" s="13" t="s">
        <v>34</v>
      </c>
      <c r="AX200" s="13" t="s">
        <v>80</v>
      </c>
      <c r="AY200" s="215" t="s">
        <v>144</v>
      </c>
    </row>
    <row r="201" spans="1:65" s="11" customFormat="1" ht="22.8" customHeight="1">
      <c r="B201" s="159"/>
      <c r="C201" s="160"/>
      <c r="D201" s="161" t="s">
        <v>72</v>
      </c>
      <c r="E201" s="234" t="s">
        <v>180</v>
      </c>
      <c r="F201" s="234" t="s">
        <v>609</v>
      </c>
      <c r="G201" s="160"/>
      <c r="H201" s="160"/>
      <c r="I201" s="163"/>
      <c r="J201" s="235">
        <f>BK201</f>
        <v>0</v>
      </c>
      <c r="K201" s="160"/>
      <c r="L201" s="165"/>
      <c r="M201" s="166"/>
      <c r="N201" s="167"/>
      <c r="O201" s="167"/>
      <c r="P201" s="168">
        <f>SUM(P202:P218)</f>
        <v>0</v>
      </c>
      <c r="Q201" s="167"/>
      <c r="R201" s="168">
        <f>SUM(R202:R218)</f>
        <v>3.4748901999999999</v>
      </c>
      <c r="S201" s="167"/>
      <c r="T201" s="169">
        <f>SUM(T202:T218)</f>
        <v>0</v>
      </c>
      <c r="AR201" s="170" t="s">
        <v>80</v>
      </c>
      <c r="AT201" s="171" t="s">
        <v>72</v>
      </c>
      <c r="AU201" s="171" t="s">
        <v>80</v>
      </c>
      <c r="AY201" s="170" t="s">
        <v>144</v>
      </c>
      <c r="BK201" s="172">
        <f>SUM(BK202:BK218)</f>
        <v>0</v>
      </c>
    </row>
    <row r="202" spans="1:65" s="2" customFormat="1" ht="24.15" customHeight="1">
      <c r="A202" s="36"/>
      <c r="B202" s="37"/>
      <c r="C202" s="173" t="s">
        <v>252</v>
      </c>
      <c r="D202" s="173" t="s">
        <v>145</v>
      </c>
      <c r="E202" s="174" t="s">
        <v>610</v>
      </c>
      <c r="F202" s="175" t="s">
        <v>611</v>
      </c>
      <c r="G202" s="176" t="s">
        <v>218</v>
      </c>
      <c r="H202" s="177">
        <v>10.199999999999999</v>
      </c>
      <c r="I202" s="178"/>
      <c r="J202" s="179">
        <f>ROUND(I202*H202,2)</f>
        <v>0</v>
      </c>
      <c r="K202" s="175" t="s">
        <v>149</v>
      </c>
      <c r="L202" s="41"/>
      <c r="M202" s="180" t="s">
        <v>19</v>
      </c>
      <c r="N202" s="181" t="s">
        <v>44</v>
      </c>
      <c r="O202" s="66"/>
      <c r="P202" s="182">
        <f>O202*H202</f>
        <v>0</v>
      </c>
      <c r="Q202" s="182">
        <v>2.0799999999999998E-3</v>
      </c>
      <c r="R202" s="182">
        <f>Q202*H202</f>
        <v>2.1215999999999995E-2</v>
      </c>
      <c r="S202" s="182">
        <v>0</v>
      </c>
      <c r="T202" s="183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184" t="s">
        <v>150</v>
      </c>
      <c r="AT202" s="184" t="s">
        <v>145</v>
      </c>
      <c r="AU202" s="184" t="s">
        <v>82</v>
      </c>
      <c r="AY202" s="19" t="s">
        <v>144</v>
      </c>
      <c r="BE202" s="185">
        <f>IF(N202="základní",J202,0)</f>
        <v>0</v>
      </c>
      <c r="BF202" s="185">
        <f>IF(N202="snížená",J202,0)</f>
        <v>0</v>
      </c>
      <c r="BG202" s="185">
        <f>IF(N202="zákl. přenesená",J202,0)</f>
        <v>0</v>
      </c>
      <c r="BH202" s="185">
        <f>IF(N202="sníž. přenesená",J202,0)</f>
        <v>0</v>
      </c>
      <c r="BI202" s="185">
        <f>IF(N202="nulová",J202,0)</f>
        <v>0</v>
      </c>
      <c r="BJ202" s="19" t="s">
        <v>80</v>
      </c>
      <c r="BK202" s="185">
        <f>ROUND(I202*H202,2)</f>
        <v>0</v>
      </c>
      <c r="BL202" s="19" t="s">
        <v>150</v>
      </c>
      <c r="BM202" s="184" t="s">
        <v>1169</v>
      </c>
    </row>
    <row r="203" spans="1:65" s="2" customFormat="1" ht="28.8">
      <c r="A203" s="36"/>
      <c r="B203" s="37"/>
      <c r="C203" s="38"/>
      <c r="D203" s="186" t="s">
        <v>152</v>
      </c>
      <c r="E203" s="38"/>
      <c r="F203" s="187" t="s">
        <v>613</v>
      </c>
      <c r="G203" s="38"/>
      <c r="H203" s="38"/>
      <c r="I203" s="188"/>
      <c r="J203" s="38"/>
      <c r="K203" s="38"/>
      <c r="L203" s="41"/>
      <c r="M203" s="189"/>
      <c r="N203" s="190"/>
      <c r="O203" s="66"/>
      <c r="P203" s="66"/>
      <c r="Q203" s="66"/>
      <c r="R203" s="66"/>
      <c r="S203" s="66"/>
      <c r="T203" s="67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T203" s="19" t="s">
        <v>152</v>
      </c>
      <c r="AU203" s="19" t="s">
        <v>82</v>
      </c>
    </row>
    <row r="204" spans="1:65" s="2" customFormat="1" ht="10.199999999999999">
      <c r="A204" s="36"/>
      <c r="B204" s="37"/>
      <c r="C204" s="38"/>
      <c r="D204" s="191" t="s">
        <v>153</v>
      </c>
      <c r="E204" s="38"/>
      <c r="F204" s="192" t="s">
        <v>614</v>
      </c>
      <c r="G204" s="38"/>
      <c r="H204" s="38"/>
      <c r="I204" s="188"/>
      <c r="J204" s="38"/>
      <c r="K204" s="38"/>
      <c r="L204" s="41"/>
      <c r="M204" s="189"/>
      <c r="N204" s="190"/>
      <c r="O204" s="66"/>
      <c r="P204" s="66"/>
      <c r="Q204" s="66"/>
      <c r="R204" s="66"/>
      <c r="S204" s="66"/>
      <c r="T204" s="67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T204" s="19" t="s">
        <v>153</v>
      </c>
      <c r="AU204" s="19" t="s">
        <v>82</v>
      </c>
    </row>
    <row r="205" spans="1:65" s="12" customFormat="1" ht="10.199999999999999">
      <c r="B205" s="194"/>
      <c r="C205" s="195"/>
      <c r="D205" s="186" t="s">
        <v>168</v>
      </c>
      <c r="E205" s="196" t="s">
        <v>19</v>
      </c>
      <c r="F205" s="197" t="s">
        <v>1170</v>
      </c>
      <c r="G205" s="195"/>
      <c r="H205" s="198">
        <v>10.199999999999999</v>
      </c>
      <c r="I205" s="199"/>
      <c r="J205" s="195"/>
      <c r="K205" s="195"/>
      <c r="L205" s="200"/>
      <c r="M205" s="201"/>
      <c r="N205" s="202"/>
      <c r="O205" s="202"/>
      <c r="P205" s="202"/>
      <c r="Q205" s="202"/>
      <c r="R205" s="202"/>
      <c r="S205" s="202"/>
      <c r="T205" s="203"/>
      <c r="AT205" s="204" t="s">
        <v>168</v>
      </c>
      <c r="AU205" s="204" t="s">
        <v>82</v>
      </c>
      <c r="AV205" s="12" t="s">
        <v>82</v>
      </c>
      <c r="AW205" s="12" t="s">
        <v>34</v>
      </c>
      <c r="AX205" s="12" t="s">
        <v>73</v>
      </c>
      <c r="AY205" s="204" t="s">
        <v>144</v>
      </c>
    </row>
    <row r="206" spans="1:65" s="13" customFormat="1" ht="10.199999999999999">
      <c r="B206" s="205"/>
      <c r="C206" s="206"/>
      <c r="D206" s="186" t="s">
        <v>168</v>
      </c>
      <c r="E206" s="207" t="s">
        <v>19</v>
      </c>
      <c r="F206" s="208" t="s">
        <v>170</v>
      </c>
      <c r="G206" s="206"/>
      <c r="H206" s="209">
        <v>10.199999999999999</v>
      </c>
      <c r="I206" s="210"/>
      <c r="J206" s="206"/>
      <c r="K206" s="206"/>
      <c r="L206" s="211"/>
      <c r="M206" s="212"/>
      <c r="N206" s="213"/>
      <c r="O206" s="213"/>
      <c r="P206" s="213"/>
      <c r="Q206" s="213"/>
      <c r="R206" s="213"/>
      <c r="S206" s="213"/>
      <c r="T206" s="214"/>
      <c r="AT206" s="215" t="s">
        <v>168</v>
      </c>
      <c r="AU206" s="215" t="s">
        <v>82</v>
      </c>
      <c r="AV206" s="13" t="s">
        <v>150</v>
      </c>
      <c r="AW206" s="13" t="s">
        <v>34</v>
      </c>
      <c r="AX206" s="13" t="s">
        <v>80</v>
      </c>
      <c r="AY206" s="215" t="s">
        <v>144</v>
      </c>
    </row>
    <row r="207" spans="1:65" s="2" customFormat="1" ht="33" customHeight="1">
      <c r="A207" s="36"/>
      <c r="B207" s="37"/>
      <c r="C207" s="173" t="s">
        <v>259</v>
      </c>
      <c r="D207" s="173" t="s">
        <v>145</v>
      </c>
      <c r="E207" s="174" t="s">
        <v>617</v>
      </c>
      <c r="F207" s="175" t="s">
        <v>618</v>
      </c>
      <c r="G207" s="176" t="s">
        <v>218</v>
      </c>
      <c r="H207" s="177">
        <v>10.199999999999999</v>
      </c>
      <c r="I207" s="178"/>
      <c r="J207" s="179">
        <f>ROUND(I207*H207,2)</f>
        <v>0</v>
      </c>
      <c r="K207" s="175" t="s">
        <v>149</v>
      </c>
      <c r="L207" s="41"/>
      <c r="M207" s="180" t="s">
        <v>19</v>
      </c>
      <c r="N207" s="181" t="s">
        <v>44</v>
      </c>
      <c r="O207" s="66"/>
      <c r="P207" s="182">
        <f>O207*H207</f>
        <v>0</v>
      </c>
      <c r="Q207" s="182">
        <v>1.3799999999999999E-3</v>
      </c>
      <c r="R207" s="182">
        <f>Q207*H207</f>
        <v>1.4075999999999998E-2</v>
      </c>
      <c r="S207" s="182">
        <v>0</v>
      </c>
      <c r="T207" s="183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184" t="s">
        <v>150</v>
      </c>
      <c r="AT207" s="184" t="s">
        <v>145</v>
      </c>
      <c r="AU207" s="184" t="s">
        <v>82</v>
      </c>
      <c r="AY207" s="19" t="s">
        <v>144</v>
      </c>
      <c r="BE207" s="185">
        <f>IF(N207="základní",J207,0)</f>
        <v>0</v>
      </c>
      <c r="BF207" s="185">
        <f>IF(N207="snížená",J207,0)</f>
        <v>0</v>
      </c>
      <c r="BG207" s="185">
        <f>IF(N207="zákl. přenesená",J207,0)</f>
        <v>0</v>
      </c>
      <c r="BH207" s="185">
        <f>IF(N207="sníž. přenesená",J207,0)</f>
        <v>0</v>
      </c>
      <c r="BI207" s="185">
        <f>IF(N207="nulová",J207,0)</f>
        <v>0</v>
      </c>
      <c r="BJ207" s="19" t="s">
        <v>80</v>
      </c>
      <c r="BK207" s="185">
        <f>ROUND(I207*H207,2)</f>
        <v>0</v>
      </c>
      <c r="BL207" s="19" t="s">
        <v>150</v>
      </c>
      <c r="BM207" s="184" t="s">
        <v>1171</v>
      </c>
    </row>
    <row r="208" spans="1:65" s="2" customFormat="1" ht="38.4">
      <c r="A208" s="36"/>
      <c r="B208" s="37"/>
      <c r="C208" s="38"/>
      <c r="D208" s="186" t="s">
        <v>152</v>
      </c>
      <c r="E208" s="38"/>
      <c r="F208" s="187" t="s">
        <v>620</v>
      </c>
      <c r="G208" s="38"/>
      <c r="H208" s="38"/>
      <c r="I208" s="188"/>
      <c r="J208" s="38"/>
      <c r="K208" s="38"/>
      <c r="L208" s="41"/>
      <c r="M208" s="189"/>
      <c r="N208" s="190"/>
      <c r="O208" s="66"/>
      <c r="P208" s="66"/>
      <c r="Q208" s="66"/>
      <c r="R208" s="66"/>
      <c r="S208" s="66"/>
      <c r="T208" s="67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T208" s="19" t="s">
        <v>152</v>
      </c>
      <c r="AU208" s="19" t="s">
        <v>82</v>
      </c>
    </row>
    <row r="209" spans="1:65" s="2" customFormat="1" ht="10.199999999999999">
      <c r="A209" s="36"/>
      <c r="B209" s="37"/>
      <c r="C209" s="38"/>
      <c r="D209" s="191" t="s">
        <v>153</v>
      </c>
      <c r="E209" s="38"/>
      <c r="F209" s="192" t="s">
        <v>621</v>
      </c>
      <c r="G209" s="38"/>
      <c r="H209" s="38"/>
      <c r="I209" s="188"/>
      <c r="J209" s="38"/>
      <c r="K209" s="38"/>
      <c r="L209" s="41"/>
      <c r="M209" s="189"/>
      <c r="N209" s="190"/>
      <c r="O209" s="66"/>
      <c r="P209" s="66"/>
      <c r="Q209" s="66"/>
      <c r="R209" s="66"/>
      <c r="S209" s="66"/>
      <c r="T209" s="67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T209" s="19" t="s">
        <v>153</v>
      </c>
      <c r="AU209" s="19" t="s">
        <v>82</v>
      </c>
    </row>
    <row r="210" spans="1:65" s="12" customFormat="1" ht="10.199999999999999">
      <c r="B210" s="194"/>
      <c r="C210" s="195"/>
      <c r="D210" s="186" t="s">
        <v>168</v>
      </c>
      <c r="E210" s="196" t="s">
        <v>19</v>
      </c>
      <c r="F210" s="197" t="s">
        <v>1170</v>
      </c>
      <c r="G210" s="195"/>
      <c r="H210" s="198">
        <v>10.199999999999999</v>
      </c>
      <c r="I210" s="199"/>
      <c r="J210" s="195"/>
      <c r="K210" s="195"/>
      <c r="L210" s="200"/>
      <c r="M210" s="201"/>
      <c r="N210" s="202"/>
      <c r="O210" s="202"/>
      <c r="P210" s="202"/>
      <c r="Q210" s="202"/>
      <c r="R210" s="202"/>
      <c r="S210" s="202"/>
      <c r="T210" s="203"/>
      <c r="AT210" s="204" t="s">
        <v>168</v>
      </c>
      <c r="AU210" s="204" t="s">
        <v>82</v>
      </c>
      <c r="AV210" s="12" t="s">
        <v>82</v>
      </c>
      <c r="AW210" s="12" t="s">
        <v>34</v>
      </c>
      <c r="AX210" s="12" t="s">
        <v>73</v>
      </c>
      <c r="AY210" s="204" t="s">
        <v>144</v>
      </c>
    </row>
    <row r="211" spans="1:65" s="13" customFormat="1" ht="10.199999999999999">
      <c r="B211" s="205"/>
      <c r="C211" s="206"/>
      <c r="D211" s="186" t="s">
        <v>168</v>
      </c>
      <c r="E211" s="207" t="s">
        <v>19</v>
      </c>
      <c r="F211" s="208" t="s">
        <v>170</v>
      </c>
      <c r="G211" s="206"/>
      <c r="H211" s="209">
        <v>10.199999999999999</v>
      </c>
      <c r="I211" s="210"/>
      <c r="J211" s="206"/>
      <c r="K211" s="206"/>
      <c r="L211" s="211"/>
      <c r="M211" s="212"/>
      <c r="N211" s="213"/>
      <c r="O211" s="213"/>
      <c r="P211" s="213"/>
      <c r="Q211" s="213"/>
      <c r="R211" s="213"/>
      <c r="S211" s="213"/>
      <c r="T211" s="214"/>
      <c r="AT211" s="215" t="s">
        <v>168</v>
      </c>
      <c r="AU211" s="215" t="s">
        <v>82</v>
      </c>
      <c r="AV211" s="13" t="s">
        <v>150</v>
      </c>
      <c r="AW211" s="13" t="s">
        <v>34</v>
      </c>
      <c r="AX211" s="13" t="s">
        <v>80</v>
      </c>
      <c r="AY211" s="215" t="s">
        <v>144</v>
      </c>
    </row>
    <row r="212" spans="1:65" s="2" customFormat="1" ht="33" customHeight="1">
      <c r="A212" s="36"/>
      <c r="B212" s="37"/>
      <c r="C212" s="173" t="s">
        <v>264</v>
      </c>
      <c r="D212" s="173" t="s">
        <v>145</v>
      </c>
      <c r="E212" s="174" t="s">
        <v>622</v>
      </c>
      <c r="F212" s="175" t="s">
        <v>623</v>
      </c>
      <c r="G212" s="176" t="s">
        <v>148</v>
      </c>
      <c r="H212" s="177">
        <v>62.47</v>
      </c>
      <c r="I212" s="178"/>
      <c r="J212" s="179">
        <f>ROUND(I212*H212,2)</f>
        <v>0</v>
      </c>
      <c r="K212" s="175" t="s">
        <v>149</v>
      </c>
      <c r="L212" s="41"/>
      <c r="M212" s="180" t="s">
        <v>19</v>
      </c>
      <c r="N212" s="181" t="s">
        <v>44</v>
      </c>
      <c r="O212" s="66"/>
      <c r="P212" s="182">
        <f>O212*H212</f>
        <v>0</v>
      </c>
      <c r="Q212" s="182">
        <v>5.5059999999999998E-2</v>
      </c>
      <c r="R212" s="182">
        <f>Q212*H212</f>
        <v>3.4395981999999998</v>
      </c>
      <c r="S212" s="182">
        <v>0</v>
      </c>
      <c r="T212" s="183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184" t="s">
        <v>150</v>
      </c>
      <c r="AT212" s="184" t="s">
        <v>145</v>
      </c>
      <c r="AU212" s="184" t="s">
        <v>82</v>
      </c>
      <c r="AY212" s="19" t="s">
        <v>144</v>
      </c>
      <c r="BE212" s="185">
        <f>IF(N212="základní",J212,0)</f>
        <v>0</v>
      </c>
      <c r="BF212" s="185">
        <f>IF(N212="snížená",J212,0)</f>
        <v>0</v>
      </c>
      <c r="BG212" s="185">
        <f>IF(N212="zákl. přenesená",J212,0)</f>
        <v>0</v>
      </c>
      <c r="BH212" s="185">
        <f>IF(N212="sníž. přenesená",J212,0)</f>
        <v>0</v>
      </c>
      <c r="BI212" s="185">
        <f>IF(N212="nulová",J212,0)</f>
        <v>0</v>
      </c>
      <c r="BJ212" s="19" t="s">
        <v>80</v>
      </c>
      <c r="BK212" s="185">
        <f>ROUND(I212*H212,2)</f>
        <v>0</v>
      </c>
      <c r="BL212" s="19" t="s">
        <v>150</v>
      </c>
      <c r="BM212" s="184" t="s">
        <v>1172</v>
      </c>
    </row>
    <row r="213" spans="1:65" s="2" customFormat="1" ht="28.8">
      <c r="A213" s="36"/>
      <c r="B213" s="37"/>
      <c r="C213" s="38"/>
      <c r="D213" s="186" t="s">
        <v>152</v>
      </c>
      <c r="E213" s="38"/>
      <c r="F213" s="187" t="s">
        <v>625</v>
      </c>
      <c r="G213" s="38"/>
      <c r="H213" s="38"/>
      <c r="I213" s="188"/>
      <c r="J213" s="38"/>
      <c r="K213" s="38"/>
      <c r="L213" s="41"/>
      <c r="M213" s="189"/>
      <c r="N213" s="190"/>
      <c r="O213" s="66"/>
      <c r="P213" s="66"/>
      <c r="Q213" s="66"/>
      <c r="R213" s="66"/>
      <c r="S213" s="66"/>
      <c r="T213" s="67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T213" s="19" t="s">
        <v>152</v>
      </c>
      <c r="AU213" s="19" t="s">
        <v>82</v>
      </c>
    </row>
    <row r="214" spans="1:65" s="2" customFormat="1" ht="10.199999999999999">
      <c r="A214" s="36"/>
      <c r="B214" s="37"/>
      <c r="C214" s="38"/>
      <c r="D214" s="191" t="s">
        <v>153</v>
      </c>
      <c r="E214" s="38"/>
      <c r="F214" s="192" t="s">
        <v>626</v>
      </c>
      <c r="G214" s="38"/>
      <c r="H214" s="38"/>
      <c r="I214" s="188"/>
      <c r="J214" s="38"/>
      <c r="K214" s="38"/>
      <c r="L214" s="41"/>
      <c r="M214" s="189"/>
      <c r="N214" s="190"/>
      <c r="O214" s="66"/>
      <c r="P214" s="66"/>
      <c r="Q214" s="66"/>
      <c r="R214" s="66"/>
      <c r="S214" s="66"/>
      <c r="T214" s="67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T214" s="19" t="s">
        <v>153</v>
      </c>
      <c r="AU214" s="19" t="s">
        <v>82</v>
      </c>
    </row>
    <row r="215" spans="1:65" s="2" customFormat="1" ht="28.8">
      <c r="A215" s="36"/>
      <c r="B215" s="37"/>
      <c r="C215" s="38"/>
      <c r="D215" s="186" t="s">
        <v>155</v>
      </c>
      <c r="E215" s="38"/>
      <c r="F215" s="193" t="s">
        <v>1173</v>
      </c>
      <c r="G215" s="38"/>
      <c r="H215" s="38"/>
      <c r="I215" s="188"/>
      <c r="J215" s="38"/>
      <c r="K215" s="38"/>
      <c r="L215" s="41"/>
      <c r="M215" s="189"/>
      <c r="N215" s="190"/>
      <c r="O215" s="66"/>
      <c r="P215" s="66"/>
      <c r="Q215" s="66"/>
      <c r="R215" s="66"/>
      <c r="S215" s="66"/>
      <c r="T215" s="67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T215" s="19" t="s">
        <v>155</v>
      </c>
      <c r="AU215" s="19" t="s">
        <v>82</v>
      </c>
    </row>
    <row r="216" spans="1:65" s="12" customFormat="1" ht="10.199999999999999">
      <c r="B216" s="194"/>
      <c r="C216" s="195"/>
      <c r="D216" s="186" t="s">
        <v>168</v>
      </c>
      <c r="E216" s="196" t="s">
        <v>19</v>
      </c>
      <c r="F216" s="197" t="s">
        <v>1174</v>
      </c>
      <c r="G216" s="195"/>
      <c r="H216" s="198">
        <v>60.97</v>
      </c>
      <c r="I216" s="199"/>
      <c r="J216" s="195"/>
      <c r="K216" s="195"/>
      <c r="L216" s="200"/>
      <c r="M216" s="201"/>
      <c r="N216" s="202"/>
      <c r="O216" s="202"/>
      <c r="P216" s="202"/>
      <c r="Q216" s="202"/>
      <c r="R216" s="202"/>
      <c r="S216" s="202"/>
      <c r="T216" s="203"/>
      <c r="AT216" s="204" t="s">
        <v>168</v>
      </c>
      <c r="AU216" s="204" t="s">
        <v>82</v>
      </c>
      <c r="AV216" s="12" t="s">
        <v>82</v>
      </c>
      <c r="AW216" s="12" t="s">
        <v>34</v>
      </c>
      <c r="AX216" s="12" t="s">
        <v>73</v>
      </c>
      <c r="AY216" s="204" t="s">
        <v>144</v>
      </c>
    </row>
    <row r="217" spans="1:65" s="12" customFormat="1" ht="10.199999999999999">
      <c r="B217" s="194"/>
      <c r="C217" s="195"/>
      <c r="D217" s="186" t="s">
        <v>168</v>
      </c>
      <c r="E217" s="196" t="s">
        <v>19</v>
      </c>
      <c r="F217" s="197" t="s">
        <v>1175</v>
      </c>
      <c r="G217" s="195"/>
      <c r="H217" s="198">
        <v>1.5</v>
      </c>
      <c r="I217" s="199"/>
      <c r="J217" s="195"/>
      <c r="K217" s="195"/>
      <c r="L217" s="200"/>
      <c r="M217" s="201"/>
      <c r="N217" s="202"/>
      <c r="O217" s="202"/>
      <c r="P217" s="202"/>
      <c r="Q217" s="202"/>
      <c r="R217" s="202"/>
      <c r="S217" s="202"/>
      <c r="T217" s="203"/>
      <c r="AT217" s="204" t="s">
        <v>168</v>
      </c>
      <c r="AU217" s="204" t="s">
        <v>82</v>
      </c>
      <c r="AV217" s="12" t="s">
        <v>82</v>
      </c>
      <c r="AW217" s="12" t="s">
        <v>34</v>
      </c>
      <c r="AX217" s="12" t="s">
        <v>73</v>
      </c>
      <c r="AY217" s="204" t="s">
        <v>144</v>
      </c>
    </row>
    <row r="218" spans="1:65" s="13" customFormat="1" ht="10.199999999999999">
      <c r="B218" s="205"/>
      <c r="C218" s="206"/>
      <c r="D218" s="186" t="s">
        <v>168</v>
      </c>
      <c r="E218" s="207" t="s">
        <v>19</v>
      </c>
      <c r="F218" s="208" t="s">
        <v>170</v>
      </c>
      <c r="G218" s="206"/>
      <c r="H218" s="209">
        <v>62.47</v>
      </c>
      <c r="I218" s="210"/>
      <c r="J218" s="206"/>
      <c r="K218" s="206"/>
      <c r="L218" s="211"/>
      <c r="M218" s="212"/>
      <c r="N218" s="213"/>
      <c r="O218" s="213"/>
      <c r="P218" s="213"/>
      <c r="Q218" s="213"/>
      <c r="R218" s="213"/>
      <c r="S218" s="213"/>
      <c r="T218" s="214"/>
      <c r="AT218" s="215" t="s">
        <v>168</v>
      </c>
      <c r="AU218" s="215" t="s">
        <v>82</v>
      </c>
      <c r="AV218" s="13" t="s">
        <v>150</v>
      </c>
      <c r="AW218" s="13" t="s">
        <v>34</v>
      </c>
      <c r="AX218" s="13" t="s">
        <v>80</v>
      </c>
      <c r="AY218" s="215" t="s">
        <v>144</v>
      </c>
    </row>
    <row r="219" spans="1:65" s="11" customFormat="1" ht="22.8" customHeight="1">
      <c r="B219" s="159"/>
      <c r="C219" s="160"/>
      <c r="D219" s="161" t="s">
        <v>72</v>
      </c>
      <c r="E219" s="234" t="s">
        <v>193</v>
      </c>
      <c r="F219" s="234" t="s">
        <v>633</v>
      </c>
      <c r="G219" s="160"/>
      <c r="H219" s="160"/>
      <c r="I219" s="163"/>
      <c r="J219" s="235">
        <f>BK219</f>
        <v>0</v>
      </c>
      <c r="K219" s="160"/>
      <c r="L219" s="165"/>
      <c r="M219" s="166"/>
      <c r="N219" s="167"/>
      <c r="O219" s="167"/>
      <c r="P219" s="168">
        <f>SUM(P220:P240)</f>
        <v>0</v>
      </c>
      <c r="Q219" s="167"/>
      <c r="R219" s="168">
        <f>SUM(R220:R240)</f>
        <v>2.38966E-2</v>
      </c>
      <c r="S219" s="167"/>
      <c r="T219" s="169">
        <f>SUM(T220:T240)</f>
        <v>0</v>
      </c>
      <c r="AR219" s="170" t="s">
        <v>80</v>
      </c>
      <c r="AT219" s="171" t="s">
        <v>72</v>
      </c>
      <c r="AU219" s="171" t="s">
        <v>80</v>
      </c>
      <c r="AY219" s="170" t="s">
        <v>144</v>
      </c>
      <c r="BK219" s="172">
        <f>SUM(BK220:BK240)</f>
        <v>0</v>
      </c>
    </row>
    <row r="220" spans="1:65" s="2" customFormat="1" ht="24.15" customHeight="1">
      <c r="A220" s="36"/>
      <c r="B220" s="37"/>
      <c r="C220" s="173" t="s">
        <v>7</v>
      </c>
      <c r="D220" s="173" t="s">
        <v>145</v>
      </c>
      <c r="E220" s="174" t="s">
        <v>1176</v>
      </c>
      <c r="F220" s="175" t="s">
        <v>1177</v>
      </c>
      <c r="G220" s="176" t="s">
        <v>218</v>
      </c>
      <c r="H220" s="177">
        <v>1.5</v>
      </c>
      <c r="I220" s="178"/>
      <c r="J220" s="179">
        <f>ROUND(I220*H220,2)</f>
        <v>0</v>
      </c>
      <c r="K220" s="175" t="s">
        <v>149</v>
      </c>
      <c r="L220" s="41"/>
      <c r="M220" s="180" t="s">
        <v>19</v>
      </c>
      <c r="N220" s="181" t="s">
        <v>44</v>
      </c>
      <c r="O220" s="66"/>
      <c r="P220" s="182">
        <f>O220*H220</f>
        <v>0</v>
      </c>
      <c r="Q220" s="182">
        <v>2.0000000000000002E-5</v>
      </c>
      <c r="R220" s="182">
        <f>Q220*H220</f>
        <v>3.0000000000000004E-5</v>
      </c>
      <c r="S220" s="182">
        <v>0</v>
      </c>
      <c r="T220" s="183">
        <f>S220*H220</f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184" t="s">
        <v>150</v>
      </c>
      <c r="AT220" s="184" t="s">
        <v>145</v>
      </c>
      <c r="AU220" s="184" t="s">
        <v>82</v>
      </c>
      <c r="AY220" s="19" t="s">
        <v>144</v>
      </c>
      <c r="BE220" s="185">
        <f>IF(N220="základní",J220,0)</f>
        <v>0</v>
      </c>
      <c r="BF220" s="185">
        <f>IF(N220="snížená",J220,0)</f>
        <v>0</v>
      </c>
      <c r="BG220" s="185">
        <f>IF(N220="zákl. přenesená",J220,0)</f>
        <v>0</v>
      </c>
      <c r="BH220" s="185">
        <f>IF(N220="sníž. přenesená",J220,0)</f>
        <v>0</v>
      </c>
      <c r="BI220" s="185">
        <f>IF(N220="nulová",J220,0)</f>
        <v>0</v>
      </c>
      <c r="BJ220" s="19" t="s">
        <v>80</v>
      </c>
      <c r="BK220" s="185">
        <f>ROUND(I220*H220,2)</f>
        <v>0</v>
      </c>
      <c r="BL220" s="19" t="s">
        <v>150</v>
      </c>
      <c r="BM220" s="184" t="s">
        <v>1178</v>
      </c>
    </row>
    <row r="221" spans="1:65" s="2" customFormat="1" ht="19.2">
      <c r="A221" s="36"/>
      <c r="B221" s="37"/>
      <c r="C221" s="38"/>
      <c r="D221" s="186" t="s">
        <v>152</v>
      </c>
      <c r="E221" s="38"/>
      <c r="F221" s="187" t="s">
        <v>1179</v>
      </c>
      <c r="G221" s="38"/>
      <c r="H221" s="38"/>
      <c r="I221" s="188"/>
      <c r="J221" s="38"/>
      <c r="K221" s="38"/>
      <c r="L221" s="41"/>
      <c r="M221" s="189"/>
      <c r="N221" s="190"/>
      <c r="O221" s="66"/>
      <c r="P221" s="66"/>
      <c r="Q221" s="66"/>
      <c r="R221" s="66"/>
      <c r="S221" s="66"/>
      <c r="T221" s="67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T221" s="19" t="s">
        <v>152</v>
      </c>
      <c r="AU221" s="19" t="s">
        <v>82</v>
      </c>
    </row>
    <row r="222" spans="1:65" s="2" customFormat="1" ht="10.199999999999999">
      <c r="A222" s="36"/>
      <c r="B222" s="37"/>
      <c r="C222" s="38"/>
      <c r="D222" s="191" t="s">
        <v>153</v>
      </c>
      <c r="E222" s="38"/>
      <c r="F222" s="192" t="s">
        <v>1180</v>
      </c>
      <c r="G222" s="38"/>
      <c r="H222" s="38"/>
      <c r="I222" s="188"/>
      <c r="J222" s="38"/>
      <c r="K222" s="38"/>
      <c r="L222" s="41"/>
      <c r="M222" s="189"/>
      <c r="N222" s="190"/>
      <c r="O222" s="66"/>
      <c r="P222" s="66"/>
      <c r="Q222" s="66"/>
      <c r="R222" s="66"/>
      <c r="S222" s="66"/>
      <c r="T222" s="67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T222" s="19" t="s">
        <v>153</v>
      </c>
      <c r="AU222" s="19" t="s">
        <v>82</v>
      </c>
    </row>
    <row r="223" spans="1:65" s="2" customFormat="1" ht="24.15" customHeight="1">
      <c r="A223" s="36"/>
      <c r="B223" s="37"/>
      <c r="C223" s="216" t="s">
        <v>275</v>
      </c>
      <c r="D223" s="216" t="s">
        <v>223</v>
      </c>
      <c r="E223" s="217" t="s">
        <v>1181</v>
      </c>
      <c r="F223" s="218" t="s">
        <v>1182</v>
      </c>
      <c r="G223" s="219" t="s">
        <v>218</v>
      </c>
      <c r="H223" s="220">
        <v>1.5229999999999999</v>
      </c>
      <c r="I223" s="221"/>
      <c r="J223" s="222">
        <f>ROUND(I223*H223,2)</f>
        <v>0</v>
      </c>
      <c r="K223" s="218" t="s">
        <v>149</v>
      </c>
      <c r="L223" s="223"/>
      <c r="M223" s="224" t="s">
        <v>19</v>
      </c>
      <c r="N223" s="225" t="s">
        <v>44</v>
      </c>
      <c r="O223" s="66"/>
      <c r="P223" s="182">
        <f>O223*H223</f>
        <v>0</v>
      </c>
      <c r="Q223" s="182">
        <v>1.14E-2</v>
      </c>
      <c r="R223" s="182">
        <f>Q223*H223</f>
        <v>1.7362200000000001E-2</v>
      </c>
      <c r="S223" s="182">
        <v>0</v>
      </c>
      <c r="T223" s="183">
        <f>S223*H223</f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184" t="s">
        <v>193</v>
      </c>
      <c r="AT223" s="184" t="s">
        <v>223</v>
      </c>
      <c r="AU223" s="184" t="s">
        <v>82</v>
      </c>
      <c r="AY223" s="19" t="s">
        <v>144</v>
      </c>
      <c r="BE223" s="185">
        <f>IF(N223="základní",J223,0)</f>
        <v>0</v>
      </c>
      <c r="BF223" s="185">
        <f>IF(N223="snížená",J223,0)</f>
        <v>0</v>
      </c>
      <c r="BG223" s="185">
        <f>IF(N223="zákl. přenesená",J223,0)</f>
        <v>0</v>
      </c>
      <c r="BH223" s="185">
        <f>IF(N223="sníž. přenesená",J223,0)</f>
        <v>0</v>
      </c>
      <c r="BI223" s="185">
        <f>IF(N223="nulová",J223,0)</f>
        <v>0</v>
      </c>
      <c r="BJ223" s="19" t="s">
        <v>80</v>
      </c>
      <c r="BK223" s="185">
        <f>ROUND(I223*H223,2)</f>
        <v>0</v>
      </c>
      <c r="BL223" s="19" t="s">
        <v>150</v>
      </c>
      <c r="BM223" s="184" t="s">
        <v>1183</v>
      </c>
    </row>
    <row r="224" spans="1:65" s="2" customFormat="1" ht="19.2">
      <c r="A224" s="36"/>
      <c r="B224" s="37"/>
      <c r="C224" s="38"/>
      <c r="D224" s="186" t="s">
        <v>152</v>
      </c>
      <c r="E224" s="38"/>
      <c r="F224" s="187" t="s">
        <v>1182</v>
      </c>
      <c r="G224" s="38"/>
      <c r="H224" s="38"/>
      <c r="I224" s="188"/>
      <c r="J224" s="38"/>
      <c r="K224" s="38"/>
      <c r="L224" s="41"/>
      <c r="M224" s="189"/>
      <c r="N224" s="190"/>
      <c r="O224" s="66"/>
      <c r="P224" s="66"/>
      <c r="Q224" s="66"/>
      <c r="R224" s="66"/>
      <c r="S224" s="66"/>
      <c r="T224" s="67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T224" s="19" t="s">
        <v>152</v>
      </c>
      <c r="AU224" s="19" t="s">
        <v>82</v>
      </c>
    </row>
    <row r="225" spans="1:65" s="12" customFormat="1" ht="10.199999999999999">
      <c r="B225" s="194"/>
      <c r="C225" s="195"/>
      <c r="D225" s="186" t="s">
        <v>168</v>
      </c>
      <c r="E225" s="195"/>
      <c r="F225" s="197" t="s">
        <v>642</v>
      </c>
      <c r="G225" s="195"/>
      <c r="H225" s="198">
        <v>1.5229999999999999</v>
      </c>
      <c r="I225" s="199"/>
      <c r="J225" s="195"/>
      <c r="K225" s="195"/>
      <c r="L225" s="200"/>
      <c r="M225" s="201"/>
      <c r="N225" s="202"/>
      <c r="O225" s="202"/>
      <c r="P225" s="202"/>
      <c r="Q225" s="202"/>
      <c r="R225" s="202"/>
      <c r="S225" s="202"/>
      <c r="T225" s="203"/>
      <c r="AT225" s="204" t="s">
        <v>168</v>
      </c>
      <c r="AU225" s="204" t="s">
        <v>82</v>
      </c>
      <c r="AV225" s="12" t="s">
        <v>82</v>
      </c>
      <c r="AW225" s="12" t="s">
        <v>4</v>
      </c>
      <c r="AX225" s="12" t="s">
        <v>80</v>
      </c>
      <c r="AY225" s="204" t="s">
        <v>144</v>
      </c>
    </row>
    <row r="226" spans="1:65" s="2" customFormat="1" ht="24.15" customHeight="1">
      <c r="A226" s="36"/>
      <c r="B226" s="37"/>
      <c r="C226" s="173" t="s">
        <v>286</v>
      </c>
      <c r="D226" s="173" t="s">
        <v>145</v>
      </c>
      <c r="E226" s="174" t="s">
        <v>659</v>
      </c>
      <c r="F226" s="175" t="s">
        <v>660</v>
      </c>
      <c r="G226" s="176" t="s">
        <v>231</v>
      </c>
      <c r="H226" s="177">
        <v>0.19</v>
      </c>
      <c r="I226" s="178"/>
      <c r="J226" s="179">
        <f>ROUND(I226*H226,2)</f>
        <v>0</v>
      </c>
      <c r="K226" s="175" t="s">
        <v>149</v>
      </c>
      <c r="L226" s="41"/>
      <c r="M226" s="180" t="s">
        <v>19</v>
      </c>
      <c r="N226" s="181" t="s">
        <v>44</v>
      </c>
      <c r="O226" s="66"/>
      <c r="P226" s="182">
        <f>O226*H226</f>
        <v>0</v>
      </c>
      <c r="Q226" s="182">
        <v>0</v>
      </c>
      <c r="R226" s="182">
        <f>Q226*H226</f>
        <v>0</v>
      </c>
      <c r="S226" s="182">
        <v>0</v>
      </c>
      <c r="T226" s="183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184" t="s">
        <v>150</v>
      </c>
      <c r="AT226" s="184" t="s">
        <v>145</v>
      </c>
      <c r="AU226" s="184" t="s">
        <v>82</v>
      </c>
      <c r="AY226" s="19" t="s">
        <v>144</v>
      </c>
      <c r="BE226" s="185">
        <f>IF(N226="základní",J226,0)</f>
        <v>0</v>
      </c>
      <c r="BF226" s="185">
        <f>IF(N226="snížená",J226,0)</f>
        <v>0</v>
      </c>
      <c r="BG226" s="185">
        <f>IF(N226="zákl. přenesená",J226,0)</f>
        <v>0</v>
      </c>
      <c r="BH226" s="185">
        <f>IF(N226="sníž. přenesená",J226,0)</f>
        <v>0</v>
      </c>
      <c r="BI226" s="185">
        <f>IF(N226="nulová",J226,0)</f>
        <v>0</v>
      </c>
      <c r="BJ226" s="19" t="s">
        <v>80</v>
      </c>
      <c r="BK226" s="185">
        <f>ROUND(I226*H226,2)</f>
        <v>0</v>
      </c>
      <c r="BL226" s="19" t="s">
        <v>150</v>
      </c>
      <c r="BM226" s="184" t="s">
        <v>1184</v>
      </c>
    </row>
    <row r="227" spans="1:65" s="2" customFormat="1" ht="19.2">
      <c r="A227" s="36"/>
      <c r="B227" s="37"/>
      <c r="C227" s="38"/>
      <c r="D227" s="186" t="s">
        <v>152</v>
      </c>
      <c r="E227" s="38"/>
      <c r="F227" s="187" t="s">
        <v>662</v>
      </c>
      <c r="G227" s="38"/>
      <c r="H227" s="38"/>
      <c r="I227" s="188"/>
      <c r="J227" s="38"/>
      <c r="K227" s="38"/>
      <c r="L227" s="41"/>
      <c r="M227" s="189"/>
      <c r="N227" s="190"/>
      <c r="O227" s="66"/>
      <c r="P227" s="66"/>
      <c r="Q227" s="66"/>
      <c r="R227" s="66"/>
      <c r="S227" s="66"/>
      <c r="T227" s="67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T227" s="19" t="s">
        <v>152</v>
      </c>
      <c r="AU227" s="19" t="s">
        <v>82</v>
      </c>
    </row>
    <row r="228" spans="1:65" s="2" customFormat="1" ht="10.199999999999999">
      <c r="A228" s="36"/>
      <c r="B228" s="37"/>
      <c r="C228" s="38"/>
      <c r="D228" s="191" t="s">
        <v>153</v>
      </c>
      <c r="E228" s="38"/>
      <c r="F228" s="192" t="s">
        <v>663</v>
      </c>
      <c r="G228" s="38"/>
      <c r="H228" s="38"/>
      <c r="I228" s="188"/>
      <c r="J228" s="38"/>
      <c r="K228" s="38"/>
      <c r="L228" s="41"/>
      <c r="M228" s="189"/>
      <c r="N228" s="190"/>
      <c r="O228" s="66"/>
      <c r="P228" s="66"/>
      <c r="Q228" s="66"/>
      <c r="R228" s="66"/>
      <c r="S228" s="66"/>
      <c r="T228" s="67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T228" s="19" t="s">
        <v>153</v>
      </c>
      <c r="AU228" s="19" t="s">
        <v>82</v>
      </c>
    </row>
    <row r="229" spans="1:65" s="12" customFormat="1" ht="10.199999999999999">
      <c r="B229" s="194"/>
      <c r="C229" s="195"/>
      <c r="D229" s="186" t="s">
        <v>168</v>
      </c>
      <c r="E229" s="196" t="s">
        <v>19</v>
      </c>
      <c r="F229" s="197" t="s">
        <v>1185</v>
      </c>
      <c r="G229" s="195"/>
      <c r="H229" s="198">
        <v>0.19</v>
      </c>
      <c r="I229" s="199"/>
      <c r="J229" s="195"/>
      <c r="K229" s="195"/>
      <c r="L229" s="200"/>
      <c r="M229" s="201"/>
      <c r="N229" s="202"/>
      <c r="O229" s="202"/>
      <c r="P229" s="202"/>
      <c r="Q229" s="202"/>
      <c r="R229" s="202"/>
      <c r="S229" s="202"/>
      <c r="T229" s="203"/>
      <c r="AT229" s="204" t="s">
        <v>168</v>
      </c>
      <c r="AU229" s="204" t="s">
        <v>82</v>
      </c>
      <c r="AV229" s="12" t="s">
        <v>82</v>
      </c>
      <c r="AW229" s="12" t="s">
        <v>34</v>
      </c>
      <c r="AX229" s="12" t="s">
        <v>73</v>
      </c>
      <c r="AY229" s="204" t="s">
        <v>144</v>
      </c>
    </row>
    <row r="230" spans="1:65" s="13" customFormat="1" ht="10.199999999999999">
      <c r="B230" s="205"/>
      <c r="C230" s="206"/>
      <c r="D230" s="186" t="s">
        <v>168</v>
      </c>
      <c r="E230" s="207" t="s">
        <v>19</v>
      </c>
      <c r="F230" s="208" t="s">
        <v>170</v>
      </c>
      <c r="G230" s="206"/>
      <c r="H230" s="209">
        <v>0.19</v>
      </c>
      <c r="I230" s="210"/>
      <c r="J230" s="206"/>
      <c r="K230" s="206"/>
      <c r="L230" s="211"/>
      <c r="M230" s="212"/>
      <c r="N230" s="213"/>
      <c r="O230" s="213"/>
      <c r="P230" s="213"/>
      <c r="Q230" s="213"/>
      <c r="R230" s="213"/>
      <c r="S230" s="213"/>
      <c r="T230" s="214"/>
      <c r="AT230" s="215" t="s">
        <v>168</v>
      </c>
      <c r="AU230" s="215" t="s">
        <v>82</v>
      </c>
      <c r="AV230" s="13" t="s">
        <v>150</v>
      </c>
      <c r="AW230" s="13" t="s">
        <v>34</v>
      </c>
      <c r="AX230" s="13" t="s">
        <v>80</v>
      </c>
      <c r="AY230" s="215" t="s">
        <v>144</v>
      </c>
    </row>
    <row r="231" spans="1:65" s="2" customFormat="1" ht="21.75" customHeight="1">
      <c r="A231" s="36"/>
      <c r="B231" s="37"/>
      <c r="C231" s="173" t="s">
        <v>291</v>
      </c>
      <c r="D231" s="173" t="s">
        <v>145</v>
      </c>
      <c r="E231" s="174" t="s">
        <v>665</v>
      </c>
      <c r="F231" s="175" t="s">
        <v>666</v>
      </c>
      <c r="G231" s="176" t="s">
        <v>148</v>
      </c>
      <c r="H231" s="177">
        <v>1.4139999999999999</v>
      </c>
      <c r="I231" s="178"/>
      <c r="J231" s="179">
        <f>ROUND(I231*H231,2)</f>
        <v>0</v>
      </c>
      <c r="K231" s="175" t="s">
        <v>149</v>
      </c>
      <c r="L231" s="41"/>
      <c r="M231" s="180" t="s">
        <v>19</v>
      </c>
      <c r="N231" s="181" t="s">
        <v>44</v>
      </c>
      <c r="O231" s="66"/>
      <c r="P231" s="182">
        <f>O231*H231</f>
        <v>0</v>
      </c>
      <c r="Q231" s="182">
        <v>4.5999999999999999E-3</v>
      </c>
      <c r="R231" s="182">
        <f>Q231*H231</f>
        <v>6.5043999999999996E-3</v>
      </c>
      <c r="S231" s="182">
        <v>0</v>
      </c>
      <c r="T231" s="183">
        <f>S231*H231</f>
        <v>0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184" t="s">
        <v>150</v>
      </c>
      <c r="AT231" s="184" t="s">
        <v>145</v>
      </c>
      <c r="AU231" s="184" t="s">
        <v>82</v>
      </c>
      <c r="AY231" s="19" t="s">
        <v>144</v>
      </c>
      <c r="BE231" s="185">
        <f>IF(N231="základní",J231,0)</f>
        <v>0</v>
      </c>
      <c r="BF231" s="185">
        <f>IF(N231="snížená",J231,0)</f>
        <v>0</v>
      </c>
      <c r="BG231" s="185">
        <f>IF(N231="zákl. přenesená",J231,0)</f>
        <v>0</v>
      </c>
      <c r="BH231" s="185">
        <f>IF(N231="sníž. přenesená",J231,0)</f>
        <v>0</v>
      </c>
      <c r="BI231" s="185">
        <f>IF(N231="nulová",J231,0)</f>
        <v>0</v>
      </c>
      <c r="BJ231" s="19" t="s">
        <v>80</v>
      </c>
      <c r="BK231" s="185">
        <f>ROUND(I231*H231,2)</f>
        <v>0</v>
      </c>
      <c r="BL231" s="19" t="s">
        <v>150</v>
      </c>
      <c r="BM231" s="184" t="s">
        <v>1186</v>
      </c>
    </row>
    <row r="232" spans="1:65" s="2" customFormat="1" ht="10.199999999999999">
      <c r="A232" s="36"/>
      <c r="B232" s="37"/>
      <c r="C232" s="38"/>
      <c r="D232" s="186" t="s">
        <v>152</v>
      </c>
      <c r="E232" s="38"/>
      <c r="F232" s="187" t="s">
        <v>668</v>
      </c>
      <c r="G232" s="38"/>
      <c r="H232" s="38"/>
      <c r="I232" s="188"/>
      <c r="J232" s="38"/>
      <c r="K232" s="38"/>
      <c r="L232" s="41"/>
      <c r="M232" s="189"/>
      <c r="N232" s="190"/>
      <c r="O232" s="66"/>
      <c r="P232" s="66"/>
      <c r="Q232" s="66"/>
      <c r="R232" s="66"/>
      <c r="S232" s="66"/>
      <c r="T232" s="67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T232" s="19" t="s">
        <v>152</v>
      </c>
      <c r="AU232" s="19" t="s">
        <v>82</v>
      </c>
    </row>
    <row r="233" spans="1:65" s="2" customFormat="1" ht="10.199999999999999">
      <c r="A233" s="36"/>
      <c r="B233" s="37"/>
      <c r="C233" s="38"/>
      <c r="D233" s="191" t="s">
        <v>153</v>
      </c>
      <c r="E233" s="38"/>
      <c r="F233" s="192" t="s">
        <v>669</v>
      </c>
      <c r="G233" s="38"/>
      <c r="H233" s="38"/>
      <c r="I233" s="188"/>
      <c r="J233" s="38"/>
      <c r="K233" s="38"/>
      <c r="L233" s="41"/>
      <c r="M233" s="189"/>
      <c r="N233" s="190"/>
      <c r="O233" s="66"/>
      <c r="P233" s="66"/>
      <c r="Q233" s="66"/>
      <c r="R233" s="66"/>
      <c r="S233" s="66"/>
      <c r="T233" s="67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T233" s="19" t="s">
        <v>153</v>
      </c>
      <c r="AU233" s="19" t="s">
        <v>82</v>
      </c>
    </row>
    <row r="234" spans="1:65" s="12" customFormat="1" ht="10.199999999999999">
      <c r="B234" s="194"/>
      <c r="C234" s="195"/>
      <c r="D234" s="186" t="s">
        <v>168</v>
      </c>
      <c r="E234" s="196" t="s">
        <v>19</v>
      </c>
      <c r="F234" s="197" t="s">
        <v>1187</v>
      </c>
      <c r="G234" s="195"/>
      <c r="H234" s="198">
        <v>1.4139999999999999</v>
      </c>
      <c r="I234" s="199"/>
      <c r="J234" s="195"/>
      <c r="K234" s="195"/>
      <c r="L234" s="200"/>
      <c r="M234" s="201"/>
      <c r="N234" s="202"/>
      <c r="O234" s="202"/>
      <c r="P234" s="202"/>
      <c r="Q234" s="202"/>
      <c r="R234" s="202"/>
      <c r="S234" s="202"/>
      <c r="T234" s="203"/>
      <c r="AT234" s="204" t="s">
        <v>168</v>
      </c>
      <c r="AU234" s="204" t="s">
        <v>82</v>
      </c>
      <c r="AV234" s="12" t="s">
        <v>82</v>
      </c>
      <c r="AW234" s="12" t="s">
        <v>34</v>
      </c>
      <c r="AX234" s="12" t="s">
        <v>73</v>
      </c>
      <c r="AY234" s="204" t="s">
        <v>144</v>
      </c>
    </row>
    <row r="235" spans="1:65" s="13" customFormat="1" ht="10.199999999999999">
      <c r="B235" s="205"/>
      <c r="C235" s="206"/>
      <c r="D235" s="186" t="s">
        <v>168</v>
      </c>
      <c r="E235" s="207" t="s">
        <v>19</v>
      </c>
      <c r="F235" s="208" t="s">
        <v>170</v>
      </c>
      <c r="G235" s="206"/>
      <c r="H235" s="209">
        <v>1.4139999999999999</v>
      </c>
      <c r="I235" s="210"/>
      <c r="J235" s="206"/>
      <c r="K235" s="206"/>
      <c r="L235" s="211"/>
      <c r="M235" s="212"/>
      <c r="N235" s="213"/>
      <c r="O235" s="213"/>
      <c r="P235" s="213"/>
      <c r="Q235" s="213"/>
      <c r="R235" s="213"/>
      <c r="S235" s="213"/>
      <c r="T235" s="214"/>
      <c r="AT235" s="215" t="s">
        <v>168</v>
      </c>
      <c r="AU235" s="215" t="s">
        <v>82</v>
      </c>
      <c r="AV235" s="13" t="s">
        <v>150</v>
      </c>
      <c r="AW235" s="13" t="s">
        <v>34</v>
      </c>
      <c r="AX235" s="13" t="s">
        <v>80</v>
      </c>
      <c r="AY235" s="215" t="s">
        <v>144</v>
      </c>
    </row>
    <row r="236" spans="1:65" s="2" customFormat="1" ht="24.15" customHeight="1">
      <c r="A236" s="36"/>
      <c r="B236" s="37"/>
      <c r="C236" s="173" t="s">
        <v>297</v>
      </c>
      <c r="D236" s="173" t="s">
        <v>145</v>
      </c>
      <c r="E236" s="174" t="s">
        <v>671</v>
      </c>
      <c r="F236" s="175" t="s">
        <v>672</v>
      </c>
      <c r="G236" s="176" t="s">
        <v>148</v>
      </c>
      <c r="H236" s="177">
        <v>1.4139999999999999</v>
      </c>
      <c r="I236" s="178"/>
      <c r="J236" s="179">
        <f>ROUND(I236*H236,2)</f>
        <v>0</v>
      </c>
      <c r="K236" s="175" t="s">
        <v>149</v>
      </c>
      <c r="L236" s="41"/>
      <c r="M236" s="180" t="s">
        <v>19</v>
      </c>
      <c r="N236" s="181" t="s">
        <v>44</v>
      </c>
      <c r="O236" s="66"/>
      <c r="P236" s="182">
        <f>O236*H236</f>
        <v>0</v>
      </c>
      <c r="Q236" s="182">
        <v>0</v>
      </c>
      <c r="R236" s="182">
        <f>Q236*H236</f>
        <v>0</v>
      </c>
      <c r="S236" s="182">
        <v>0</v>
      </c>
      <c r="T236" s="183">
        <f>S236*H236</f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184" t="s">
        <v>150</v>
      </c>
      <c r="AT236" s="184" t="s">
        <v>145</v>
      </c>
      <c r="AU236" s="184" t="s">
        <v>82</v>
      </c>
      <c r="AY236" s="19" t="s">
        <v>144</v>
      </c>
      <c r="BE236" s="185">
        <f>IF(N236="základní",J236,0)</f>
        <v>0</v>
      </c>
      <c r="BF236" s="185">
        <f>IF(N236="snížená",J236,0)</f>
        <v>0</v>
      </c>
      <c r="BG236" s="185">
        <f>IF(N236="zákl. přenesená",J236,0)</f>
        <v>0</v>
      </c>
      <c r="BH236" s="185">
        <f>IF(N236="sníž. přenesená",J236,0)</f>
        <v>0</v>
      </c>
      <c r="BI236" s="185">
        <f>IF(N236="nulová",J236,0)</f>
        <v>0</v>
      </c>
      <c r="BJ236" s="19" t="s">
        <v>80</v>
      </c>
      <c r="BK236" s="185">
        <f>ROUND(I236*H236,2)</f>
        <v>0</v>
      </c>
      <c r="BL236" s="19" t="s">
        <v>150</v>
      </c>
      <c r="BM236" s="184" t="s">
        <v>1188</v>
      </c>
    </row>
    <row r="237" spans="1:65" s="2" customFormat="1" ht="19.2">
      <c r="A237" s="36"/>
      <c r="B237" s="37"/>
      <c r="C237" s="38"/>
      <c r="D237" s="186" t="s">
        <v>152</v>
      </c>
      <c r="E237" s="38"/>
      <c r="F237" s="187" t="s">
        <v>674</v>
      </c>
      <c r="G237" s="38"/>
      <c r="H237" s="38"/>
      <c r="I237" s="188"/>
      <c r="J237" s="38"/>
      <c r="K237" s="38"/>
      <c r="L237" s="41"/>
      <c r="M237" s="189"/>
      <c r="N237" s="190"/>
      <c r="O237" s="66"/>
      <c r="P237" s="66"/>
      <c r="Q237" s="66"/>
      <c r="R237" s="66"/>
      <c r="S237" s="66"/>
      <c r="T237" s="67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T237" s="19" t="s">
        <v>152</v>
      </c>
      <c r="AU237" s="19" t="s">
        <v>82</v>
      </c>
    </row>
    <row r="238" spans="1:65" s="2" customFormat="1" ht="10.199999999999999">
      <c r="A238" s="36"/>
      <c r="B238" s="37"/>
      <c r="C238" s="38"/>
      <c r="D238" s="191" t="s">
        <v>153</v>
      </c>
      <c r="E238" s="38"/>
      <c r="F238" s="192" t="s">
        <v>675</v>
      </c>
      <c r="G238" s="38"/>
      <c r="H238" s="38"/>
      <c r="I238" s="188"/>
      <c r="J238" s="38"/>
      <c r="K238" s="38"/>
      <c r="L238" s="41"/>
      <c r="M238" s="189"/>
      <c r="N238" s="190"/>
      <c r="O238" s="66"/>
      <c r="P238" s="66"/>
      <c r="Q238" s="66"/>
      <c r="R238" s="66"/>
      <c r="S238" s="66"/>
      <c r="T238" s="67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T238" s="19" t="s">
        <v>153</v>
      </c>
      <c r="AU238" s="19" t="s">
        <v>82</v>
      </c>
    </row>
    <row r="239" spans="1:65" s="12" customFormat="1" ht="10.199999999999999">
      <c r="B239" s="194"/>
      <c r="C239" s="195"/>
      <c r="D239" s="186" t="s">
        <v>168</v>
      </c>
      <c r="E239" s="196" t="s">
        <v>19</v>
      </c>
      <c r="F239" s="197" t="s">
        <v>1189</v>
      </c>
      <c r="G239" s="195"/>
      <c r="H239" s="198">
        <v>1.4139999999999999</v>
      </c>
      <c r="I239" s="199"/>
      <c r="J239" s="195"/>
      <c r="K239" s="195"/>
      <c r="L239" s="200"/>
      <c r="M239" s="201"/>
      <c r="N239" s="202"/>
      <c r="O239" s="202"/>
      <c r="P239" s="202"/>
      <c r="Q239" s="202"/>
      <c r="R239" s="202"/>
      <c r="S239" s="202"/>
      <c r="T239" s="203"/>
      <c r="AT239" s="204" t="s">
        <v>168</v>
      </c>
      <c r="AU239" s="204" t="s">
        <v>82</v>
      </c>
      <c r="AV239" s="12" t="s">
        <v>82</v>
      </c>
      <c r="AW239" s="12" t="s">
        <v>34</v>
      </c>
      <c r="AX239" s="12" t="s">
        <v>73</v>
      </c>
      <c r="AY239" s="204" t="s">
        <v>144</v>
      </c>
    </row>
    <row r="240" spans="1:65" s="13" customFormat="1" ht="10.199999999999999">
      <c r="B240" s="205"/>
      <c r="C240" s="206"/>
      <c r="D240" s="186" t="s">
        <v>168</v>
      </c>
      <c r="E240" s="207" t="s">
        <v>19</v>
      </c>
      <c r="F240" s="208" t="s">
        <v>170</v>
      </c>
      <c r="G240" s="206"/>
      <c r="H240" s="209">
        <v>1.4139999999999999</v>
      </c>
      <c r="I240" s="210"/>
      <c r="J240" s="206"/>
      <c r="K240" s="206"/>
      <c r="L240" s="211"/>
      <c r="M240" s="212"/>
      <c r="N240" s="213"/>
      <c r="O240" s="213"/>
      <c r="P240" s="213"/>
      <c r="Q240" s="213"/>
      <c r="R240" s="213"/>
      <c r="S240" s="213"/>
      <c r="T240" s="214"/>
      <c r="AT240" s="215" t="s">
        <v>168</v>
      </c>
      <c r="AU240" s="215" t="s">
        <v>82</v>
      </c>
      <c r="AV240" s="13" t="s">
        <v>150</v>
      </c>
      <c r="AW240" s="13" t="s">
        <v>34</v>
      </c>
      <c r="AX240" s="13" t="s">
        <v>80</v>
      </c>
      <c r="AY240" s="215" t="s">
        <v>144</v>
      </c>
    </row>
    <row r="241" spans="1:65" s="11" customFormat="1" ht="22.8" customHeight="1">
      <c r="B241" s="159"/>
      <c r="C241" s="160"/>
      <c r="D241" s="161" t="s">
        <v>72</v>
      </c>
      <c r="E241" s="234" t="s">
        <v>199</v>
      </c>
      <c r="F241" s="234" t="s">
        <v>676</v>
      </c>
      <c r="G241" s="160"/>
      <c r="H241" s="160"/>
      <c r="I241" s="163"/>
      <c r="J241" s="235">
        <f>BK241</f>
        <v>0</v>
      </c>
      <c r="K241" s="160"/>
      <c r="L241" s="165"/>
      <c r="M241" s="166"/>
      <c r="N241" s="167"/>
      <c r="O241" s="167"/>
      <c r="P241" s="168">
        <f>SUM(P242:P259)</f>
        <v>0</v>
      </c>
      <c r="Q241" s="167"/>
      <c r="R241" s="168">
        <f>SUM(R242:R259)</f>
        <v>0</v>
      </c>
      <c r="S241" s="167"/>
      <c r="T241" s="169">
        <f>SUM(T242:T259)</f>
        <v>1.0974599999999999</v>
      </c>
      <c r="AR241" s="170" t="s">
        <v>80</v>
      </c>
      <c r="AT241" s="171" t="s">
        <v>72</v>
      </c>
      <c r="AU241" s="171" t="s">
        <v>80</v>
      </c>
      <c r="AY241" s="170" t="s">
        <v>144</v>
      </c>
      <c r="BK241" s="172">
        <f>SUM(BK242:BK259)</f>
        <v>0</v>
      </c>
    </row>
    <row r="242" spans="1:65" s="2" customFormat="1" ht="24.15" customHeight="1">
      <c r="A242" s="36"/>
      <c r="B242" s="37"/>
      <c r="C242" s="173" t="s">
        <v>302</v>
      </c>
      <c r="D242" s="173" t="s">
        <v>145</v>
      </c>
      <c r="E242" s="174" t="s">
        <v>677</v>
      </c>
      <c r="F242" s="175" t="s">
        <v>678</v>
      </c>
      <c r="G242" s="176" t="s">
        <v>148</v>
      </c>
      <c r="H242" s="177">
        <v>60.97</v>
      </c>
      <c r="I242" s="178"/>
      <c r="J242" s="179">
        <f>ROUND(I242*H242,2)</f>
        <v>0</v>
      </c>
      <c r="K242" s="175" t="s">
        <v>149</v>
      </c>
      <c r="L242" s="41"/>
      <c r="M242" s="180" t="s">
        <v>19</v>
      </c>
      <c r="N242" s="181" t="s">
        <v>44</v>
      </c>
      <c r="O242" s="66"/>
      <c r="P242" s="182">
        <f>O242*H242</f>
        <v>0</v>
      </c>
      <c r="Q242" s="182">
        <v>0</v>
      </c>
      <c r="R242" s="182">
        <f>Q242*H242</f>
        <v>0</v>
      </c>
      <c r="S242" s="182">
        <v>1.7999999999999999E-2</v>
      </c>
      <c r="T242" s="183">
        <f>S242*H242</f>
        <v>1.0974599999999999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184" t="s">
        <v>150</v>
      </c>
      <c r="AT242" s="184" t="s">
        <v>145</v>
      </c>
      <c r="AU242" s="184" t="s">
        <v>82</v>
      </c>
      <c r="AY242" s="19" t="s">
        <v>144</v>
      </c>
      <c r="BE242" s="185">
        <f>IF(N242="základní",J242,0)</f>
        <v>0</v>
      </c>
      <c r="BF242" s="185">
        <f>IF(N242="snížená",J242,0)</f>
        <v>0</v>
      </c>
      <c r="BG242" s="185">
        <f>IF(N242="zákl. přenesená",J242,0)</f>
        <v>0</v>
      </c>
      <c r="BH242" s="185">
        <f>IF(N242="sníž. přenesená",J242,0)</f>
        <v>0</v>
      </c>
      <c r="BI242" s="185">
        <f>IF(N242="nulová",J242,0)</f>
        <v>0</v>
      </c>
      <c r="BJ242" s="19" t="s">
        <v>80</v>
      </c>
      <c r="BK242" s="185">
        <f>ROUND(I242*H242,2)</f>
        <v>0</v>
      </c>
      <c r="BL242" s="19" t="s">
        <v>150</v>
      </c>
      <c r="BM242" s="184" t="s">
        <v>1190</v>
      </c>
    </row>
    <row r="243" spans="1:65" s="2" customFormat="1" ht="48">
      <c r="A243" s="36"/>
      <c r="B243" s="37"/>
      <c r="C243" s="38"/>
      <c r="D243" s="186" t="s">
        <v>152</v>
      </c>
      <c r="E243" s="38"/>
      <c r="F243" s="187" t="s">
        <v>680</v>
      </c>
      <c r="G243" s="38"/>
      <c r="H243" s="38"/>
      <c r="I243" s="188"/>
      <c r="J243" s="38"/>
      <c r="K243" s="38"/>
      <c r="L243" s="41"/>
      <c r="M243" s="189"/>
      <c r="N243" s="190"/>
      <c r="O243" s="66"/>
      <c r="P243" s="66"/>
      <c r="Q243" s="66"/>
      <c r="R243" s="66"/>
      <c r="S243" s="66"/>
      <c r="T243" s="67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T243" s="19" t="s">
        <v>152</v>
      </c>
      <c r="AU243" s="19" t="s">
        <v>82</v>
      </c>
    </row>
    <row r="244" spans="1:65" s="2" customFormat="1" ht="10.199999999999999">
      <c r="A244" s="36"/>
      <c r="B244" s="37"/>
      <c r="C244" s="38"/>
      <c r="D244" s="191" t="s">
        <v>153</v>
      </c>
      <c r="E244" s="38"/>
      <c r="F244" s="192" t="s">
        <v>681</v>
      </c>
      <c r="G244" s="38"/>
      <c r="H244" s="38"/>
      <c r="I244" s="188"/>
      <c r="J244" s="38"/>
      <c r="K244" s="38"/>
      <c r="L244" s="41"/>
      <c r="M244" s="189"/>
      <c r="N244" s="190"/>
      <c r="O244" s="66"/>
      <c r="P244" s="66"/>
      <c r="Q244" s="66"/>
      <c r="R244" s="66"/>
      <c r="S244" s="66"/>
      <c r="T244" s="67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T244" s="19" t="s">
        <v>153</v>
      </c>
      <c r="AU244" s="19" t="s">
        <v>82</v>
      </c>
    </row>
    <row r="245" spans="1:65" s="2" customFormat="1" ht="38.4">
      <c r="A245" s="36"/>
      <c r="B245" s="37"/>
      <c r="C245" s="38"/>
      <c r="D245" s="186" t="s">
        <v>155</v>
      </c>
      <c r="E245" s="38"/>
      <c r="F245" s="193" t="s">
        <v>1191</v>
      </c>
      <c r="G245" s="38"/>
      <c r="H245" s="38"/>
      <c r="I245" s="188"/>
      <c r="J245" s="38"/>
      <c r="K245" s="38"/>
      <c r="L245" s="41"/>
      <c r="M245" s="189"/>
      <c r="N245" s="190"/>
      <c r="O245" s="66"/>
      <c r="P245" s="66"/>
      <c r="Q245" s="66"/>
      <c r="R245" s="66"/>
      <c r="S245" s="66"/>
      <c r="T245" s="67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T245" s="19" t="s">
        <v>155</v>
      </c>
      <c r="AU245" s="19" t="s">
        <v>82</v>
      </c>
    </row>
    <row r="246" spans="1:65" s="12" customFormat="1" ht="10.199999999999999">
      <c r="B246" s="194"/>
      <c r="C246" s="195"/>
      <c r="D246" s="186" t="s">
        <v>168</v>
      </c>
      <c r="E246" s="196" t="s">
        <v>19</v>
      </c>
      <c r="F246" s="197" t="s">
        <v>1174</v>
      </c>
      <c r="G246" s="195"/>
      <c r="H246" s="198">
        <v>60.97</v>
      </c>
      <c r="I246" s="199"/>
      <c r="J246" s="195"/>
      <c r="K246" s="195"/>
      <c r="L246" s="200"/>
      <c r="M246" s="201"/>
      <c r="N246" s="202"/>
      <c r="O246" s="202"/>
      <c r="P246" s="202"/>
      <c r="Q246" s="202"/>
      <c r="R246" s="202"/>
      <c r="S246" s="202"/>
      <c r="T246" s="203"/>
      <c r="AT246" s="204" t="s">
        <v>168</v>
      </c>
      <c r="AU246" s="204" t="s">
        <v>82</v>
      </c>
      <c r="AV246" s="12" t="s">
        <v>82</v>
      </c>
      <c r="AW246" s="12" t="s">
        <v>34</v>
      </c>
      <c r="AX246" s="12" t="s">
        <v>73</v>
      </c>
      <c r="AY246" s="204" t="s">
        <v>144</v>
      </c>
    </row>
    <row r="247" spans="1:65" s="13" customFormat="1" ht="10.199999999999999">
      <c r="B247" s="205"/>
      <c r="C247" s="206"/>
      <c r="D247" s="186" t="s">
        <v>168</v>
      </c>
      <c r="E247" s="207" t="s">
        <v>19</v>
      </c>
      <c r="F247" s="208" t="s">
        <v>170</v>
      </c>
      <c r="G247" s="206"/>
      <c r="H247" s="209">
        <v>60.97</v>
      </c>
      <c r="I247" s="210"/>
      <c r="J247" s="206"/>
      <c r="K247" s="206"/>
      <c r="L247" s="211"/>
      <c r="M247" s="212"/>
      <c r="N247" s="213"/>
      <c r="O247" s="213"/>
      <c r="P247" s="213"/>
      <c r="Q247" s="213"/>
      <c r="R247" s="213"/>
      <c r="S247" s="213"/>
      <c r="T247" s="214"/>
      <c r="AT247" s="215" t="s">
        <v>168</v>
      </c>
      <c r="AU247" s="215" t="s">
        <v>82</v>
      </c>
      <c r="AV247" s="13" t="s">
        <v>150</v>
      </c>
      <c r="AW247" s="13" t="s">
        <v>34</v>
      </c>
      <c r="AX247" s="13" t="s">
        <v>80</v>
      </c>
      <c r="AY247" s="215" t="s">
        <v>144</v>
      </c>
    </row>
    <row r="248" spans="1:65" s="2" customFormat="1" ht="24.15" customHeight="1">
      <c r="A248" s="36"/>
      <c r="B248" s="37"/>
      <c r="C248" s="173" t="s">
        <v>307</v>
      </c>
      <c r="D248" s="173" t="s">
        <v>145</v>
      </c>
      <c r="E248" s="174" t="s">
        <v>701</v>
      </c>
      <c r="F248" s="175" t="s">
        <v>702</v>
      </c>
      <c r="G248" s="176" t="s">
        <v>148</v>
      </c>
      <c r="H248" s="177">
        <v>60.97</v>
      </c>
      <c r="I248" s="178"/>
      <c r="J248" s="179">
        <f>ROUND(I248*H248,2)</f>
        <v>0</v>
      </c>
      <c r="K248" s="175" t="s">
        <v>149</v>
      </c>
      <c r="L248" s="41"/>
      <c r="M248" s="180" t="s">
        <v>19</v>
      </c>
      <c r="N248" s="181" t="s">
        <v>44</v>
      </c>
      <c r="O248" s="66"/>
      <c r="P248" s="182">
        <f>O248*H248</f>
        <v>0</v>
      </c>
      <c r="Q248" s="182">
        <v>0</v>
      </c>
      <c r="R248" s="182">
        <f>Q248*H248</f>
        <v>0</v>
      </c>
      <c r="S248" s="182">
        <v>0</v>
      </c>
      <c r="T248" s="183">
        <f>S248*H248</f>
        <v>0</v>
      </c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R248" s="184" t="s">
        <v>150</v>
      </c>
      <c r="AT248" s="184" t="s">
        <v>145</v>
      </c>
      <c r="AU248" s="184" t="s">
        <v>82</v>
      </c>
      <c r="AY248" s="19" t="s">
        <v>144</v>
      </c>
      <c r="BE248" s="185">
        <f>IF(N248="základní",J248,0)</f>
        <v>0</v>
      </c>
      <c r="BF248" s="185">
        <f>IF(N248="snížená",J248,0)</f>
        <v>0</v>
      </c>
      <c r="BG248" s="185">
        <f>IF(N248="zákl. přenesená",J248,0)</f>
        <v>0</v>
      </c>
      <c r="BH248" s="185">
        <f>IF(N248="sníž. přenesená",J248,0)</f>
        <v>0</v>
      </c>
      <c r="BI248" s="185">
        <f>IF(N248="nulová",J248,0)</f>
        <v>0</v>
      </c>
      <c r="BJ248" s="19" t="s">
        <v>80</v>
      </c>
      <c r="BK248" s="185">
        <f>ROUND(I248*H248,2)</f>
        <v>0</v>
      </c>
      <c r="BL248" s="19" t="s">
        <v>150</v>
      </c>
      <c r="BM248" s="184" t="s">
        <v>1192</v>
      </c>
    </row>
    <row r="249" spans="1:65" s="2" customFormat="1" ht="10.199999999999999">
      <c r="A249" s="36"/>
      <c r="B249" s="37"/>
      <c r="C249" s="38"/>
      <c r="D249" s="186" t="s">
        <v>152</v>
      </c>
      <c r="E249" s="38"/>
      <c r="F249" s="187" t="s">
        <v>702</v>
      </c>
      <c r="G249" s="38"/>
      <c r="H249" s="38"/>
      <c r="I249" s="188"/>
      <c r="J249" s="38"/>
      <c r="K249" s="38"/>
      <c r="L249" s="41"/>
      <c r="M249" s="189"/>
      <c r="N249" s="190"/>
      <c r="O249" s="66"/>
      <c r="P249" s="66"/>
      <c r="Q249" s="66"/>
      <c r="R249" s="66"/>
      <c r="S249" s="66"/>
      <c r="T249" s="67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T249" s="19" t="s">
        <v>152</v>
      </c>
      <c r="AU249" s="19" t="s">
        <v>82</v>
      </c>
    </row>
    <row r="250" spans="1:65" s="2" customFormat="1" ht="10.199999999999999">
      <c r="A250" s="36"/>
      <c r="B250" s="37"/>
      <c r="C250" s="38"/>
      <c r="D250" s="191" t="s">
        <v>153</v>
      </c>
      <c r="E250" s="38"/>
      <c r="F250" s="192" t="s">
        <v>704</v>
      </c>
      <c r="G250" s="38"/>
      <c r="H250" s="38"/>
      <c r="I250" s="188"/>
      <c r="J250" s="38"/>
      <c r="K250" s="38"/>
      <c r="L250" s="41"/>
      <c r="M250" s="189"/>
      <c r="N250" s="190"/>
      <c r="O250" s="66"/>
      <c r="P250" s="66"/>
      <c r="Q250" s="66"/>
      <c r="R250" s="66"/>
      <c r="S250" s="66"/>
      <c r="T250" s="67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T250" s="19" t="s">
        <v>153</v>
      </c>
      <c r="AU250" s="19" t="s">
        <v>82</v>
      </c>
    </row>
    <row r="251" spans="1:65" s="2" customFormat="1" ht="28.8">
      <c r="A251" s="36"/>
      <c r="B251" s="37"/>
      <c r="C251" s="38"/>
      <c r="D251" s="186" t="s">
        <v>155</v>
      </c>
      <c r="E251" s="38"/>
      <c r="F251" s="193" t="s">
        <v>1193</v>
      </c>
      <c r="G251" s="38"/>
      <c r="H251" s="38"/>
      <c r="I251" s="188"/>
      <c r="J251" s="38"/>
      <c r="K251" s="38"/>
      <c r="L251" s="41"/>
      <c r="M251" s="189"/>
      <c r="N251" s="190"/>
      <c r="O251" s="66"/>
      <c r="P251" s="66"/>
      <c r="Q251" s="66"/>
      <c r="R251" s="66"/>
      <c r="S251" s="66"/>
      <c r="T251" s="67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T251" s="19" t="s">
        <v>155</v>
      </c>
      <c r="AU251" s="19" t="s">
        <v>82</v>
      </c>
    </row>
    <row r="252" spans="1:65" s="12" customFormat="1" ht="10.199999999999999">
      <c r="B252" s="194"/>
      <c r="C252" s="195"/>
      <c r="D252" s="186" t="s">
        <v>168</v>
      </c>
      <c r="E252" s="196" t="s">
        <v>19</v>
      </c>
      <c r="F252" s="197" t="s">
        <v>1174</v>
      </c>
      <c r="G252" s="195"/>
      <c r="H252" s="198">
        <v>60.97</v>
      </c>
      <c r="I252" s="199"/>
      <c r="J252" s="195"/>
      <c r="K252" s="195"/>
      <c r="L252" s="200"/>
      <c r="M252" s="201"/>
      <c r="N252" s="202"/>
      <c r="O252" s="202"/>
      <c r="P252" s="202"/>
      <c r="Q252" s="202"/>
      <c r="R252" s="202"/>
      <c r="S252" s="202"/>
      <c r="T252" s="203"/>
      <c r="AT252" s="204" t="s">
        <v>168</v>
      </c>
      <c r="AU252" s="204" t="s">
        <v>82</v>
      </c>
      <c r="AV252" s="12" t="s">
        <v>82</v>
      </c>
      <c r="AW252" s="12" t="s">
        <v>34</v>
      </c>
      <c r="AX252" s="12" t="s">
        <v>73</v>
      </c>
      <c r="AY252" s="204" t="s">
        <v>144</v>
      </c>
    </row>
    <row r="253" spans="1:65" s="13" customFormat="1" ht="10.199999999999999">
      <c r="B253" s="205"/>
      <c r="C253" s="206"/>
      <c r="D253" s="186" t="s">
        <v>168</v>
      </c>
      <c r="E253" s="207" t="s">
        <v>19</v>
      </c>
      <c r="F253" s="208" t="s">
        <v>170</v>
      </c>
      <c r="G253" s="206"/>
      <c r="H253" s="209">
        <v>60.97</v>
      </c>
      <c r="I253" s="210"/>
      <c r="J253" s="206"/>
      <c r="K253" s="206"/>
      <c r="L253" s="211"/>
      <c r="M253" s="212"/>
      <c r="N253" s="213"/>
      <c r="O253" s="213"/>
      <c r="P253" s="213"/>
      <c r="Q253" s="213"/>
      <c r="R253" s="213"/>
      <c r="S253" s="213"/>
      <c r="T253" s="214"/>
      <c r="AT253" s="215" t="s">
        <v>168</v>
      </c>
      <c r="AU253" s="215" t="s">
        <v>82</v>
      </c>
      <c r="AV253" s="13" t="s">
        <v>150</v>
      </c>
      <c r="AW253" s="13" t="s">
        <v>34</v>
      </c>
      <c r="AX253" s="13" t="s">
        <v>80</v>
      </c>
      <c r="AY253" s="215" t="s">
        <v>144</v>
      </c>
    </row>
    <row r="254" spans="1:65" s="2" customFormat="1" ht="24.15" customHeight="1">
      <c r="A254" s="36"/>
      <c r="B254" s="37"/>
      <c r="C254" s="173" t="s">
        <v>312</v>
      </c>
      <c r="D254" s="173" t="s">
        <v>145</v>
      </c>
      <c r="E254" s="174" t="s">
        <v>629</v>
      </c>
      <c r="F254" s="175" t="s">
        <v>630</v>
      </c>
      <c r="G254" s="176" t="s">
        <v>148</v>
      </c>
      <c r="H254" s="177">
        <v>62.47</v>
      </c>
      <c r="I254" s="178"/>
      <c r="J254" s="179">
        <f>ROUND(I254*H254,2)</f>
        <v>0</v>
      </c>
      <c r="K254" s="175" t="s">
        <v>19</v>
      </c>
      <c r="L254" s="41"/>
      <c r="M254" s="180" t="s">
        <v>19</v>
      </c>
      <c r="N254" s="181" t="s">
        <v>44</v>
      </c>
      <c r="O254" s="66"/>
      <c r="P254" s="182">
        <f>O254*H254</f>
        <v>0</v>
      </c>
      <c r="Q254" s="182">
        <v>0</v>
      </c>
      <c r="R254" s="182">
        <f>Q254*H254</f>
        <v>0</v>
      </c>
      <c r="S254" s="182">
        <v>0</v>
      </c>
      <c r="T254" s="183">
        <f>S254*H254</f>
        <v>0</v>
      </c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R254" s="184" t="s">
        <v>150</v>
      </c>
      <c r="AT254" s="184" t="s">
        <v>145</v>
      </c>
      <c r="AU254" s="184" t="s">
        <v>82</v>
      </c>
      <c r="AY254" s="19" t="s">
        <v>144</v>
      </c>
      <c r="BE254" s="185">
        <f>IF(N254="základní",J254,0)</f>
        <v>0</v>
      </c>
      <c r="BF254" s="185">
        <f>IF(N254="snížená",J254,0)</f>
        <v>0</v>
      </c>
      <c r="BG254" s="185">
        <f>IF(N254="zákl. přenesená",J254,0)</f>
        <v>0</v>
      </c>
      <c r="BH254" s="185">
        <f>IF(N254="sníž. přenesená",J254,0)</f>
        <v>0</v>
      </c>
      <c r="BI254" s="185">
        <f>IF(N254="nulová",J254,0)</f>
        <v>0</v>
      </c>
      <c r="BJ254" s="19" t="s">
        <v>80</v>
      </c>
      <c r="BK254" s="185">
        <f>ROUND(I254*H254,2)</f>
        <v>0</v>
      </c>
      <c r="BL254" s="19" t="s">
        <v>150</v>
      </c>
      <c r="BM254" s="184" t="s">
        <v>1194</v>
      </c>
    </row>
    <row r="255" spans="1:65" s="2" customFormat="1" ht="10.199999999999999">
      <c r="A255" s="36"/>
      <c r="B255" s="37"/>
      <c r="C255" s="38"/>
      <c r="D255" s="186" t="s">
        <v>152</v>
      </c>
      <c r="E255" s="38"/>
      <c r="F255" s="187" t="s">
        <v>630</v>
      </c>
      <c r="G255" s="38"/>
      <c r="H255" s="38"/>
      <c r="I255" s="188"/>
      <c r="J255" s="38"/>
      <c r="K255" s="38"/>
      <c r="L255" s="41"/>
      <c r="M255" s="189"/>
      <c r="N255" s="190"/>
      <c r="O255" s="66"/>
      <c r="P255" s="66"/>
      <c r="Q255" s="66"/>
      <c r="R255" s="66"/>
      <c r="S255" s="66"/>
      <c r="T255" s="67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T255" s="19" t="s">
        <v>152</v>
      </c>
      <c r="AU255" s="19" t="s">
        <v>82</v>
      </c>
    </row>
    <row r="256" spans="1:65" s="2" customFormat="1" ht="67.2">
      <c r="A256" s="36"/>
      <c r="B256" s="37"/>
      <c r="C256" s="38"/>
      <c r="D256" s="186" t="s">
        <v>155</v>
      </c>
      <c r="E256" s="38"/>
      <c r="F256" s="193" t="s">
        <v>1195</v>
      </c>
      <c r="G256" s="38"/>
      <c r="H256" s="38"/>
      <c r="I256" s="188"/>
      <c r="J256" s="38"/>
      <c r="K256" s="38"/>
      <c r="L256" s="41"/>
      <c r="M256" s="189"/>
      <c r="N256" s="190"/>
      <c r="O256" s="66"/>
      <c r="P256" s="66"/>
      <c r="Q256" s="66"/>
      <c r="R256" s="66"/>
      <c r="S256" s="66"/>
      <c r="T256" s="67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T256" s="19" t="s">
        <v>155</v>
      </c>
      <c r="AU256" s="19" t="s">
        <v>82</v>
      </c>
    </row>
    <row r="257" spans="1:65" s="12" customFormat="1" ht="10.199999999999999">
      <c r="B257" s="194"/>
      <c r="C257" s="195"/>
      <c r="D257" s="186" t="s">
        <v>168</v>
      </c>
      <c r="E257" s="196" t="s">
        <v>19</v>
      </c>
      <c r="F257" s="197" t="s">
        <v>1174</v>
      </c>
      <c r="G257" s="195"/>
      <c r="H257" s="198">
        <v>60.97</v>
      </c>
      <c r="I257" s="199"/>
      <c r="J257" s="195"/>
      <c r="K257" s="195"/>
      <c r="L257" s="200"/>
      <c r="M257" s="201"/>
      <c r="N257" s="202"/>
      <c r="O257" s="202"/>
      <c r="P257" s="202"/>
      <c r="Q257" s="202"/>
      <c r="R257" s="202"/>
      <c r="S257" s="202"/>
      <c r="T257" s="203"/>
      <c r="AT257" s="204" t="s">
        <v>168</v>
      </c>
      <c r="AU257" s="204" t="s">
        <v>82</v>
      </c>
      <c r="AV257" s="12" t="s">
        <v>82</v>
      </c>
      <c r="AW257" s="12" t="s">
        <v>34</v>
      </c>
      <c r="AX257" s="12" t="s">
        <v>73</v>
      </c>
      <c r="AY257" s="204" t="s">
        <v>144</v>
      </c>
    </row>
    <row r="258" spans="1:65" s="12" customFormat="1" ht="10.199999999999999">
      <c r="B258" s="194"/>
      <c r="C258" s="195"/>
      <c r="D258" s="186" t="s">
        <v>168</v>
      </c>
      <c r="E258" s="196" t="s">
        <v>19</v>
      </c>
      <c r="F258" s="197" t="s">
        <v>1175</v>
      </c>
      <c r="G258" s="195"/>
      <c r="H258" s="198">
        <v>1.5</v>
      </c>
      <c r="I258" s="199"/>
      <c r="J258" s="195"/>
      <c r="K258" s="195"/>
      <c r="L258" s="200"/>
      <c r="M258" s="201"/>
      <c r="N258" s="202"/>
      <c r="O258" s="202"/>
      <c r="P258" s="202"/>
      <c r="Q258" s="202"/>
      <c r="R258" s="202"/>
      <c r="S258" s="202"/>
      <c r="T258" s="203"/>
      <c r="AT258" s="204" t="s">
        <v>168</v>
      </c>
      <c r="AU258" s="204" t="s">
        <v>82</v>
      </c>
      <c r="AV258" s="12" t="s">
        <v>82</v>
      </c>
      <c r="AW258" s="12" t="s">
        <v>34</v>
      </c>
      <c r="AX258" s="12" t="s">
        <v>73</v>
      </c>
      <c r="AY258" s="204" t="s">
        <v>144</v>
      </c>
    </row>
    <row r="259" spans="1:65" s="13" customFormat="1" ht="10.199999999999999">
      <c r="B259" s="205"/>
      <c r="C259" s="206"/>
      <c r="D259" s="186" t="s">
        <v>168</v>
      </c>
      <c r="E259" s="207" t="s">
        <v>19</v>
      </c>
      <c r="F259" s="208" t="s">
        <v>170</v>
      </c>
      <c r="G259" s="206"/>
      <c r="H259" s="209">
        <v>62.47</v>
      </c>
      <c r="I259" s="210"/>
      <c r="J259" s="206"/>
      <c r="K259" s="206"/>
      <c r="L259" s="211"/>
      <c r="M259" s="212"/>
      <c r="N259" s="213"/>
      <c r="O259" s="213"/>
      <c r="P259" s="213"/>
      <c r="Q259" s="213"/>
      <c r="R259" s="213"/>
      <c r="S259" s="213"/>
      <c r="T259" s="214"/>
      <c r="AT259" s="215" t="s">
        <v>168</v>
      </c>
      <c r="AU259" s="215" t="s">
        <v>82</v>
      </c>
      <c r="AV259" s="13" t="s">
        <v>150</v>
      </c>
      <c r="AW259" s="13" t="s">
        <v>34</v>
      </c>
      <c r="AX259" s="13" t="s">
        <v>80</v>
      </c>
      <c r="AY259" s="215" t="s">
        <v>144</v>
      </c>
    </row>
    <row r="260" spans="1:65" s="11" customFormat="1" ht="22.8" customHeight="1">
      <c r="B260" s="159"/>
      <c r="C260" s="160"/>
      <c r="D260" s="161" t="s">
        <v>72</v>
      </c>
      <c r="E260" s="234" t="s">
        <v>473</v>
      </c>
      <c r="F260" s="234" t="s">
        <v>474</v>
      </c>
      <c r="G260" s="160"/>
      <c r="H260" s="160"/>
      <c r="I260" s="163"/>
      <c r="J260" s="235">
        <f>BK260</f>
        <v>0</v>
      </c>
      <c r="K260" s="160"/>
      <c r="L260" s="165"/>
      <c r="M260" s="166"/>
      <c r="N260" s="167"/>
      <c r="O260" s="167"/>
      <c r="P260" s="168">
        <f>SUM(P261:P282)</f>
        <v>0</v>
      </c>
      <c r="Q260" s="167"/>
      <c r="R260" s="168">
        <f>SUM(R261:R282)</f>
        <v>0</v>
      </c>
      <c r="S260" s="167"/>
      <c r="T260" s="169">
        <f>SUM(T261:T282)</f>
        <v>0</v>
      </c>
      <c r="AR260" s="170" t="s">
        <v>80</v>
      </c>
      <c r="AT260" s="171" t="s">
        <v>72</v>
      </c>
      <c r="AU260" s="171" t="s">
        <v>80</v>
      </c>
      <c r="AY260" s="170" t="s">
        <v>144</v>
      </c>
      <c r="BK260" s="172">
        <f>SUM(BK261:BK282)</f>
        <v>0</v>
      </c>
    </row>
    <row r="261" spans="1:65" s="2" customFormat="1" ht="44.25" customHeight="1">
      <c r="A261" s="36"/>
      <c r="B261" s="37"/>
      <c r="C261" s="173" t="s">
        <v>317</v>
      </c>
      <c r="D261" s="173" t="s">
        <v>145</v>
      </c>
      <c r="E261" s="174" t="s">
        <v>706</v>
      </c>
      <c r="F261" s="175" t="s">
        <v>707</v>
      </c>
      <c r="G261" s="176" t="s">
        <v>238</v>
      </c>
      <c r="H261" s="177">
        <v>1.097</v>
      </c>
      <c r="I261" s="178"/>
      <c r="J261" s="179">
        <f>ROUND(I261*H261,2)</f>
        <v>0</v>
      </c>
      <c r="K261" s="175" t="s">
        <v>149</v>
      </c>
      <c r="L261" s="41"/>
      <c r="M261" s="180" t="s">
        <v>19</v>
      </c>
      <c r="N261" s="181" t="s">
        <v>44</v>
      </c>
      <c r="O261" s="66"/>
      <c r="P261" s="182">
        <f>O261*H261</f>
        <v>0</v>
      </c>
      <c r="Q261" s="182">
        <v>0</v>
      </c>
      <c r="R261" s="182">
        <f>Q261*H261</f>
        <v>0</v>
      </c>
      <c r="S261" s="182">
        <v>0</v>
      </c>
      <c r="T261" s="183">
        <f>S261*H261</f>
        <v>0</v>
      </c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R261" s="184" t="s">
        <v>150</v>
      </c>
      <c r="AT261" s="184" t="s">
        <v>145</v>
      </c>
      <c r="AU261" s="184" t="s">
        <v>82</v>
      </c>
      <c r="AY261" s="19" t="s">
        <v>144</v>
      </c>
      <c r="BE261" s="185">
        <f>IF(N261="základní",J261,0)</f>
        <v>0</v>
      </c>
      <c r="BF261" s="185">
        <f>IF(N261="snížená",J261,0)</f>
        <v>0</v>
      </c>
      <c r="BG261" s="185">
        <f>IF(N261="zákl. přenesená",J261,0)</f>
        <v>0</v>
      </c>
      <c r="BH261" s="185">
        <f>IF(N261="sníž. přenesená",J261,0)</f>
        <v>0</v>
      </c>
      <c r="BI261" s="185">
        <f>IF(N261="nulová",J261,0)</f>
        <v>0</v>
      </c>
      <c r="BJ261" s="19" t="s">
        <v>80</v>
      </c>
      <c r="BK261" s="185">
        <f>ROUND(I261*H261,2)</f>
        <v>0</v>
      </c>
      <c r="BL261" s="19" t="s">
        <v>150</v>
      </c>
      <c r="BM261" s="184" t="s">
        <v>1196</v>
      </c>
    </row>
    <row r="262" spans="1:65" s="2" customFormat="1" ht="38.4">
      <c r="A262" s="36"/>
      <c r="B262" s="37"/>
      <c r="C262" s="38"/>
      <c r="D262" s="186" t="s">
        <v>152</v>
      </c>
      <c r="E262" s="38"/>
      <c r="F262" s="187" t="s">
        <v>709</v>
      </c>
      <c r="G262" s="38"/>
      <c r="H262" s="38"/>
      <c r="I262" s="188"/>
      <c r="J262" s="38"/>
      <c r="K262" s="38"/>
      <c r="L262" s="41"/>
      <c r="M262" s="189"/>
      <c r="N262" s="190"/>
      <c r="O262" s="66"/>
      <c r="P262" s="66"/>
      <c r="Q262" s="66"/>
      <c r="R262" s="66"/>
      <c r="S262" s="66"/>
      <c r="T262" s="67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T262" s="19" t="s">
        <v>152</v>
      </c>
      <c r="AU262" s="19" t="s">
        <v>82</v>
      </c>
    </row>
    <row r="263" spans="1:65" s="2" customFormat="1" ht="10.199999999999999">
      <c r="A263" s="36"/>
      <c r="B263" s="37"/>
      <c r="C263" s="38"/>
      <c r="D263" s="191" t="s">
        <v>153</v>
      </c>
      <c r="E263" s="38"/>
      <c r="F263" s="192" t="s">
        <v>710</v>
      </c>
      <c r="G263" s="38"/>
      <c r="H263" s="38"/>
      <c r="I263" s="188"/>
      <c r="J263" s="38"/>
      <c r="K263" s="38"/>
      <c r="L263" s="41"/>
      <c r="M263" s="189"/>
      <c r="N263" s="190"/>
      <c r="O263" s="66"/>
      <c r="P263" s="66"/>
      <c r="Q263" s="66"/>
      <c r="R263" s="66"/>
      <c r="S263" s="66"/>
      <c r="T263" s="67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T263" s="19" t="s">
        <v>153</v>
      </c>
      <c r="AU263" s="19" t="s">
        <v>82</v>
      </c>
    </row>
    <row r="264" spans="1:65" s="12" customFormat="1" ht="10.199999999999999">
      <c r="B264" s="194"/>
      <c r="C264" s="195"/>
      <c r="D264" s="186" t="s">
        <v>168</v>
      </c>
      <c r="E264" s="196" t="s">
        <v>19</v>
      </c>
      <c r="F264" s="197" t="s">
        <v>1197</v>
      </c>
      <c r="G264" s="195"/>
      <c r="H264" s="198">
        <v>1.097</v>
      </c>
      <c r="I264" s="199"/>
      <c r="J264" s="195"/>
      <c r="K264" s="195"/>
      <c r="L264" s="200"/>
      <c r="M264" s="201"/>
      <c r="N264" s="202"/>
      <c r="O264" s="202"/>
      <c r="P264" s="202"/>
      <c r="Q264" s="202"/>
      <c r="R264" s="202"/>
      <c r="S264" s="202"/>
      <c r="T264" s="203"/>
      <c r="AT264" s="204" t="s">
        <v>168</v>
      </c>
      <c r="AU264" s="204" t="s">
        <v>82</v>
      </c>
      <c r="AV264" s="12" t="s">
        <v>82</v>
      </c>
      <c r="AW264" s="12" t="s">
        <v>34</v>
      </c>
      <c r="AX264" s="12" t="s">
        <v>73</v>
      </c>
      <c r="AY264" s="204" t="s">
        <v>144</v>
      </c>
    </row>
    <row r="265" spans="1:65" s="13" customFormat="1" ht="10.199999999999999">
      <c r="B265" s="205"/>
      <c r="C265" s="206"/>
      <c r="D265" s="186" t="s">
        <v>168</v>
      </c>
      <c r="E265" s="207" t="s">
        <v>19</v>
      </c>
      <c r="F265" s="208" t="s">
        <v>170</v>
      </c>
      <c r="G265" s="206"/>
      <c r="H265" s="209">
        <v>1.097</v>
      </c>
      <c r="I265" s="210"/>
      <c r="J265" s="206"/>
      <c r="K265" s="206"/>
      <c r="L265" s="211"/>
      <c r="M265" s="212"/>
      <c r="N265" s="213"/>
      <c r="O265" s="213"/>
      <c r="P265" s="213"/>
      <c r="Q265" s="213"/>
      <c r="R265" s="213"/>
      <c r="S265" s="213"/>
      <c r="T265" s="214"/>
      <c r="AT265" s="215" t="s">
        <v>168</v>
      </c>
      <c r="AU265" s="215" t="s">
        <v>82</v>
      </c>
      <c r="AV265" s="13" t="s">
        <v>150</v>
      </c>
      <c r="AW265" s="13" t="s">
        <v>34</v>
      </c>
      <c r="AX265" s="13" t="s">
        <v>80</v>
      </c>
      <c r="AY265" s="215" t="s">
        <v>144</v>
      </c>
    </row>
    <row r="266" spans="1:65" s="2" customFormat="1" ht="24.15" customHeight="1">
      <c r="A266" s="36"/>
      <c r="B266" s="37"/>
      <c r="C266" s="173" t="s">
        <v>322</v>
      </c>
      <c r="D266" s="173" t="s">
        <v>145</v>
      </c>
      <c r="E266" s="174" t="s">
        <v>712</v>
      </c>
      <c r="F266" s="175" t="s">
        <v>713</v>
      </c>
      <c r="G266" s="176" t="s">
        <v>238</v>
      </c>
      <c r="H266" s="177">
        <v>1.097</v>
      </c>
      <c r="I266" s="178"/>
      <c r="J266" s="179">
        <f>ROUND(I266*H266,2)</f>
        <v>0</v>
      </c>
      <c r="K266" s="175" t="s">
        <v>149</v>
      </c>
      <c r="L266" s="41"/>
      <c r="M266" s="180" t="s">
        <v>19</v>
      </c>
      <c r="N266" s="181" t="s">
        <v>44</v>
      </c>
      <c r="O266" s="66"/>
      <c r="P266" s="182">
        <f>O266*H266</f>
        <v>0</v>
      </c>
      <c r="Q266" s="182">
        <v>0</v>
      </c>
      <c r="R266" s="182">
        <f>Q266*H266</f>
        <v>0</v>
      </c>
      <c r="S266" s="182">
        <v>0</v>
      </c>
      <c r="T266" s="183">
        <f>S266*H266</f>
        <v>0</v>
      </c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R266" s="184" t="s">
        <v>150</v>
      </c>
      <c r="AT266" s="184" t="s">
        <v>145</v>
      </c>
      <c r="AU266" s="184" t="s">
        <v>82</v>
      </c>
      <c r="AY266" s="19" t="s">
        <v>144</v>
      </c>
      <c r="BE266" s="185">
        <f>IF(N266="základní",J266,0)</f>
        <v>0</v>
      </c>
      <c r="BF266" s="185">
        <f>IF(N266="snížená",J266,0)</f>
        <v>0</v>
      </c>
      <c r="BG266" s="185">
        <f>IF(N266="zákl. přenesená",J266,0)</f>
        <v>0</v>
      </c>
      <c r="BH266" s="185">
        <f>IF(N266="sníž. přenesená",J266,0)</f>
        <v>0</v>
      </c>
      <c r="BI266" s="185">
        <f>IF(N266="nulová",J266,0)</f>
        <v>0</v>
      </c>
      <c r="BJ266" s="19" t="s">
        <v>80</v>
      </c>
      <c r="BK266" s="185">
        <f>ROUND(I266*H266,2)</f>
        <v>0</v>
      </c>
      <c r="BL266" s="19" t="s">
        <v>150</v>
      </c>
      <c r="BM266" s="184" t="s">
        <v>1198</v>
      </c>
    </row>
    <row r="267" spans="1:65" s="2" customFormat="1" ht="28.8">
      <c r="A267" s="36"/>
      <c r="B267" s="37"/>
      <c r="C267" s="38"/>
      <c r="D267" s="186" t="s">
        <v>152</v>
      </c>
      <c r="E267" s="38"/>
      <c r="F267" s="187" t="s">
        <v>715</v>
      </c>
      <c r="G267" s="38"/>
      <c r="H267" s="38"/>
      <c r="I267" s="188"/>
      <c r="J267" s="38"/>
      <c r="K267" s="38"/>
      <c r="L267" s="41"/>
      <c r="M267" s="189"/>
      <c r="N267" s="190"/>
      <c r="O267" s="66"/>
      <c r="P267" s="66"/>
      <c r="Q267" s="66"/>
      <c r="R267" s="66"/>
      <c r="S267" s="66"/>
      <c r="T267" s="67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T267" s="19" t="s">
        <v>152</v>
      </c>
      <c r="AU267" s="19" t="s">
        <v>82</v>
      </c>
    </row>
    <row r="268" spans="1:65" s="2" customFormat="1" ht="10.199999999999999">
      <c r="A268" s="36"/>
      <c r="B268" s="37"/>
      <c r="C268" s="38"/>
      <c r="D268" s="191" t="s">
        <v>153</v>
      </c>
      <c r="E268" s="38"/>
      <c r="F268" s="192" t="s">
        <v>716</v>
      </c>
      <c r="G268" s="38"/>
      <c r="H268" s="38"/>
      <c r="I268" s="188"/>
      <c r="J268" s="38"/>
      <c r="K268" s="38"/>
      <c r="L268" s="41"/>
      <c r="M268" s="189"/>
      <c r="N268" s="190"/>
      <c r="O268" s="66"/>
      <c r="P268" s="66"/>
      <c r="Q268" s="66"/>
      <c r="R268" s="66"/>
      <c r="S268" s="66"/>
      <c r="T268" s="67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T268" s="19" t="s">
        <v>153</v>
      </c>
      <c r="AU268" s="19" t="s">
        <v>82</v>
      </c>
    </row>
    <row r="269" spans="1:65" s="12" customFormat="1" ht="10.199999999999999">
      <c r="B269" s="194"/>
      <c r="C269" s="195"/>
      <c r="D269" s="186" t="s">
        <v>168</v>
      </c>
      <c r="E269" s="196" t="s">
        <v>19</v>
      </c>
      <c r="F269" s="197" t="s">
        <v>1197</v>
      </c>
      <c r="G269" s="195"/>
      <c r="H269" s="198">
        <v>1.097</v>
      </c>
      <c r="I269" s="199"/>
      <c r="J269" s="195"/>
      <c r="K269" s="195"/>
      <c r="L269" s="200"/>
      <c r="M269" s="201"/>
      <c r="N269" s="202"/>
      <c r="O269" s="202"/>
      <c r="P269" s="202"/>
      <c r="Q269" s="202"/>
      <c r="R269" s="202"/>
      <c r="S269" s="202"/>
      <c r="T269" s="203"/>
      <c r="AT269" s="204" t="s">
        <v>168</v>
      </c>
      <c r="AU269" s="204" t="s">
        <v>82</v>
      </c>
      <c r="AV269" s="12" t="s">
        <v>82</v>
      </c>
      <c r="AW269" s="12" t="s">
        <v>34</v>
      </c>
      <c r="AX269" s="12" t="s">
        <v>73</v>
      </c>
      <c r="AY269" s="204" t="s">
        <v>144</v>
      </c>
    </row>
    <row r="270" spans="1:65" s="13" customFormat="1" ht="10.199999999999999">
      <c r="B270" s="205"/>
      <c r="C270" s="206"/>
      <c r="D270" s="186" t="s">
        <v>168</v>
      </c>
      <c r="E270" s="207" t="s">
        <v>19</v>
      </c>
      <c r="F270" s="208" t="s">
        <v>170</v>
      </c>
      <c r="G270" s="206"/>
      <c r="H270" s="209">
        <v>1.097</v>
      </c>
      <c r="I270" s="210"/>
      <c r="J270" s="206"/>
      <c r="K270" s="206"/>
      <c r="L270" s="211"/>
      <c r="M270" s="212"/>
      <c r="N270" s="213"/>
      <c r="O270" s="213"/>
      <c r="P270" s="213"/>
      <c r="Q270" s="213"/>
      <c r="R270" s="213"/>
      <c r="S270" s="213"/>
      <c r="T270" s="214"/>
      <c r="AT270" s="215" t="s">
        <v>168</v>
      </c>
      <c r="AU270" s="215" t="s">
        <v>82</v>
      </c>
      <c r="AV270" s="13" t="s">
        <v>150</v>
      </c>
      <c r="AW270" s="13" t="s">
        <v>34</v>
      </c>
      <c r="AX270" s="13" t="s">
        <v>80</v>
      </c>
      <c r="AY270" s="215" t="s">
        <v>144</v>
      </c>
    </row>
    <row r="271" spans="1:65" s="2" customFormat="1" ht="24.15" customHeight="1">
      <c r="A271" s="36"/>
      <c r="B271" s="37"/>
      <c r="C271" s="173" t="s">
        <v>327</v>
      </c>
      <c r="D271" s="173" t="s">
        <v>145</v>
      </c>
      <c r="E271" s="174" t="s">
        <v>717</v>
      </c>
      <c r="F271" s="175" t="s">
        <v>713</v>
      </c>
      <c r="G271" s="176" t="s">
        <v>238</v>
      </c>
      <c r="H271" s="177">
        <v>4199.1120000000001</v>
      </c>
      <c r="I271" s="178"/>
      <c r="J271" s="179">
        <f>ROUND(I271*H271,2)</f>
        <v>0</v>
      </c>
      <c r="K271" s="175" t="s">
        <v>149</v>
      </c>
      <c r="L271" s="41"/>
      <c r="M271" s="180" t="s">
        <v>19</v>
      </c>
      <c r="N271" s="181" t="s">
        <v>44</v>
      </c>
      <c r="O271" s="66"/>
      <c r="P271" s="182">
        <f>O271*H271</f>
        <v>0</v>
      </c>
      <c r="Q271" s="182">
        <v>0</v>
      </c>
      <c r="R271" s="182">
        <f>Q271*H271</f>
        <v>0</v>
      </c>
      <c r="S271" s="182">
        <v>0</v>
      </c>
      <c r="T271" s="183">
        <f>S271*H271</f>
        <v>0</v>
      </c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R271" s="184" t="s">
        <v>150</v>
      </c>
      <c r="AT271" s="184" t="s">
        <v>145</v>
      </c>
      <c r="AU271" s="184" t="s">
        <v>82</v>
      </c>
      <c r="AY271" s="19" t="s">
        <v>144</v>
      </c>
      <c r="BE271" s="185">
        <f>IF(N271="základní",J271,0)</f>
        <v>0</v>
      </c>
      <c r="BF271" s="185">
        <f>IF(N271="snížená",J271,0)</f>
        <v>0</v>
      </c>
      <c r="BG271" s="185">
        <f>IF(N271="zákl. přenesená",J271,0)</f>
        <v>0</v>
      </c>
      <c r="BH271" s="185">
        <f>IF(N271="sníž. přenesená",J271,0)</f>
        <v>0</v>
      </c>
      <c r="BI271" s="185">
        <f>IF(N271="nulová",J271,0)</f>
        <v>0</v>
      </c>
      <c r="BJ271" s="19" t="s">
        <v>80</v>
      </c>
      <c r="BK271" s="185">
        <f>ROUND(I271*H271,2)</f>
        <v>0</v>
      </c>
      <c r="BL271" s="19" t="s">
        <v>150</v>
      </c>
      <c r="BM271" s="184" t="s">
        <v>1199</v>
      </c>
    </row>
    <row r="272" spans="1:65" s="2" customFormat="1" ht="28.8">
      <c r="A272" s="36"/>
      <c r="B272" s="37"/>
      <c r="C272" s="38"/>
      <c r="D272" s="186" t="s">
        <v>152</v>
      </c>
      <c r="E272" s="38"/>
      <c r="F272" s="187" t="s">
        <v>715</v>
      </c>
      <c r="G272" s="38"/>
      <c r="H272" s="38"/>
      <c r="I272" s="188"/>
      <c r="J272" s="38"/>
      <c r="K272" s="38"/>
      <c r="L272" s="41"/>
      <c r="M272" s="189"/>
      <c r="N272" s="190"/>
      <c r="O272" s="66"/>
      <c r="P272" s="66"/>
      <c r="Q272" s="66"/>
      <c r="R272" s="66"/>
      <c r="S272" s="66"/>
      <c r="T272" s="67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T272" s="19" t="s">
        <v>152</v>
      </c>
      <c r="AU272" s="19" t="s">
        <v>82</v>
      </c>
    </row>
    <row r="273" spans="1:65" s="2" customFormat="1" ht="10.199999999999999">
      <c r="A273" s="36"/>
      <c r="B273" s="37"/>
      <c r="C273" s="38"/>
      <c r="D273" s="191" t="s">
        <v>153</v>
      </c>
      <c r="E273" s="38"/>
      <c r="F273" s="192" t="s">
        <v>719</v>
      </c>
      <c r="G273" s="38"/>
      <c r="H273" s="38"/>
      <c r="I273" s="188"/>
      <c r="J273" s="38"/>
      <c r="K273" s="38"/>
      <c r="L273" s="41"/>
      <c r="M273" s="189"/>
      <c r="N273" s="190"/>
      <c r="O273" s="66"/>
      <c r="P273" s="66"/>
      <c r="Q273" s="66"/>
      <c r="R273" s="66"/>
      <c r="S273" s="66"/>
      <c r="T273" s="67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T273" s="19" t="s">
        <v>153</v>
      </c>
      <c r="AU273" s="19" t="s">
        <v>82</v>
      </c>
    </row>
    <row r="274" spans="1:65" s="2" customFormat="1" ht="19.2">
      <c r="A274" s="36"/>
      <c r="B274" s="37"/>
      <c r="C274" s="38"/>
      <c r="D274" s="186" t="s">
        <v>155</v>
      </c>
      <c r="E274" s="38"/>
      <c r="F274" s="193" t="s">
        <v>720</v>
      </c>
      <c r="G274" s="38"/>
      <c r="H274" s="38"/>
      <c r="I274" s="188"/>
      <c r="J274" s="38"/>
      <c r="K274" s="38"/>
      <c r="L274" s="41"/>
      <c r="M274" s="189"/>
      <c r="N274" s="190"/>
      <c r="O274" s="66"/>
      <c r="P274" s="66"/>
      <c r="Q274" s="66"/>
      <c r="R274" s="66"/>
      <c r="S274" s="66"/>
      <c r="T274" s="67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T274" s="19" t="s">
        <v>155</v>
      </c>
      <c r="AU274" s="19" t="s">
        <v>82</v>
      </c>
    </row>
    <row r="275" spans="1:65" s="12" customFormat="1" ht="20.399999999999999">
      <c r="B275" s="194"/>
      <c r="C275" s="195"/>
      <c r="D275" s="186" t="s">
        <v>168</v>
      </c>
      <c r="E275" s="196" t="s">
        <v>19</v>
      </c>
      <c r="F275" s="197" t="s">
        <v>1200</v>
      </c>
      <c r="G275" s="195"/>
      <c r="H275" s="198">
        <v>4199.1120000000001</v>
      </c>
      <c r="I275" s="199"/>
      <c r="J275" s="195"/>
      <c r="K275" s="195"/>
      <c r="L275" s="200"/>
      <c r="M275" s="201"/>
      <c r="N275" s="202"/>
      <c r="O275" s="202"/>
      <c r="P275" s="202"/>
      <c r="Q275" s="202"/>
      <c r="R275" s="202"/>
      <c r="S275" s="202"/>
      <c r="T275" s="203"/>
      <c r="AT275" s="204" t="s">
        <v>168</v>
      </c>
      <c r="AU275" s="204" t="s">
        <v>82</v>
      </c>
      <c r="AV275" s="12" t="s">
        <v>82</v>
      </c>
      <c r="AW275" s="12" t="s">
        <v>34</v>
      </c>
      <c r="AX275" s="12" t="s">
        <v>73</v>
      </c>
      <c r="AY275" s="204" t="s">
        <v>144</v>
      </c>
    </row>
    <row r="276" spans="1:65" s="13" customFormat="1" ht="10.199999999999999">
      <c r="B276" s="205"/>
      <c r="C276" s="206"/>
      <c r="D276" s="186" t="s">
        <v>168</v>
      </c>
      <c r="E276" s="207" t="s">
        <v>19</v>
      </c>
      <c r="F276" s="208" t="s">
        <v>170</v>
      </c>
      <c r="G276" s="206"/>
      <c r="H276" s="209">
        <v>4199.1120000000001</v>
      </c>
      <c r="I276" s="210"/>
      <c r="J276" s="206"/>
      <c r="K276" s="206"/>
      <c r="L276" s="211"/>
      <c r="M276" s="212"/>
      <c r="N276" s="213"/>
      <c r="O276" s="213"/>
      <c r="P276" s="213"/>
      <c r="Q276" s="213"/>
      <c r="R276" s="213"/>
      <c r="S276" s="213"/>
      <c r="T276" s="214"/>
      <c r="AT276" s="215" t="s">
        <v>168</v>
      </c>
      <c r="AU276" s="215" t="s">
        <v>82</v>
      </c>
      <c r="AV276" s="13" t="s">
        <v>150</v>
      </c>
      <c r="AW276" s="13" t="s">
        <v>34</v>
      </c>
      <c r="AX276" s="13" t="s">
        <v>80</v>
      </c>
      <c r="AY276" s="215" t="s">
        <v>144</v>
      </c>
    </row>
    <row r="277" spans="1:65" s="2" customFormat="1" ht="24.15" customHeight="1">
      <c r="A277" s="36"/>
      <c r="B277" s="37"/>
      <c r="C277" s="173" t="s">
        <v>332</v>
      </c>
      <c r="D277" s="173" t="s">
        <v>145</v>
      </c>
      <c r="E277" s="174" t="s">
        <v>722</v>
      </c>
      <c r="F277" s="175" t="s">
        <v>723</v>
      </c>
      <c r="G277" s="176" t="s">
        <v>238</v>
      </c>
      <c r="H277" s="177">
        <v>34.006999999999998</v>
      </c>
      <c r="I277" s="178"/>
      <c r="J277" s="179">
        <f>ROUND(I277*H277,2)</f>
        <v>0</v>
      </c>
      <c r="K277" s="175" t="s">
        <v>149</v>
      </c>
      <c r="L277" s="41"/>
      <c r="M277" s="180" t="s">
        <v>19</v>
      </c>
      <c r="N277" s="181" t="s">
        <v>44</v>
      </c>
      <c r="O277" s="66"/>
      <c r="P277" s="182">
        <f>O277*H277</f>
        <v>0</v>
      </c>
      <c r="Q277" s="182">
        <v>0</v>
      </c>
      <c r="R277" s="182">
        <f>Q277*H277</f>
        <v>0</v>
      </c>
      <c r="S277" s="182">
        <v>0</v>
      </c>
      <c r="T277" s="183">
        <f>S277*H277</f>
        <v>0</v>
      </c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R277" s="184" t="s">
        <v>150</v>
      </c>
      <c r="AT277" s="184" t="s">
        <v>145</v>
      </c>
      <c r="AU277" s="184" t="s">
        <v>82</v>
      </c>
      <c r="AY277" s="19" t="s">
        <v>144</v>
      </c>
      <c r="BE277" s="185">
        <f>IF(N277="základní",J277,0)</f>
        <v>0</v>
      </c>
      <c r="BF277" s="185">
        <f>IF(N277="snížená",J277,0)</f>
        <v>0</v>
      </c>
      <c r="BG277" s="185">
        <f>IF(N277="zákl. přenesená",J277,0)</f>
        <v>0</v>
      </c>
      <c r="BH277" s="185">
        <f>IF(N277="sníž. přenesená",J277,0)</f>
        <v>0</v>
      </c>
      <c r="BI277" s="185">
        <f>IF(N277="nulová",J277,0)</f>
        <v>0</v>
      </c>
      <c r="BJ277" s="19" t="s">
        <v>80</v>
      </c>
      <c r="BK277" s="185">
        <f>ROUND(I277*H277,2)</f>
        <v>0</v>
      </c>
      <c r="BL277" s="19" t="s">
        <v>150</v>
      </c>
      <c r="BM277" s="184" t="s">
        <v>1201</v>
      </c>
    </row>
    <row r="278" spans="1:65" s="2" customFormat="1" ht="28.8">
      <c r="A278" s="36"/>
      <c r="B278" s="37"/>
      <c r="C278" s="38"/>
      <c r="D278" s="186" t="s">
        <v>152</v>
      </c>
      <c r="E278" s="38"/>
      <c r="F278" s="187" t="s">
        <v>725</v>
      </c>
      <c r="G278" s="38"/>
      <c r="H278" s="38"/>
      <c r="I278" s="188"/>
      <c r="J278" s="38"/>
      <c r="K278" s="38"/>
      <c r="L278" s="41"/>
      <c r="M278" s="189"/>
      <c r="N278" s="190"/>
      <c r="O278" s="66"/>
      <c r="P278" s="66"/>
      <c r="Q278" s="66"/>
      <c r="R278" s="66"/>
      <c r="S278" s="66"/>
      <c r="T278" s="67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T278" s="19" t="s">
        <v>152</v>
      </c>
      <c r="AU278" s="19" t="s">
        <v>82</v>
      </c>
    </row>
    <row r="279" spans="1:65" s="2" customFormat="1" ht="10.199999999999999">
      <c r="A279" s="36"/>
      <c r="B279" s="37"/>
      <c r="C279" s="38"/>
      <c r="D279" s="191" t="s">
        <v>153</v>
      </c>
      <c r="E279" s="38"/>
      <c r="F279" s="192" t="s">
        <v>726</v>
      </c>
      <c r="G279" s="38"/>
      <c r="H279" s="38"/>
      <c r="I279" s="188"/>
      <c r="J279" s="38"/>
      <c r="K279" s="38"/>
      <c r="L279" s="41"/>
      <c r="M279" s="189"/>
      <c r="N279" s="190"/>
      <c r="O279" s="66"/>
      <c r="P279" s="66"/>
      <c r="Q279" s="66"/>
      <c r="R279" s="66"/>
      <c r="S279" s="66"/>
      <c r="T279" s="67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T279" s="19" t="s">
        <v>153</v>
      </c>
      <c r="AU279" s="19" t="s">
        <v>82</v>
      </c>
    </row>
    <row r="280" spans="1:65" s="2" customFormat="1" ht="28.8">
      <c r="A280" s="36"/>
      <c r="B280" s="37"/>
      <c r="C280" s="38"/>
      <c r="D280" s="186" t="s">
        <v>155</v>
      </c>
      <c r="E280" s="38"/>
      <c r="F280" s="193" t="s">
        <v>727</v>
      </c>
      <c r="G280" s="38"/>
      <c r="H280" s="38"/>
      <c r="I280" s="188"/>
      <c r="J280" s="38"/>
      <c r="K280" s="38"/>
      <c r="L280" s="41"/>
      <c r="M280" s="189"/>
      <c r="N280" s="190"/>
      <c r="O280" s="66"/>
      <c r="P280" s="66"/>
      <c r="Q280" s="66"/>
      <c r="R280" s="66"/>
      <c r="S280" s="66"/>
      <c r="T280" s="67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T280" s="19" t="s">
        <v>155</v>
      </c>
      <c r="AU280" s="19" t="s">
        <v>82</v>
      </c>
    </row>
    <row r="281" spans="1:65" s="12" customFormat="1" ht="10.199999999999999">
      <c r="B281" s="194"/>
      <c r="C281" s="195"/>
      <c r="D281" s="186" t="s">
        <v>168</v>
      </c>
      <c r="E281" s="196" t="s">
        <v>19</v>
      </c>
      <c r="F281" s="197" t="s">
        <v>1202</v>
      </c>
      <c r="G281" s="195"/>
      <c r="H281" s="198">
        <v>34.006999999999998</v>
      </c>
      <c r="I281" s="199"/>
      <c r="J281" s="195"/>
      <c r="K281" s="195"/>
      <c r="L281" s="200"/>
      <c r="M281" s="201"/>
      <c r="N281" s="202"/>
      <c r="O281" s="202"/>
      <c r="P281" s="202"/>
      <c r="Q281" s="202"/>
      <c r="R281" s="202"/>
      <c r="S281" s="202"/>
      <c r="T281" s="203"/>
      <c r="AT281" s="204" t="s">
        <v>168</v>
      </c>
      <c r="AU281" s="204" t="s">
        <v>82</v>
      </c>
      <c r="AV281" s="12" t="s">
        <v>82</v>
      </c>
      <c r="AW281" s="12" t="s">
        <v>34</v>
      </c>
      <c r="AX281" s="12" t="s">
        <v>73</v>
      </c>
      <c r="AY281" s="204" t="s">
        <v>144</v>
      </c>
    </row>
    <row r="282" spans="1:65" s="13" customFormat="1" ht="10.199999999999999">
      <c r="B282" s="205"/>
      <c r="C282" s="206"/>
      <c r="D282" s="186" t="s">
        <v>168</v>
      </c>
      <c r="E282" s="207" t="s">
        <v>19</v>
      </c>
      <c r="F282" s="208" t="s">
        <v>170</v>
      </c>
      <c r="G282" s="206"/>
      <c r="H282" s="209">
        <v>34.006999999999998</v>
      </c>
      <c r="I282" s="210"/>
      <c r="J282" s="206"/>
      <c r="K282" s="206"/>
      <c r="L282" s="211"/>
      <c r="M282" s="212"/>
      <c r="N282" s="213"/>
      <c r="O282" s="213"/>
      <c r="P282" s="213"/>
      <c r="Q282" s="213"/>
      <c r="R282" s="213"/>
      <c r="S282" s="213"/>
      <c r="T282" s="214"/>
      <c r="AT282" s="215" t="s">
        <v>168</v>
      </c>
      <c r="AU282" s="215" t="s">
        <v>82</v>
      </c>
      <c r="AV282" s="13" t="s">
        <v>150</v>
      </c>
      <c r="AW282" s="13" t="s">
        <v>34</v>
      </c>
      <c r="AX282" s="13" t="s">
        <v>80</v>
      </c>
      <c r="AY282" s="215" t="s">
        <v>144</v>
      </c>
    </row>
    <row r="283" spans="1:65" s="11" customFormat="1" ht="22.8" customHeight="1">
      <c r="B283" s="159"/>
      <c r="C283" s="160"/>
      <c r="D283" s="161" t="s">
        <v>72</v>
      </c>
      <c r="E283" s="234" t="s">
        <v>729</v>
      </c>
      <c r="F283" s="234" t="s">
        <v>730</v>
      </c>
      <c r="G283" s="160"/>
      <c r="H283" s="160"/>
      <c r="I283" s="163"/>
      <c r="J283" s="235">
        <f>BK283</f>
        <v>0</v>
      </c>
      <c r="K283" s="160"/>
      <c r="L283" s="165"/>
      <c r="M283" s="166"/>
      <c r="N283" s="167"/>
      <c r="O283" s="167"/>
      <c r="P283" s="168">
        <f>SUM(P284:P286)</f>
        <v>0</v>
      </c>
      <c r="Q283" s="167"/>
      <c r="R283" s="168">
        <f>SUM(R284:R286)</f>
        <v>0</v>
      </c>
      <c r="S283" s="167"/>
      <c r="T283" s="169">
        <f>SUM(T284:T286)</f>
        <v>0</v>
      </c>
      <c r="AR283" s="170" t="s">
        <v>80</v>
      </c>
      <c r="AT283" s="171" t="s">
        <v>72</v>
      </c>
      <c r="AU283" s="171" t="s">
        <v>80</v>
      </c>
      <c r="AY283" s="170" t="s">
        <v>144</v>
      </c>
      <c r="BK283" s="172">
        <f>SUM(BK284:BK286)</f>
        <v>0</v>
      </c>
    </row>
    <row r="284" spans="1:65" s="2" customFormat="1" ht="16.5" customHeight="1">
      <c r="A284" s="36"/>
      <c r="B284" s="37"/>
      <c r="C284" s="173" t="s">
        <v>337</v>
      </c>
      <c r="D284" s="173" t="s">
        <v>145</v>
      </c>
      <c r="E284" s="174" t="s">
        <v>731</v>
      </c>
      <c r="F284" s="175" t="s">
        <v>732</v>
      </c>
      <c r="G284" s="176" t="s">
        <v>238</v>
      </c>
      <c r="H284" s="177">
        <v>4323.4930000000004</v>
      </c>
      <c r="I284" s="178"/>
      <c r="J284" s="179">
        <f>ROUND(I284*H284,2)</f>
        <v>0</v>
      </c>
      <c r="K284" s="175" t="s">
        <v>149</v>
      </c>
      <c r="L284" s="41"/>
      <c r="M284" s="180" t="s">
        <v>19</v>
      </c>
      <c r="N284" s="181" t="s">
        <v>44</v>
      </c>
      <c r="O284" s="66"/>
      <c r="P284" s="182">
        <f>O284*H284</f>
        <v>0</v>
      </c>
      <c r="Q284" s="182">
        <v>0</v>
      </c>
      <c r="R284" s="182">
        <f>Q284*H284</f>
        <v>0</v>
      </c>
      <c r="S284" s="182">
        <v>0</v>
      </c>
      <c r="T284" s="183">
        <f>S284*H284</f>
        <v>0</v>
      </c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R284" s="184" t="s">
        <v>150</v>
      </c>
      <c r="AT284" s="184" t="s">
        <v>145</v>
      </c>
      <c r="AU284" s="184" t="s">
        <v>82</v>
      </c>
      <c r="AY284" s="19" t="s">
        <v>144</v>
      </c>
      <c r="BE284" s="185">
        <f>IF(N284="základní",J284,0)</f>
        <v>0</v>
      </c>
      <c r="BF284" s="185">
        <f>IF(N284="snížená",J284,0)</f>
        <v>0</v>
      </c>
      <c r="BG284" s="185">
        <f>IF(N284="zákl. přenesená",J284,0)</f>
        <v>0</v>
      </c>
      <c r="BH284" s="185">
        <f>IF(N284="sníž. přenesená",J284,0)</f>
        <v>0</v>
      </c>
      <c r="BI284" s="185">
        <f>IF(N284="nulová",J284,0)</f>
        <v>0</v>
      </c>
      <c r="BJ284" s="19" t="s">
        <v>80</v>
      </c>
      <c r="BK284" s="185">
        <f>ROUND(I284*H284,2)</f>
        <v>0</v>
      </c>
      <c r="BL284" s="19" t="s">
        <v>150</v>
      </c>
      <c r="BM284" s="184" t="s">
        <v>1203</v>
      </c>
    </row>
    <row r="285" spans="1:65" s="2" customFormat="1" ht="19.2">
      <c r="A285" s="36"/>
      <c r="B285" s="37"/>
      <c r="C285" s="38"/>
      <c r="D285" s="186" t="s">
        <v>152</v>
      </c>
      <c r="E285" s="38"/>
      <c r="F285" s="187" t="s">
        <v>734</v>
      </c>
      <c r="G285" s="38"/>
      <c r="H285" s="38"/>
      <c r="I285" s="188"/>
      <c r="J285" s="38"/>
      <c r="K285" s="38"/>
      <c r="L285" s="41"/>
      <c r="M285" s="189"/>
      <c r="N285" s="190"/>
      <c r="O285" s="66"/>
      <c r="P285" s="66"/>
      <c r="Q285" s="66"/>
      <c r="R285" s="66"/>
      <c r="S285" s="66"/>
      <c r="T285" s="67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T285" s="19" t="s">
        <v>152</v>
      </c>
      <c r="AU285" s="19" t="s">
        <v>82</v>
      </c>
    </row>
    <row r="286" spans="1:65" s="2" customFormat="1" ht="10.199999999999999">
      <c r="A286" s="36"/>
      <c r="B286" s="37"/>
      <c r="C286" s="38"/>
      <c r="D286" s="191" t="s">
        <v>153</v>
      </c>
      <c r="E286" s="38"/>
      <c r="F286" s="192" t="s">
        <v>735</v>
      </c>
      <c r="G286" s="38"/>
      <c r="H286" s="38"/>
      <c r="I286" s="188"/>
      <c r="J286" s="38"/>
      <c r="K286" s="38"/>
      <c r="L286" s="41"/>
      <c r="M286" s="249"/>
      <c r="N286" s="250"/>
      <c r="O286" s="251"/>
      <c r="P286" s="251"/>
      <c r="Q286" s="251"/>
      <c r="R286" s="251"/>
      <c r="S286" s="251"/>
      <c r="T286" s="252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T286" s="19" t="s">
        <v>153</v>
      </c>
      <c r="AU286" s="19" t="s">
        <v>82</v>
      </c>
    </row>
    <row r="287" spans="1:65" s="2" customFormat="1" ht="6.9" customHeight="1">
      <c r="A287" s="36"/>
      <c r="B287" s="49"/>
      <c r="C287" s="50"/>
      <c r="D287" s="50"/>
      <c r="E287" s="50"/>
      <c r="F287" s="50"/>
      <c r="G287" s="50"/>
      <c r="H287" s="50"/>
      <c r="I287" s="50"/>
      <c r="J287" s="50"/>
      <c r="K287" s="50"/>
      <c r="L287" s="41"/>
      <c r="M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</row>
  </sheetData>
  <sheetProtection algorithmName="SHA-512" hashValue="AYa7wIV6SaiT5E1+x+XDwhHJoqnq1+RoaXLUF2Qrm5LxKhWeBVlDAVzOVpcUdCMn1hsXmjuDSDo9/7AgJQYNfA==" saltValue="RXy+yPQEfzlo/EcBKPi3plPzUDlKLpql150kuzWLrcZhs5JX6CxZeAM4D+r6/+8IpaUGTRfhi8d5XAmOKtJZmQ==" spinCount="100000" sheet="1" objects="1" scenarios="1" formatColumns="0" formatRows="0" autoFilter="0"/>
  <autoFilter ref="C93:K286" xr:uid="{00000000-0009-0000-0000-000009000000}"/>
  <mergeCells count="12">
    <mergeCell ref="E86:H86"/>
    <mergeCell ref="L2:V2"/>
    <mergeCell ref="E50:H50"/>
    <mergeCell ref="E52:H52"/>
    <mergeCell ref="E54:H54"/>
    <mergeCell ref="E82:H82"/>
    <mergeCell ref="E84:H84"/>
    <mergeCell ref="E7:H7"/>
    <mergeCell ref="E9:H9"/>
    <mergeCell ref="E11:H11"/>
    <mergeCell ref="E20:H20"/>
    <mergeCell ref="E29:H29"/>
  </mergeCells>
  <hyperlinks>
    <hyperlink ref="F99" r:id="rId1" xr:uid="{00000000-0004-0000-0900-000000000000}"/>
    <hyperlink ref="F107" r:id="rId2" xr:uid="{00000000-0004-0000-0900-000001000000}"/>
    <hyperlink ref="F116" r:id="rId3" xr:uid="{00000000-0004-0000-0900-000002000000}"/>
    <hyperlink ref="F124" r:id="rId4" xr:uid="{00000000-0004-0000-0900-000003000000}"/>
    <hyperlink ref="F130" r:id="rId5" xr:uid="{00000000-0004-0000-0900-000004000000}"/>
    <hyperlink ref="F137" r:id="rId6" xr:uid="{00000000-0004-0000-0900-000005000000}"/>
    <hyperlink ref="F142" r:id="rId7" xr:uid="{00000000-0004-0000-0900-000006000000}"/>
    <hyperlink ref="F148" r:id="rId8" xr:uid="{00000000-0004-0000-0900-000007000000}"/>
    <hyperlink ref="F152" r:id="rId9" xr:uid="{00000000-0004-0000-0900-000008000000}"/>
    <hyperlink ref="F156" r:id="rId10" xr:uid="{00000000-0004-0000-0900-000009000000}"/>
    <hyperlink ref="F163" r:id="rId11" xr:uid="{00000000-0004-0000-0900-00000A000000}"/>
    <hyperlink ref="F169" r:id="rId12" xr:uid="{00000000-0004-0000-0900-00000B000000}"/>
    <hyperlink ref="F177" r:id="rId13" xr:uid="{00000000-0004-0000-0900-00000C000000}"/>
    <hyperlink ref="F182" r:id="rId14" xr:uid="{00000000-0004-0000-0900-00000D000000}"/>
    <hyperlink ref="F187" r:id="rId15" xr:uid="{00000000-0004-0000-0900-00000E000000}"/>
    <hyperlink ref="F195" r:id="rId16" xr:uid="{00000000-0004-0000-0900-00000F000000}"/>
    <hyperlink ref="F204" r:id="rId17" xr:uid="{00000000-0004-0000-0900-000010000000}"/>
    <hyperlink ref="F209" r:id="rId18" xr:uid="{00000000-0004-0000-0900-000011000000}"/>
    <hyperlink ref="F214" r:id="rId19" xr:uid="{00000000-0004-0000-0900-000012000000}"/>
    <hyperlink ref="F222" r:id="rId20" xr:uid="{00000000-0004-0000-0900-000013000000}"/>
    <hyperlink ref="F228" r:id="rId21" xr:uid="{00000000-0004-0000-0900-000014000000}"/>
    <hyperlink ref="F233" r:id="rId22" xr:uid="{00000000-0004-0000-0900-000015000000}"/>
    <hyperlink ref="F238" r:id="rId23" xr:uid="{00000000-0004-0000-0900-000016000000}"/>
    <hyperlink ref="F244" r:id="rId24" xr:uid="{00000000-0004-0000-0900-000017000000}"/>
    <hyperlink ref="F250" r:id="rId25" xr:uid="{00000000-0004-0000-0900-000018000000}"/>
    <hyperlink ref="F263" r:id="rId26" xr:uid="{00000000-0004-0000-0900-000019000000}"/>
    <hyperlink ref="F268" r:id="rId27" xr:uid="{00000000-0004-0000-0900-00001A000000}"/>
    <hyperlink ref="F273" r:id="rId28" xr:uid="{00000000-0004-0000-0900-00001B000000}"/>
    <hyperlink ref="F279" r:id="rId29" xr:uid="{00000000-0004-0000-0900-00001C000000}"/>
    <hyperlink ref="F286" r:id="rId30" xr:uid="{00000000-0004-0000-0900-00001D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BM178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AT2" s="19" t="s">
        <v>113</v>
      </c>
    </row>
    <row r="3" spans="1:46" s="1" customFormat="1" ht="6.9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2"/>
      <c r="AT3" s="19" t="s">
        <v>82</v>
      </c>
    </row>
    <row r="4" spans="1:46" s="1" customFormat="1" ht="24.9" customHeight="1">
      <c r="B4" s="22"/>
      <c r="D4" s="112" t="s">
        <v>119</v>
      </c>
      <c r="L4" s="22"/>
      <c r="M4" s="113" t="s">
        <v>10</v>
      </c>
      <c r="AT4" s="19" t="s">
        <v>4</v>
      </c>
    </row>
    <row r="5" spans="1:46" s="1" customFormat="1" ht="6.9" customHeight="1">
      <c r="B5" s="22"/>
      <c r="L5" s="22"/>
    </row>
    <row r="6" spans="1:46" s="1" customFormat="1" ht="12" customHeight="1">
      <c r="B6" s="22"/>
      <c r="D6" s="114" t="s">
        <v>16</v>
      </c>
      <c r="L6" s="22"/>
    </row>
    <row r="7" spans="1:46" s="1" customFormat="1" ht="26.25" customHeight="1">
      <c r="B7" s="22"/>
      <c r="E7" s="384" t="str">
        <f>'Rekapitulace stavby'!K6</f>
        <v>Lačnovský p., ř. km 0,000 - 3,260, Moravský Lačnov, oprava koryta</v>
      </c>
      <c r="F7" s="385"/>
      <c r="G7" s="385"/>
      <c r="H7" s="385"/>
      <c r="L7" s="22"/>
    </row>
    <row r="8" spans="1:46" s="1" customFormat="1" ht="12" customHeight="1">
      <c r="B8" s="22"/>
      <c r="D8" s="114" t="s">
        <v>120</v>
      </c>
      <c r="L8" s="22"/>
    </row>
    <row r="9" spans="1:46" s="2" customFormat="1" ht="23.25" customHeight="1">
      <c r="A9" s="36"/>
      <c r="B9" s="41"/>
      <c r="C9" s="36"/>
      <c r="D9" s="36"/>
      <c r="E9" s="384" t="s">
        <v>955</v>
      </c>
      <c r="F9" s="386"/>
      <c r="G9" s="386"/>
      <c r="H9" s="386"/>
      <c r="I9" s="36"/>
      <c r="J9" s="36"/>
      <c r="K9" s="36"/>
      <c r="L9" s="115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>
      <c r="A10" s="36"/>
      <c r="B10" s="41"/>
      <c r="C10" s="36"/>
      <c r="D10" s="114" t="s">
        <v>122</v>
      </c>
      <c r="E10" s="36"/>
      <c r="F10" s="36"/>
      <c r="G10" s="36"/>
      <c r="H10" s="36"/>
      <c r="I10" s="36"/>
      <c r="J10" s="36"/>
      <c r="K10" s="36"/>
      <c r="L10" s="11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6.5" customHeight="1">
      <c r="A11" s="36"/>
      <c r="B11" s="41"/>
      <c r="C11" s="36"/>
      <c r="D11" s="36"/>
      <c r="E11" s="387" t="s">
        <v>1204</v>
      </c>
      <c r="F11" s="386"/>
      <c r="G11" s="386"/>
      <c r="H11" s="386"/>
      <c r="I11" s="36"/>
      <c r="J11" s="36"/>
      <c r="K11" s="36"/>
      <c r="L11" s="11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0.199999999999999">
      <c r="A12" s="36"/>
      <c r="B12" s="41"/>
      <c r="C12" s="36"/>
      <c r="D12" s="36"/>
      <c r="E12" s="36"/>
      <c r="F12" s="36"/>
      <c r="G12" s="36"/>
      <c r="H12" s="36"/>
      <c r="I12" s="36"/>
      <c r="J12" s="36"/>
      <c r="K12" s="36"/>
      <c r="L12" s="11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>
      <c r="A13" s="36"/>
      <c r="B13" s="41"/>
      <c r="C13" s="36"/>
      <c r="D13" s="114" t="s">
        <v>18</v>
      </c>
      <c r="E13" s="36"/>
      <c r="F13" s="105" t="s">
        <v>19</v>
      </c>
      <c r="G13" s="36"/>
      <c r="H13" s="36"/>
      <c r="I13" s="114" t="s">
        <v>20</v>
      </c>
      <c r="J13" s="105" t="s">
        <v>19</v>
      </c>
      <c r="K13" s="36"/>
      <c r="L13" s="115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4" t="s">
        <v>21</v>
      </c>
      <c r="E14" s="36"/>
      <c r="F14" s="105" t="s">
        <v>22</v>
      </c>
      <c r="G14" s="36"/>
      <c r="H14" s="36"/>
      <c r="I14" s="114" t="s">
        <v>23</v>
      </c>
      <c r="J14" s="116" t="str">
        <f>'Rekapitulace stavby'!AN8</f>
        <v>3. 2. 2025</v>
      </c>
      <c r="K14" s="36"/>
      <c r="L14" s="115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8" customHeight="1">
      <c r="A15" s="36"/>
      <c r="B15" s="41"/>
      <c r="C15" s="36"/>
      <c r="D15" s="36"/>
      <c r="E15" s="36"/>
      <c r="F15" s="36"/>
      <c r="G15" s="36"/>
      <c r="H15" s="36"/>
      <c r="I15" s="36"/>
      <c r="J15" s="36"/>
      <c r="K15" s="36"/>
      <c r="L15" s="11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41"/>
      <c r="C16" s="36"/>
      <c r="D16" s="114" t="s">
        <v>25</v>
      </c>
      <c r="E16" s="36"/>
      <c r="F16" s="36"/>
      <c r="G16" s="36"/>
      <c r="H16" s="36"/>
      <c r="I16" s="114" t="s">
        <v>26</v>
      </c>
      <c r="J16" s="105" t="s">
        <v>27</v>
      </c>
      <c r="K16" s="36"/>
      <c r="L16" s="115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>
      <c r="A17" s="36"/>
      <c r="B17" s="41"/>
      <c r="C17" s="36"/>
      <c r="D17" s="36"/>
      <c r="E17" s="105" t="s">
        <v>28</v>
      </c>
      <c r="F17" s="36"/>
      <c r="G17" s="36"/>
      <c r="H17" s="36"/>
      <c r="I17" s="114" t="s">
        <v>29</v>
      </c>
      <c r="J17" s="105" t="s">
        <v>30</v>
      </c>
      <c r="K17" s="36"/>
      <c r="L17" s="11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" customHeight="1">
      <c r="A18" s="36"/>
      <c r="B18" s="41"/>
      <c r="C18" s="36"/>
      <c r="D18" s="36"/>
      <c r="E18" s="36"/>
      <c r="F18" s="36"/>
      <c r="G18" s="36"/>
      <c r="H18" s="36"/>
      <c r="I18" s="36"/>
      <c r="J18" s="36"/>
      <c r="K18" s="36"/>
      <c r="L18" s="115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>
      <c r="A19" s="36"/>
      <c r="B19" s="41"/>
      <c r="C19" s="36"/>
      <c r="D19" s="114" t="s">
        <v>31</v>
      </c>
      <c r="E19" s="36"/>
      <c r="F19" s="36"/>
      <c r="G19" s="36"/>
      <c r="H19" s="36"/>
      <c r="I19" s="114" t="s">
        <v>26</v>
      </c>
      <c r="J19" s="32" t="str">
        <f>'Rekapitulace stavby'!AN13</f>
        <v>Vyplň údaj</v>
      </c>
      <c r="K19" s="36"/>
      <c r="L19" s="115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>
      <c r="A20" s="36"/>
      <c r="B20" s="41"/>
      <c r="C20" s="36"/>
      <c r="D20" s="36"/>
      <c r="E20" s="388" t="str">
        <f>'Rekapitulace stavby'!E14</f>
        <v>Vyplň údaj</v>
      </c>
      <c r="F20" s="389"/>
      <c r="G20" s="389"/>
      <c r="H20" s="389"/>
      <c r="I20" s="114" t="s">
        <v>29</v>
      </c>
      <c r="J20" s="32" t="str">
        <f>'Rekapitulace stavby'!AN14</f>
        <v>Vyplň údaj</v>
      </c>
      <c r="K20" s="36"/>
      <c r="L20" s="115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" customHeight="1">
      <c r="A21" s="36"/>
      <c r="B21" s="41"/>
      <c r="C21" s="36"/>
      <c r="D21" s="36"/>
      <c r="E21" s="36"/>
      <c r="F21" s="36"/>
      <c r="G21" s="36"/>
      <c r="H21" s="36"/>
      <c r="I21" s="36"/>
      <c r="J21" s="36"/>
      <c r="K21" s="36"/>
      <c r="L21" s="11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>
      <c r="A22" s="36"/>
      <c r="B22" s="41"/>
      <c r="C22" s="36"/>
      <c r="D22" s="114" t="s">
        <v>33</v>
      </c>
      <c r="E22" s="36"/>
      <c r="F22" s="36"/>
      <c r="G22" s="36"/>
      <c r="H22" s="36"/>
      <c r="I22" s="114" t="s">
        <v>26</v>
      </c>
      <c r="J22" s="105" t="s">
        <v>27</v>
      </c>
      <c r="K22" s="36"/>
      <c r="L22" s="115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>
      <c r="A23" s="36"/>
      <c r="B23" s="41"/>
      <c r="C23" s="36"/>
      <c r="D23" s="36"/>
      <c r="E23" s="105" t="s">
        <v>28</v>
      </c>
      <c r="F23" s="36"/>
      <c r="G23" s="36"/>
      <c r="H23" s="36"/>
      <c r="I23" s="114" t="s">
        <v>29</v>
      </c>
      <c r="J23" s="105" t="s">
        <v>30</v>
      </c>
      <c r="K23" s="36"/>
      <c r="L23" s="115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" customHeight="1">
      <c r="A24" s="36"/>
      <c r="B24" s="41"/>
      <c r="C24" s="36"/>
      <c r="D24" s="36"/>
      <c r="E24" s="36"/>
      <c r="F24" s="36"/>
      <c r="G24" s="36"/>
      <c r="H24" s="36"/>
      <c r="I24" s="36"/>
      <c r="J24" s="36"/>
      <c r="K24" s="36"/>
      <c r="L24" s="115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>
      <c r="A25" s="36"/>
      <c r="B25" s="41"/>
      <c r="C25" s="36"/>
      <c r="D25" s="114" t="s">
        <v>35</v>
      </c>
      <c r="E25" s="36"/>
      <c r="F25" s="36"/>
      <c r="G25" s="36"/>
      <c r="H25" s="36"/>
      <c r="I25" s="114" t="s">
        <v>26</v>
      </c>
      <c r="J25" s="105" t="str">
        <f>IF('Rekapitulace stavby'!AN19="","",'Rekapitulace stavby'!AN19)</f>
        <v/>
      </c>
      <c r="K25" s="36"/>
      <c r="L25" s="11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>
      <c r="A26" s="36"/>
      <c r="B26" s="41"/>
      <c r="C26" s="36"/>
      <c r="D26" s="36"/>
      <c r="E26" s="105" t="str">
        <f>IF('Rekapitulace stavby'!E20="","",'Rekapitulace stavby'!E20)</f>
        <v xml:space="preserve"> </v>
      </c>
      <c r="F26" s="36"/>
      <c r="G26" s="36"/>
      <c r="H26" s="36"/>
      <c r="I26" s="114" t="s">
        <v>29</v>
      </c>
      <c r="J26" s="105" t="str">
        <f>IF('Rekapitulace stavby'!AN20="","",'Rekapitulace stavby'!AN20)</f>
        <v/>
      </c>
      <c r="K26" s="36"/>
      <c r="L26" s="115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" customHeight="1">
      <c r="A27" s="36"/>
      <c r="B27" s="41"/>
      <c r="C27" s="36"/>
      <c r="D27" s="36"/>
      <c r="E27" s="36"/>
      <c r="F27" s="36"/>
      <c r="G27" s="36"/>
      <c r="H27" s="36"/>
      <c r="I27" s="36"/>
      <c r="J27" s="36"/>
      <c r="K27" s="36"/>
      <c r="L27" s="115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>
      <c r="A28" s="36"/>
      <c r="B28" s="41"/>
      <c r="C28" s="36"/>
      <c r="D28" s="114" t="s">
        <v>37</v>
      </c>
      <c r="E28" s="36"/>
      <c r="F28" s="36"/>
      <c r="G28" s="36"/>
      <c r="H28" s="36"/>
      <c r="I28" s="36"/>
      <c r="J28" s="36"/>
      <c r="K28" s="36"/>
      <c r="L28" s="115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16.5" customHeight="1">
      <c r="A29" s="117"/>
      <c r="B29" s="118"/>
      <c r="C29" s="117"/>
      <c r="D29" s="117"/>
      <c r="E29" s="390" t="s">
        <v>19</v>
      </c>
      <c r="F29" s="390"/>
      <c r="G29" s="390"/>
      <c r="H29" s="390"/>
      <c r="I29" s="117"/>
      <c r="J29" s="117"/>
      <c r="K29" s="117"/>
      <c r="L29" s="119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</row>
    <row r="30" spans="1:31" s="2" customFormat="1" ht="6.9" customHeight="1">
      <c r="A30" s="36"/>
      <c r="B30" s="41"/>
      <c r="C30" s="36"/>
      <c r="D30" s="36"/>
      <c r="E30" s="36"/>
      <c r="F30" s="36"/>
      <c r="G30" s="36"/>
      <c r="H30" s="36"/>
      <c r="I30" s="36"/>
      <c r="J30" s="36"/>
      <c r="K30" s="36"/>
      <c r="L30" s="115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" customHeight="1">
      <c r="A31" s="36"/>
      <c r="B31" s="41"/>
      <c r="C31" s="36"/>
      <c r="D31" s="120"/>
      <c r="E31" s="120"/>
      <c r="F31" s="120"/>
      <c r="G31" s="120"/>
      <c r="H31" s="120"/>
      <c r="I31" s="120"/>
      <c r="J31" s="120"/>
      <c r="K31" s="120"/>
      <c r="L31" s="115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25.35" customHeight="1">
      <c r="A32" s="36"/>
      <c r="B32" s="41"/>
      <c r="C32" s="36"/>
      <c r="D32" s="121" t="s">
        <v>39</v>
      </c>
      <c r="E32" s="36"/>
      <c r="F32" s="36"/>
      <c r="G32" s="36"/>
      <c r="H32" s="36"/>
      <c r="I32" s="36"/>
      <c r="J32" s="122">
        <f>ROUND(J90, 2)</f>
        <v>0</v>
      </c>
      <c r="K32" s="36"/>
      <c r="L32" s="115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" customHeight="1">
      <c r="A33" s="36"/>
      <c r="B33" s="41"/>
      <c r="C33" s="36"/>
      <c r="D33" s="120"/>
      <c r="E33" s="120"/>
      <c r="F33" s="120"/>
      <c r="G33" s="120"/>
      <c r="H33" s="120"/>
      <c r="I33" s="120"/>
      <c r="J33" s="120"/>
      <c r="K33" s="120"/>
      <c r="L33" s="11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" customHeight="1">
      <c r="A34" s="36"/>
      <c r="B34" s="41"/>
      <c r="C34" s="36"/>
      <c r="D34" s="36"/>
      <c r="E34" s="36"/>
      <c r="F34" s="123" t="s">
        <v>41</v>
      </c>
      <c r="G34" s="36"/>
      <c r="H34" s="36"/>
      <c r="I34" s="123" t="s">
        <v>40</v>
      </c>
      <c r="J34" s="123" t="s">
        <v>42</v>
      </c>
      <c r="K34" s="36"/>
      <c r="L34" s="115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" customHeight="1">
      <c r="A35" s="36"/>
      <c r="B35" s="41"/>
      <c r="C35" s="36"/>
      <c r="D35" s="124" t="s">
        <v>43</v>
      </c>
      <c r="E35" s="114" t="s">
        <v>44</v>
      </c>
      <c r="F35" s="125">
        <f>ROUND((SUM(BE90:BE177)),  2)</f>
        <v>0</v>
      </c>
      <c r="G35" s="36"/>
      <c r="H35" s="36"/>
      <c r="I35" s="126">
        <v>0.21</v>
      </c>
      <c r="J35" s="125">
        <f>ROUND(((SUM(BE90:BE177))*I35),  2)</f>
        <v>0</v>
      </c>
      <c r="K35" s="36"/>
      <c r="L35" s="115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" customHeight="1">
      <c r="A36" s="36"/>
      <c r="B36" s="41"/>
      <c r="C36" s="36"/>
      <c r="D36" s="36"/>
      <c r="E36" s="114" t="s">
        <v>45</v>
      </c>
      <c r="F36" s="125">
        <f>ROUND((SUM(BF90:BF177)),  2)</f>
        <v>0</v>
      </c>
      <c r="G36" s="36"/>
      <c r="H36" s="36"/>
      <c r="I36" s="126">
        <v>0.12</v>
      </c>
      <c r="J36" s="125">
        <f>ROUND(((SUM(BF90:BF177))*I36),  2)</f>
        <v>0</v>
      </c>
      <c r="K36" s="36"/>
      <c r="L36" s="115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" hidden="1" customHeight="1">
      <c r="A37" s="36"/>
      <c r="B37" s="41"/>
      <c r="C37" s="36"/>
      <c r="D37" s="36"/>
      <c r="E37" s="114" t="s">
        <v>46</v>
      </c>
      <c r="F37" s="125">
        <f>ROUND((SUM(BG90:BG177)),  2)</f>
        <v>0</v>
      </c>
      <c r="G37" s="36"/>
      <c r="H37" s="36"/>
      <c r="I37" s="126">
        <v>0.21</v>
      </c>
      <c r="J37" s="125">
        <f>0</f>
        <v>0</v>
      </c>
      <c r="K37" s="36"/>
      <c r="L37" s="115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" hidden="1" customHeight="1">
      <c r="A38" s="36"/>
      <c r="B38" s="41"/>
      <c r="C38" s="36"/>
      <c r="D38" s="36"/>
      <c r="E38" s="114" t="s">
        <v>47</v>
      </c>
      <c r="F38" s="125">
        <f>ROUND((SUM(BH90:BH177)),  2)</f>
        <v>0</v>
      </c>
      <c r="G38" s="36"/>
      <c r="H38" s="36"/>
      <c r="I38" s="126">
        <v>0.12</v>
      </c>
      <c r="J38" s="125">
        <f>0</f>
        <v>0</v>
      </c>
      <c r="K38" s="36"/>
      <c r="L38" s="115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" hidden="1" customHeight="1">
      <c r="A39" s="36"/>
      <c r="B39" s="41"/>
      <c r="C39" s="36"/>
      <c r="D39" s="36"/>
      <c r="E39" s="114" t="s">
        <v>48</v>
      </c>
      <c r="F39" s="125">
        <f>ROUND((SUM(BI90:BI177)),  2)</f>
        <v>0</v>
      </c>
      <c r="G39" s="36"/>
      <c r="H39" s="36"/>
      <c r="I39" s="126">
        <v>0</v>
      </c>
      <c r="J39" s="125">
        <f>0</f>
        <v>0</v>
      </c>
      <c r="K39" s="36"/>
      <c r="L39" s="11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" customHeight="1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115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>
      <c r="A41" s="36"/>
      <c r="B41" s="41"/>
      <c r="C41" s="127"/>
      <c r="D41" s="128" t="s">
        <v>49</v>
      </c>
      <c r="E41" s="129"/>
      <c r="F41" s="129"/>
      <c r="G41" s="130" t="s">
        <v>50</v>
      </c>
      <c r="H41" s="131" t="s">
        <v>51</v>
      </c>
      <c r="I41" s="129"/>
      <c r="J41" s="132">
        <f>SUM(J32:J39)</f>
        <v>0</v>
      </c>
      <c r="K41" s="133"/>
      <c r="L41" s="115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" customHeight="1">
      <c r="A42" s="36"/>
      <c r="B42" s="134"/>
      <c r="C42" s="135"/>
      <c r="D42" s="135"/>
      <c r="E42" s="135"/>
      <c r="F42" s="135"/>
      <c r="G42" s="135"/>
      <c r="H42" s="135"/>
      <c r="I42" s="135"/>
      <c r="J42" s="135"/>
      <c r="K42" s="135"/>
      <c r="L42" s="115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6" spans="1:31" s="2" customFormat="1" ht="6.9" customHeight="1">
      <c r="A46" s="36"/>
      <c r="B46" s="136"/>
      <c r="C46" s="137"/>
      <c r="D46" s="137"/>
      <c r="E46" s="137"/>
      <c r="F46" s="137"/>
      <c r="G46" s="137"/>
      <c r="H46" s="137"/>
      <c r="I46" s="137"/>
      <c r="J46" s="137"/>
      <c r="K46" s="137"/>
      <c r="L46" s="115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24.9" customHeight="1">
      <c r="A47" s="36"/>
      <c r="B47" s="37"/>
      <c r="C47" s="25" t="s">
        <v>124</v>
      </c>
      <c r="D47" s="38"/>
      <c r="E47" s="38"/>
      <c r="F47" s="38"/>
      <c r="G47" s="38"/>
      <c r="H47" s="38"/>
      <c r="I47" s="38"/>
      <c r="J47" s="38"/>
      <c r="K47" s="38"/>
      <c r="L47" s="115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6.9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115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16</v>
      </c>
      <c r="D49" s="38"/>
      <c r="E49" s="38"/>
      <c r="F49" s="38"/>
      <c r="G49" s="38"/>
      <c r="H49" s="38"/>
      <c r="I49" s="38"/>
      <c r="J49" s="38"/>
      <c r="K49" s="38"/>
      <c r="L49" s="11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26.25" customHeight="1">
      <c r="A50" s="36"/>
      <c r="B50" s="37"/>
      <c r="C50" s="38"/>
      <c r="D50" s="38"/>
      <c r="E50" s="391" t="str">
        <f>E7</f>
        <v>Lačnovský p., ř. km 0,000 - 3,260, Moravský Lačnov, oprava koryta</v>
      </c>
      <c r="F50" s="392"/>
      <c r="G50" s="392"/>
      <c r="H50" s="392"/>
      <c r="I50" s="38"/>
      <c r="J50" s="38"/>
      <c r="K50" s="38"/>
      <c r="L50" s="115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1" customFormat="1" ht="12" customHeight="1">
      <c r="B51" s="23"/>
      <c r="C51" s="31" t="s">
        <v>120</v>
      </c>
      <c r="D51" s="24"/>
      <c r="E51" s="24"/>
      <c r="F51" s="24"/>
      <c r="G51" s="24"/>
      <c r="H51" s="24"/>
      <c r="I51" s="24"/>
      <c r="J51" s="24"/>
      <c r="K51" s="24"/>
      <c r="L51" s="22"/>
    </row>
    <row r="52" spans="1:47" s="2" customFormat="1" ht="23.25" customHeight="1">
      <c r="A52" s="36"/>
      <c r="B52" s="37"/>
      <c r="C52" s="38"/>
      <c r="D52" s="38"/>
      <c r="E52" s="391" t="s">
        <v>955</v>
      </c>
      <c r="F52" s="393"/>
      <c r="G52" s="393"/>
      <c r="H52" s="393"/>
      <c r="I52" s="38"/>
      <c r="J52" s="38"/>
      <c r="K52" s="38"/>
      <c r="L52" s="11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12" customHeight="1">
      <c r="A53" s="36"/>
      <c r="B53" s="37"/>
      <c r="C53" s="31" t="s">
        <v>122</v>
      </c>
      <c r="D53" s="38"/>
      <c r="E53" s="38"/>
      <c r="F53" s="38"/>
      <c r="G53" s="38"/>
      <c r="H53" s="38"/>
      <c r="I53" s="38"/>
      <c r="J53" s="38"/>
      <c r="K53" s="38"/>
      <c r="L53" s="11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6.5" customHeight="1">
      <c r="A54" s="36"/>
      <c r="B54" s="37"/>
      <c r="C54" s="38"/>
      <c r="D54" s="38"/>
      <c r="E54" s="345" t="str">
        <f>E11</f>
        <v>SO-02.03 - Sanace římsy</v>
      </c>
      <c r="F54" s="393"/>
      <c r="G54" s="393"/>
      <c r="H54" s="393"/>
      <c r="I54" s="38"/>
      <c r="J54" s="38"/>
      <c r="K54" s="38"/>
      <c r="L54" s="11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6.9" customHeight="1">
      <c r="A55" s="36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115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2" customHeight="1">
      <c r="A56" s="36"/>
      <c r="B56" s="37"/>
      <c r="C56" s="31" t="s">
        <v>21</v>
      </c>
      <c r="D56" s="38"/>
      <c r="E56" s="38"/>
      <c r="F56" s="29" t="str">
        <f>F14</f>
        <v>Svitavy</v>
      </c>
      <c r="G56" s="38"/>
      <c r="H56" s="38"/>
      <c r="I56" s="31" t="s">
        <v>23</v>
      </c>
      <c r="J56" s="61" t="str">
        <f>IF(J14="","",J14)</f>
        <v>3. 2. 2025</v>
      </c>
      <c r="K56" s="38"/>
      <c r="L56" s="115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6.9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11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5.15" customHeight="1">
      <c r="A58" s="36"/>
      <c r="B58" s="37"/>
      <c r="C58" s="31" t="s">
        <v>25</v>
      </c>
      <c r="D58" s="38"/>
      <c r="E58" s="38"/>
      <c r="F58" s="29" t="str">
        <f>E17</f>
        <v>Povodí Moravy, s.p.</v>
      </c>
      <c r="G58" s="38"/>
      <c r="H58" s="38"/>
      <c r="I58" s="31" t="s">
        <v>33</v>
      </c>
      <c r="J58" s="34" t="str">
        <f>E23</f>
        <v>Povodí Moravy, s.p.</v>
      </c>
      <c r="K58" s="38"/>
      <c r="L58" s="11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15.15" customHeight="1">
      <c r="A59" s="36"/>
      <c r="B59" s="37"/>
      <c r="C59" s="31" t="s">
        <v>31</v>
      </c>
      <c r="D59" s="38"/>
      <c r="E59" s="38"/>
      <c r="F59" s="29" t="str">
        <f>IF(E20="","",E20)</f>
        <v>Vyplň údaj</v>
      </c>
      <c r="G59" s="38"/>
      <c r="H59" s="38"/>
      <c r="I59" s="31" t="s">
        <v>35</v>
      </c>
      <c r="J59" s="34" t="str">
        <f>E26</f>
        <v xml:space="preserve"> </v>
      </c>
      <c r="K59" s="38"/>
      <c r="L59" s="11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pans="1:47" s="2" customFormat="1" ht="10.35" customHeight="1">
      <c r="A60" s="36"/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115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pans="1:47" s="2" customFormat="1" ht="29.25" customHeight="1">
      <c r="A61" s="36"/>
      <c r="B61" s="37"/>
      <c r="C61" s="138" t="s">
        <v>125</v>
      </c>
      <c r="D61" s="139"/>
      <c r="E61" s="139"/>
      <c r="F61" s="139"/>
      <c r="G61" s="139"/>
      <c r="H61" s="139"/>
      <c r="I61" s="139"/>
      <c r="J61" s="140" t="s">
        <v>126</v>
      </c>
      <c r="K61" s="139"/>
      <c r="L61" s="115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47" s="2" customFormat="1" ht="10.35" customHeight="1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15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47" s="2" customFormat="1" ht="22.8" customHeight="1">
      <c r="A63" s="36"/>
      <c r="B63" s="37"/>
      <c r="C63" s="141" t="s">
        <v>71</v>
      </c>
      <c r="D63" s="38"/>
      <c r="E63" s="38"/>
      <c r="F63" s="38"/>
      <c r="G63" s="38"/>
      <c r="H63" s="38"/>
      <c r="I63" s="38"/>
      <c r="J63" s="79">
        <f>J90</f>
        <v>0</v>
      </c>
      <c r="K63" s="38"/>
      <c r="L63" s="115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U63" s="19" t="s">
        <v>127</v>
      </c>
    </row>
    <row r="64" spans="1:47" s="9" customFormat="1" ht="24.9" customHeight="1">
      <c r="B64" s="142"/>
      <c r="C64" s="143"/>
      <c r="D64" s="144" t="s">
        <v>410</v>
      </c>
      <c r="E64" s="145"/>
      <c r="F64" s="145"/>
      <c r="G64" s="145"/>
      <c r="H64" s="145"/>
      <c r="I64" s="145"/>
      <c r="J64" s="146">
        <f>J91</f>
        <v>0</v>
      </c>
      <c r="K64" s="143"/>
      <c r="L64" s="147"/>
    </row>
    <row r="65" spans="1:31" s="14" customFormat="1" ht="19.95" customHeight="1">
      <c r="B65" s="229"/>
      <c r="C65" s="99"/>
      <c r="D65" s="230" t="s">
        <v>411</v>
      </c>
      <c r="E65" s="231"/>
      <c r="F65" s="231"/>
      <c r="G65" s="231"/>
      <c r="H65" s="231"/>
      <c r="I65" s="231"/>
      <c r="J65" s="232">
        <f>J92</f>
        <v>0</v>
      </c>
      <c r="K65" s="99"/>
      <c r="L65" s="233"/>
    </row>
    <row r="66" spans="1:31" s="14" customFormat="1" ht="19.95" customHeight="1">
      <c r="B66" s="229"/>
      <c r="C66" s="99"/>
      <c r="D66" s="230" t="s">
        <v>484</v>
      </c>
      <c r="E66" s="231"/>
      <c r="F66" s="231"/>
      <c r="G66" s="231"/>
      <c r="H66" s="231"/>
      <c r="I66" s="231"/>
      <c r="J66" s="232">
        <f>J97</f>
        <v>0</v>
      </c>
      <c r="K66" s="99"/>
      <c r="L66" s="233"/>
    </row>
    <row r="67" spans="1:31" s="14" customFormat="1" ht="19.95" customHeight="1">
      <c r="B67" s="229"/>
      <c r="C67" s="99"/>
      <c r="D67" s="230" t="s">
        <v>412</v>
      </c>
      <c r="E67" s="231"/>
      <c r="F67" s="231"/>
      <c r="G67" s="231"/>
      <c r="H67" s="231"/>
      <c r="I67" s="231"/>
      <c r="J67" s="232">
        <f>J163</f>
        <v>0</v>
      </c>
      <c r="K67" s="99"/>
      <c r="L67" s="233"/>
    </row>
    <row r="68" spans="1:31" s="14" customFormat="1" ht="19.95" customHeight="1">
      <c r="B68" s="229"/>
      <c r="C68" s="99"/>
      <c r="D68" s="230" t="s">
        <v>485</v>
      </c>
      <c r="E68" s="231"/>
      <c r="F68" s="231"/>
      <c r="G68" s="231"/>
      <c r="H68" s="231"/>
      <c r="I68" s="231"/>
      <c r="J68" s="232">
        <f>J174</f>
        <v>0</v>
      </c>
      <c r="K68" s="99"/>
      <c r="L68" s="233"/>
    </row>
    <row r="69" spans="1:31" s="2" customFormat="1" ht="21.75" customHeight="1">
      <c r="A69" s="36"/>
      <c r="B69" s="37"/>
      <c r="C69" s="38"/>
      <c r="D69" s="38"/>
      <c r="E69" s="38"/>
      <c r="F69" s="38"/>
      <c r="G69" s="38"/>
      <c r="H69" s="38"/>
      <c r="I69" s="38"/>
      <c r="J69" s="38"/>
      <c r="K69" s="38"/>
      <c r="L69" s="115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pans="1:31" s="2" customFormat="1" ht="6.9" customHeight="1">
      <c r="A70" s="36"/>
      <c r="B70" s="49"/>
      <c r="C70" s="50"/>
      <c r="D70" s="50"/>
      <c r="E70" s="50"/>
      <c r="F70" s="50"/>
      <c r="G70" s="50"/>
      <c r="H70" s="50"/>
      <c r="I70" s="50"/>
      <c r="J70" s="50"/>
      <c r="K70" s="50"/>
      <c r="L70" s="115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4" spans="1:31" s="2" customFormat="1" ht="6.9" customHeight="1">
      <c r="A74" s="36"/>
      <c r="B74" s="51"/>
      <c r="C74" s="52"/>
      <c r="D74" s="52"/>
      <c r="E74" s="52"/>
      <c r="F74" s="52"/>
      <c r="G74" s="52"/>
      <c r="H74" s="52"/>
      <c r="I74" s="52"/>
      <c r="J74" s="52"/>
      <c r="K74" s="52"/>
      <c r="L74" s="115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24.9" customHeight="1">
      <c r="A75" s="36"/>
      <c r="B75" s="37"/>
      <c r="C75" s="25" t="s">
        <v>129</v>
      </c>
      <c r="D75" s="38"/>
      <c r="E75" s="38"/>
      <c r="F75" s="38"/>
      <c r="G75" s="38"/>
      <c r="H75" s="38"/>
      <c r="I75" s="38"/>
      <c r="J75" s="38"/>
      <c r="K75" s="38"/>
      <c r="L75" s="115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6.9" customHeigh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115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2" customHeight="1">
      <c r="A77" s="36"/>
      <c r="B77" s="37"/>
      <c r="C77" s="31" t="s">
        <v>16</v>
      </c>
      <c r="D77" s="38"/>
      <c r="E77" s="38"/>
      <c r="F77" s="38"/>
      <c r="G77" s="38"/>
      <c r="H77" s="38"/>
      <c r="I77" s="38"/>
      <c r="J77" s="38"/>
      <c r="K77" s="38"/>
      <c r="L77" s="115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26.25" customHeight="1">
      <c r="A78" s="36"/>
      <c r="B78" s="37"/>
      <c r="C78" s="38"/>
      <c r="D78" s="38"/>
      <c r="E78" s="391" t="str">
        <f>E7</f>
        <v>Lačnovský p., ř. km 0,000 - 3,260, Moravský Lačnov, oprava koryta</v>
      </c>
      <c r="F78" s="392"/>
      <c r="G78" s="392"/>
      <c r="H78" s="392"/>
      <c r="I78" s="38"/>
      <c r="J78" s="38"/>
      <c r="K78" s="38"/>
      <c r="L78" s="115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1" customFormat="1" ht="12" customHeight="1">
      <c r="B79" s="23"/>
      <c r="C79" s="31" t="s">
        <v>120</v>
      </c>
      <c r="D79" s="24"/>
      <c r="E79" s="24"/>
      <c r="F79" s="24"/>
      <c r="G79" s="24"/>
      <c r="H79" s="24"/>
      <c r="I79" s="24"/>
      <c r="J79" s="24"/>
      <c r="K79" s="24"/>
      <c r="L79" s="22"/>
    </row>
    <row r="80" spans="1:31" s="2" customFormat="1" ht="23.25" customHeight="1">
      <c r="A80" s="36"/>
      <c r="B80" s="37"/>
      <c r="C80" s="38"/>
      <c r="D80" s="38"/>
      <c r="E80" s="391" t="s">
        <v>955</v>
      </c>
      <c r="F80" s="393"/>
      <c r="G80" s="393"/>
      <c r="H80" s="393"/>
      <c r="I80" s="38"/>
      <c r="J80" s="38"/>
      <c r="K80" s="38"/>
      <c r="L80" s="115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2" customHeight="1">
      <c r="A81" s="36"/>
      <c r="B81" s="37"/>
      <c r="C81" s="31" t="s">
        <v>122</v>
      </c>
      <c r="D81" s="38"/>
      <c r="E81" s="38"/>
      <c r="F81" s="38"/>
      <c r="G81" s="38"/>
      <c r="H81" s="38"/>
      <c r="I81" s="38"/>
      <c r="J81" s="38"/>
      <c r="K81" s="38"/>
      <c r="L81" s="115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6.5" customHeight="1">
      <c r="A82" s="36"/>
      <c r="B82" s="37"/>
      <c r="C82" s="38"/>
      <c r="D82" s="38"/>
      <c r="E82" s="345" t="str">
        <f>E11</f>
        <v>SO-02.03 - Sanace římsy</v>
      </c>
      <c r="F82" s="393"/>
      <c r="G82" s="393"/>
      <c r="H82" s="393"/>
      <c r="I82" s="38"/>
      <c r="J82" s="38"/>
      <c r="K82" s="38"/>
      <c r="L82" s="115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6.9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115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12" customHeight="1">
      <c r="A84" s="36"/>
      <c r="B84" s="37"/>
      <c r="C84" s="31" t="s">
        <v>21</v>
      </c>
      <c r="D84" s="38"/>
      <c r="E84" s="38"/>
      <c r="F84" s="29" t="str">
        <f>F14</f>
        <v>Svitavy</v>
      </c>
      <c r="G84" s="38"/>
      <c r="H84" s="38"/>
      <c r="I84" s="31" t="s">
        <v>23</v>
      </c>
      <c r="J84" s="61" t="str">
        <f>IF(J14="","",J14)</f>
        <v>3. 2. 2025</v>
      </c>
      <c r="K84" s="38"/>
      <c r="L84" s="115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6.9" customHeight="1">
      <c r="A85" s="36"/>
      <c r="B85" s="37"/>
      <c r="C85" s="38"/>
      <c r="D85" s="38"/>
      <c r="E85" s="38"/>
      <c r="F85" s="38"/>
      <c r="G85" s="38"/>
      <c r="H85" s="38"/>
      <c r="I85" s="38"/>
      <c r="J85" s="38"/>
      <c r="K85" s="38"/>
      <c r="L85" s="115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2" customFormat="1" ht="15.15" customHeight="1">
      <c r="A86" s="36"/>
      <c r="B86" s="37"/>
      <c r="C86" s="31" t="s">
        <v>25</v>
      </c>
      <c r="D86" s="38"/>
      <c r="E86" s="38"/>
      <c r="F86" s="29" t="str">
        <f>E17</f>
        <v>Povodí Moravy, s.p.</v>
      </c>
      <c r="G86" s="38"/>
      <c r="H86" s="38"/>
      <c r="I86" s="31" t="s">
        <v>33</v>
      </c>
      <c r="J86" s="34" t="str">
        <f>E23</f>
        <v>Povodí Moravy, s.p.</v>
      </c>
      <c r="K86" s="38"/>
      <c r="L86" s="115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5" s="2" customFormat="1" ht="15.15" customHeight="1">
      <c r="A87" s="36"/>
      <c r="B87" s="37"/>
      <c r="C87" s="31" t="s">
        <v>31</v>
      </c>
      <c r="D87" s="38"/>
      <c r="E87" s="38"/>
      <c r="F87" s="29" t="str">
        <f>IF(E20="","",E20)</f>
        <v>Vyplň údaj</v>
      </c>
      <c r="G87" s="38"/>
      <c r="H87" s="38"/>
      <c r="I87" s="31" t="s">
        <v>35</v>
      </c>
      <c r="J87" s="34" t="str">
        <f>E26</f>
        <v xml:space="preserve"> </v>
      </c>
      <c r="K87" s="38"/>
      <c r="L87" s="115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5" s="2" customFormat="1" ht="10.35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115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5" s="10" customFormat="1" ht="29.25" customHeight="1">
      <c r="A89" s="148"/>
      <c r="B89" s="149"/>
      <c r="C89" s="150" t="s">
        <v>130</v>
      </c>
      <c r="D89" s="151" t="s">
        <v>58</v>
      </c>
      <c r="E89" s="151" t="s">
        <v>54</v>
      </c>
      <c r="F89" s="151" t="s">
        <v>55</v>
      </c>
      <c r="G89" s="151" t="s">
        <v>131</v>
      </c>
      <c r="H89" s="151" t="s">
        <v>132</v>
      </c>
      <c r="I89" s="151" t="s">
        <v>133</v>
      </c>
      <c r="J89" s="151" t="s">
        <v>126</v>
      </c>
      <c r="K89" s="152" t="s">
        <v>134</v>
      </c>
      <c r="L89" s="153"/>
      <c r="M89" s="70" t="s">
        <v>19</v>
      </c>
      <c r="N89" s="71" t="s">
        <v>43</v>
      </c>
      <c r="O89" s="71" t="s">
        <v>135</v>
      </c>
      <c r="P89" s="71" t="s">
        <v>136</v>
      </c>
      <c r="Q89" s="71" t="s">
        <v>137</v>
      </c>
      <c r="R89" s="71" t="s">
        <v>138</v>
      </c>
      <c r="S89" s="71" t="s">
        <v>139</v>
      </c>
      <c r="T89" s="72" t="s">
        <v>140</v>
      </c>
      <c r="U89" s="148"/>
      <c r="V89" s="148"/>
      <c r="W89" s="148"/>
      <c r="X89" s="148"/>
      <c r="Y89" s="148"/>
      <c r="Z89" s="148"/>
      <c r="AA89" s="148"/>
      <c r="AB89" s="148"/>
      <c r="AC89" s="148"/>
      <c r="AD89" s="148"/>
      <c r="AE89" s="148"/>
    </row>
    <row r="90" spans="1:65" s="2" customFormat="1" ht="22.8" customHeight="1">
      <c r="A90" s="36"/>
      <c r="B90" s="37"/>
      <c r="C90" s="77" t="s">
        <v>141</v>
      </c>
      <c r="D90" s="38"/>
      <c r="E90" s="38"/>
      <c r="F90" s="38"/>
      <c r="G90" s="38"/>
      <c r="H90" s="38"/>
      <c r="I90" s="38"/>
      <c r="J90" s="154">
        <f>BK90</f>
        <v>0</v>
      </c>
      <c r="K90" s="38"/>
      <c r="L90" s="41"/>
      <c r="M90" s="73"/>
      <c r="N90" s="155"/>
      <c r="O90" s="74"/>
      <c r="P90" s="156">
        <f>P91</f>
        <v>0</v>
      </c>
      <c r="Q90" s="74"/>
      <c r="R90" s="156">
        <f>R91</f>
        <v>7.2432516000000007</v>
      </c>
      <c r="S90" s="74"/>
      <c r="T90" s="157">
        <f>T91</f>
        <v>7.0700000000000012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T90" s="19" t="s">
        <v>72</v>
      </c>
      <c r="AU90" s="19" t="s">
        <v>127</v>
      </c>
      <c r="BK90" s="158">
        <f>BK91</f>
        <v>0</v>
      </c>
    </row>
    <row r="91" spans="1:65" s="11" customFormat="1" ht="25.95" customHeight="1">
      <c r="B91" s="159"/>
      <c r="C91" s="160"/>
      <c r="D91" s="161" t="s">
        <v>72</v>
      </c>
      <c r="E91" s="162" t="s">
        <v>413</v>
      </c>
      <c r="F91" s="162" t="s">
        <v>414</v>
      </c>
      <c r="G91" s="160"/>
      <c r="H91" s="160"/>
      <c r="I91" s="163"/>
      <c r="J91" s="164">
        <f>BK91</f>
        <v>0</v>
      </c>
      <c r="K91" s="160"/>
      <c r="L91" s="165"/>
      <c r="M91" s="166"/>
      <c r="N91" s="167"/>
      <c r="O91" s="167"/>
      <c r="P91" s="168">
        <f>P92+P97+P163+P174</f>
        <v>0</v>
      </c>
      <c r="Q91" s="167"/>
      <c r="R91" s="168">
        <f>R92+R97+R163+R174</f>
        <v>7.2432516000000007</v>
      </c>
      <c r="S91" s="167"/>
      <c r="T91" s="169">
        <f>T92+T97+T163+T174</f>
        <v>7.0700000000000012</v>
      </c>
      <c r="AR91" s="170" t="s">
        <v>80</v>
      </c>
      <c r="AT91" s="171" t="s">
        <v>72</v>
      </c>
      <c r="AU91" s="171" t="s">
        <v>73</v>
      </c>
      <c r="AY91" s="170" t="s">
        <v>144</v>
      </c>
      <c r="BK91" s="172">
        <f>BK92+BK97+BK163+BK174</f>
        <v>0</v>
      </c>
    </row>
    <row r="92" spans="1:65" s="11" customFormat="1" ht="22.8" customHeight="1">
      <c r="B92" s="159"/>
      <c r="C92" s="160"/>
      <c r="D92" s="161" t="s">
        <v>72</v>
      </c>
      <c r="E92" s="234" t="s">
        <v>80</v>
      </c>
      <c r="F92" s="234" t="s">
        <v>415</v>
      </c>
      <c r="G92" s="160"/>
      <c r="H92" s="160"/>
      <c r="I92" s="163"/>
      <c r="J92" s="235">
        <f>BK92</f>
        <v>0</v>
      </c>
      <c r="K92" s="160"/>
      <c r="L92" s="165"/>
      <c r="M92" s="166"/>
      <c r="N92" s="167"/>
      <c r="O92" s="167"/>
      <c r="P92" s="168">
        <f>SUM(P93:P96)</f>
        <v>0</v>
      </c>
      <c r="Q92" s="167"/>
      <c r="R92" s="168">
        <f>SUM(R93:R96)</f>
        <v>0</v>
      </c>
      <c r="S92" s="167"/>
      <c r="T92" s="169">
        <f>SUM(T93:T96)</f>
        <v>0</v>
      </c>
      <c r="AR92" s="170" t="s">
        <v>80</v>
      </c>
      <c r="AT92" s="171" t="s">
        <v>72</v>
      </c>
      <c r="AU92" s="171" t="s">
        <v>80</v>
      </c>
      <c r="AY92" s="170" t="s">
        <v>144</v>
      </c>
      <c r="BK92" s="172">
        <f>SUM(BK93:BK96)</f>
        <v>0</v>
      </c>
    </row>
    <row r="93" spans="1:65" s="2" customFormat="1" ht="37.799999999999997" customHeight="1">
      <c r="A93" s="36"/>
      <c r="B93" s="37"/>
      <c r="C93" s="173" t="s">
        <v>80</v>
      </c>
      <c r="D93" s="173" t="s">
        <v>145</v>
      </c>
      <c r="E93" s="174" t="s">
        <v>737</v>
      </c>
      <c r="F93" s="175" t="s">
        <v>738</v>
      </c>
      <c r="G93" s="176" t="s">
        <v>231</v>
      </c>
      <c r="H93" s="177">
        <v>70.7</v>
      </c>
      <c r="I93" s="178"/>
      <c r="J93" s="179">
        <f>ROUND(I93*H93,2)</f>
        <v>0</v>
      </c>
      <c r="K93" s="175" t="s">
        <v>149</v>
      </c>
      <c r="L93" s="41"/>
      <c r="M93" s="180" t="s">
        <v>19</v>
      </c>
      <c r="N93" s="181" t="s">
        <v>44</v>
      </c>
      <c r="O93" s="66"/>
      <c r="P93" s="182">
        <f>O93*H93</f>
        <v>0</v>
      </c>
      <c r="Q93" s="182">
        <v>0</v>
      </c>
      <c r="R93" s="182">
        <f>Q93*H93</f>
        <v>0</v>
      </c>
      <c r="S93" s="182">
        <v>0</v>
      </c>
      <c r="T93" s="183">
        <f>S93*H93</f>
        <v>0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R93" s="184" t="s">
        <v>150</v>
      </c>
      <c r="AT93" s="184" t="s">
        <v>145</v>
      </c>
      <c r="AU93" s="184" t="s">
        <v>82</v>
      </c>
      <c r="AY93" s="19" t="s">
        <v>144</v>
      </c>
      <c r="BE93" s="185">
        <f>IF(N93="základní",J93,0)</f>
        <v>0</v>
      </c>
      <c r="BF93" s="185">
        <f>IF(N93="snížená",J93,0)</f>
        <v>0</v>
      </c>
      <c r="BG93" s="185">
        <f>IF(N93="zákl. přenesená",J93,0)</f>
        <v>0</v>
      </c>
      <c r="BH93" s="185">
        <f>IF(N93="sníž. přenesená",J93,0)</f>
        <v>0</v>
      </c>
      <c r="BI93" s="185">
        <f>IF(N93="nulová",J93,0)</f>
        <v>0</v>
      </c>
      <c r="BJ93" s="19" t="s">
        <v>80</v>
      </c>
      <c r="BK93" s="185">
        <f>ROUND(I93*H93,2)</f>
        <v>0</v>
      </c>
      <c r="BL93" s="19" t="s">
        <v>150</v>
      </c>
      <c r="BM93" s="184" t="s">
        <v>1205</v>
      </c>
    </row>
    <row r="94" spans="1:65" s="2" customFormat="1" ht="28.8">
      <c r="A94" s="36"/>
      <c r="B94" s="37"/>
      <c r="C94" s="38"/>
      <c r="D94" s="186" t="s">
        <v>152</v>
      </c>
      <c r="E94" s="38"/>
      <c r="F94" s="187" t="s">
        <v>740</v>
      </c>
      <c r="G94" s="38"/>
      <c r="H94" s="38"/>
      <c r="I94" s="188"/>
      <c r="J94" s="38"/>
      <c r="K94" s="38"/>
      <c r="L94" s="41"/>
      <c r="M94" s="189"/>
      <c r="N94" s="190"/>
      <c r="O94" s="66"/>
      <c r="P94" s="66"/>
      <c r="Q94" s="66"/>
      <c r="R94" s="66"/>
      <c r="S94" s="66"/>
      <c r="T94" s="67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T94" s="19" t="s">
        <v>152</v>
      </c>
      <c r="AU94" s="19" t="s">
        <v>82</v>
      </c>
    </row>
    <row r="95" spans="1:65" s="2" customFormat="1" ht="10.199999999999999">
      <c r="A95" s="36"/>
      <c r="B95" s="37"/>
      <c r="C95" s="38"/>
      <c r="D95" s="191" t="s">
        <v>153</v>
      </c>
      <c r="E95" s="38"/>
      <c r="F95" s="192" t="s">
        <v>741</v>
      </c>
      <c r="G95" s="38"/>
      <c r="H95" s="38"/>
      <c r="I95" s="188"/>
      <c r="J95" s="38"/>
      <c r="K95" s="38"/>
      <c r="L95" s="41"/>
      <c r="M95" s="189"/>
      <c r="N95" s="190"/>
      <c r="O95" s="66"/>
      <c r="P95" s="66"/>
      <c r="Q95" s="66"/>
      <c r="R95" s="66"/>
      <c r="S95" s="66"/>
      <c r="T95" s="67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19" t="s">
        <v>153</v>
      </c>
      <c r="AU95" s="19" t="s">
        <v>82</v>
      </c>
    </row>
    <row r="96" spans="1:65" s="12" customFormat="1" ht="10.199999999999999">
      <c r="B96" s="194"/>
      <c r="C96" s="195"/>
      <c r="D96" s="186" t="s">
        <v>168</v>
      </c>
      <c r="E96" s="196" t="s">
        <v>19</v>
      </c>
      <c r="F96" s="197" t="s">
        <v>1206</v>
      </c>
      <c r="G96" s="195"/>
      <c r="H96" s="198">
        <v>70.7</v>
      </c>
      <c r="I96" s="199"/>
      <c r="J96" s="195"/>
      <c r="K96" s="195"/>
      <c r="L96" s="200"/>
      <c r="M96" s="201"/>
      <c r="N96" s="202"/>
      <c r="O96" s="202"/>
      <c r="P96" s="202"/>
      <c r="Q96" s="202"/>
      <c r="R96" s="202"/>
      <c r="S96" s="202"/>
      <c r="T96" s="203"/>
      <c r="AT96" s="204" t="s">
        <v>168</v>
      </c>
      <c r="AU96" s="204" t="s">
        <v>82</v>
      </c>
      <c r="AV96" s="12" t="s">
        <v>82</v>
      </c>
      <c r="AW96" s="12" t="s">
        <v>34</v>
      </c>
      <c r="AX96" s="12" t="s">
        <v>80</v>
      </c>
      <c r="AY96" s="204" t="s">
        <v>144</v>
      </c>
    </row>
    <row r="97" spans="1:65" s="11" customFormat="1" ht="22.8" customHeight="1">
      <c r="B97" s="159"/>
      <c r="C97" s="160"/>
      <c r="D97" s="161" t="s">
        <v>72</v>
      </c>
      <c r="E97" s="234" t="s">
        <v>199</v>
      </c>
      <c r="F97" s="234" t="s">
        <v>676</v>
      </c>
      <c r="G97" s="160"/>
      <c r="H97" s="160"/>
      <c r="I97" s="163"/>
      <c r="J97" s="235">
        <f>BK97</f>
        <v>0</v>
      </c>
      <c r="K97" s="160"/>
      <c r="L97" s="165"/>
      <c r="M97" s="166"/>
      <c r="N97" s="167"/>
      <c r="O97" s="167"/>
      <c r="P97" s="168">
        <f>SUM(P98:P162)</f>
        <v>0</v>
      </c>
      <c r="Q97" s="167"/>
      <c r="R97" s="168">
        <f>SUM(R98:R162)</f>
        <v>7.2432516000000007</v>
      </c>
      <c r="S97" s="167"/>
      <c r="T97" s="169">
        <f>SUM(T98:T162)</f>
        <v>7.0700000000000012</v>
      </c>
      <c r="AR97" s="170" t="s">
        <v>80</v>
      </c>
      <c r="AT97" s="171" t="s">
        <v>72</v>
      </c>
      <c r="AU97" s="171" t="s">
        <v>80</v>
      </c>
      <c r="AY97" s="170" t="s">
        <v>144</v>
      </c>
      <c r="BK97" s="172">
        <f>SUM(BK98:BK162)</f>
        <v>0</v>
      </c>
    </row>
    <row r="98" spans="1:65" s="2" customFormat="1" ht="33" customHeight="1">
      <c r="A98" s="36"/>
      <c r="B98" s="37"/>
      <c r="C98" s="173" t="s">
        <v>82</v>
      </c>
      <c r="D98" s="173" t="s">
        <v>145</v>
      </c>
      <c r="E98" s="174" t="s">
        <v>1207</v>
      </c>
      <c r="F98" s="175" t="s">
        <v>1208</v>
      </c>
      <c r="G98" s="176" t="s">
        <v>148</v>
      </c>
      <c r="H98" s="177">
        <v>90.9</v>
      </c>
      <c r="I98" s="178"/>
      <c r="J98" s="179">
        <f>ROUND(I98*H98,2)</f>
        <v>0</v>
      </c>
      <c r="K98" s="175" t="s">
        <v>149</v>
      </c>
      <c r="L98" s="41"/>
      <c r="M98" s="180" t="s">
        <v>19</v>
      </c>
      <c r="N98" s="181" t="s">
        <v>44</v>
      </c>
      <c r="O98" s="66"/>
      <c r="P98" s="182">
        <f>O98*H98</f>
        <v>0</v>
      </c>
      <c r="Q98" s="182">
        <v>0</v>
      </c>
      <c r="R98" s="182">
        <f>Q98*H98</f>
        <v>0</v>
      </c>
      <c r="S98" s="182">
        <v>7.0000000000000007E-2</v>
      </c>
      <c r="T98" s="183">
        <f>S98*H98</f>
        <v>6.3630000000000013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84" t="s">
        <v>150</v>
      </c>
      <c r="AT98" s="184" t="s">
        <v>145</v>
      </c>
      <c r="AU98" s="184" t="s">
        <v>82</v>
      </c>
      <c r="AY98" s="19" t="s">
        <v>144</v>
      </c>
      <c r="BE98" s="185">
        <f>IF(N98="základní",J98,0)</f>
        <v>0</v>
      </c>
      <c r="BF98" s="185">
        <f>IF(N98="snížená",J98,0)</f>
        <v>0</v>
      </c>
      <c r="BG98" s="185">
        <f>IF(N98="zákl. přenesená",J98,0)</f>
        <v>0</v>
      </c>
      <c r="BH98" s="185">
        <f>IF(N98="sníž. přenesená",J98,0)</f>
        <v>0</v>
      </c>
      <c r="BI98" s="185">
        <f>IF(N98="nulová",J98,0)</f>
        <v>0</v>
      </c>
      <c r="BJ98" s="19" t="s">
        <v>80</v>
      </c>
      <c r="BK98" s="185">
        <f>ROUND(I98*H98,2)</f>
        <v>0</v>
      </c>
      <c r="BL98" s="19" t="s">
        <v>150</v>
      </c>
      <c r="BM98" s="184" t="s">
        <v>1209</v>
      </c>
    </row>
    <row r="99" spans="1:65" s="2" customFormat="1" ht="19.2">
      <c r="A99" s="36"/>
      <c r="B99" s="37"/>
      <c r="C99" s="38"/>
      <c r="D99" s="186" t="s">
        <v>152</v>
      </c>
      <c r="E99" s="38"/>
      <c r="F99" s="187" t="s">
        <v>1210</v>
      </c>
      <c r="G99" s="38"/>
      <c r="H99" s="38"/>
      <c r="I99" s="188"/>
      <c r="J99" s="38"/>
      <c r="K99" s="38"/>
      <c r="L99" s="41"/>
      <c r="M99" s="189"/>
      <c r="N99" s="190"/>
      <c r="O99" s="66"/>
      <c r="P99" s="66"/>
      <c r="Q99" s="66"/>
      <c r="R99" s="66"/>
      <c r="S99" s="66"/>
      <c r="T99" s="67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9" t="s">
        <v>152</v>
      </c>
      <c r="AU99" s="19" t="s">
        <v>82</v>
      </c>
    </row>
    <row r="100" spans="1:65" s="2" customFormat="1" ht="10.199999999999999">
      <c r="A100" s="36"/>
      <c r="B100" s="37"/>
      <c r="C100" s="38"/>
      <c r="D100" s="191" t="s">
        <v>153</v>
      </c>
      <c r="E100" s="38"/>
      <c r="F100" s="192" t="s">
        <v>1211</v>
      </c>
      <c r="G100" s="38"/>
      <c r="H100" s="38"/>
      <c r="I100" s="188"/>
      <c r="J100" s="38"/>
      <c r="K100" s="38"/>
      <c r="L100" s="41"/>
      <c r="M100" s="189"/>
      <c r="N100" s="190"/>
      <c r="O100" s="66"/>
      <c r="P100" s="66"/>
      <c r="Q100" s="66"/>
      <c r="R100" s="66"/>
      <c r="S100" s="66"/>
      <c r="T100" s="67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T100" s="19" t="s">
        <v>153</v>
      </c>
      <c r="AU100" s="19" t="s">
        <v>82</v>
      </c>
    </row>
    <row r="101" spans="1:65" s="2" customFormat="1" ht="28.8">
      <c r="A101" s="36"/>
      <c r="B101" s="37"/>
      <c r="C101" s="38"/>
      <c r="D101" s="186" t="s">
        <v>155</v>
      </c>
      <c r="E101" s="38"/>
      <c r="F101" s="193" t="s">
        <v>1212</v>
      </c>
      <c r="G101" s="38"/>
      <c r="H101" s="38"/>
      <c r="I101" s="188"/>
      <c r="J101" s="38"/>
      <c r="K101" s="38"/>
      <c r="L101" s="41"/>
      <c r="M101" s="189"/>
      <c r="N101" s="190"/>
      <c r="O101" s="66"/>
      <c r="P101" s="66"/>
      <c r="Q101" s="66"/>
      <c r="R101" s="66"/>
      <c r="S101" s="66"/>
      <c r="T101" s="67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19" t="s">
        <v>155</v>
      </c>
      <c r="AU101" s="19" t="s">
        <v>82</v>
      </c>
    </row>
    <row r="102" spans="1:65" s="12" customFormat="1" ht="10.199999999999999">
      <c r="B102" s="194"/>
      <c r="C102" s="195"/>
      <c r="D102" s="186" t="s">
        <v>168</v>
      </c>
      <c r="E102" s="196" t="s">
        <v>19</v>
      </c>
      <c r="F102" s="197" t="s">
        <v>1213</v>
      </c>
      <c r="G102" s="195"/>
      <c r="H102" s="198">
        <v>90.9</v>
      </c>
      <c r="I102" s="199"/>
      <c r="J102" s="195"/>
      <c r="K102" s="195"/>
      <c r="L102" s="200"/>
      <c r="M102" s="201"/>
      <c r="N102" s="202"/>
      <c r="O102" s="202"/>
      <c r="P102" s="202"/>
      <c r="Q102" s="202"/>
      <c r="R102" s="202"/>
      <c r="S102" s="202"/>
      <c r="T102" s="203"/>
      <c r="AT102" s="204" t="s">
        <v>168</v>
      </c>
      <c r="AU102" s="204" t="s">
        <v>82</v>
      </c>
      <c r="AV102" s="12" t="s">
        <v>82</v>
      </c>
      <c r="AW102" s="12" t="s">
        <v>34</v>
      </c>
      <c r="AX102" s="12" t="s">
        <v>73</v>
      </c>
      <c r="AY102" s="204" t="s">
        <v>144</v>
      </c>
    </row>
    <row r="103" spans="1:65" s="13" customFormat="1" ht="10.199999999999999">
      <c r="B103" s="205"/>
      <c r="C103" s="206"/>
      <c r="D103" s="186" t="s">
        <v>168</v>
      </c>
      <c r="E103" s="207" t="s">
        <v>19</v>
      </c>
      <c r="F103" s="208" t="s">
        <v>170</v>
      </c>
      <c r="G103" s="206"/>
      <c r="H103" s="209">
        <v>90.9</v>
      </c>
      <c r="I103" s="210"/>
      <c r="J103" s="206"/>
      <c r="K103" s="206"/>
      <c r="L103" s="211"/>
      <c r="M103" s="212"/>
      <c r="N103" s="213"/>
      <c r="O103" s="213"/>
      <c r="P103" s="213"/>
      <c r="Q103" s="213"/>
      <c r="R103" s="213"/>
      <c r="S103" s="213"/>
      <c r="T103" s="214"/>
      <c r="AT103" s="215" t="s">
        <v>168</v>
      </c>
      <c r="AU103" s="215" t="s">
        <v>82</v>
      </c>
      <c r="AV103" s="13" t="s">
        <v>150</v>
      </c>
      <c r="AW103" s="13" t="s">
        <v>34</v>
      </c>
      <c r="AX103" s="13" t="s">
        <v>80</v>
      </c>
      <c r="AY103" s="215" t="s">
        <v>144</v>
      </c>
    </row>
    <row r="104" spans="1:65" s="2" customFormat="1" ht="24.15" customHeight="1">
      <c r="A104" s="36"/>
      <c r="B104" s="37"/>
      <c r="C104" s="173" t="s">
        <v>161</v>
      </c>
      <c r="D104" s="173" t="s">
        <v>145</v>
      </c>
      <c r="E104" s="174" t="s">
        <v>743</v>
      </c>
      <c r="F104" s="175" t="s">
        <v>744</v>
      </c>
      <c r="G104" s="176" t="s">
        <v>148</v>
      </c>
      <c r="H104" s="177">
        <v>10.1</v>
      </c>
      <c r="I104" s="178"/>
      <c r="J104" s="179">
        <f>ROUND(I104*H104,2)</f>
        <v>0</v>
      </c>
      <c r="K104" s="175" t="s">
        <v>149</v>
      </c>
      <c r="L104" s="41"/>
      <c r="M104" s="180" t="s">
        <v>19</v>
      </c>
      <c r="N104" s="181" t="s">
        <v>44</v>
      </c>
      <c r="O104" s="66"/>
      <c r="P104" s="182">
        <f>O104*H104</f>
        <v>0</v>
      </c>
      <c r="Q104" s="182">
        <v>0</v>
      </c>
      <c r="R104" s="182">
        <f>Q104*H104</f>
        <v>0</v>
      </c>
      <c r="S104" s="182">
        <v>7.0000000000000007E-2</v>
      </c>
      <c r="T104" s="183">
        <f>S104*H104</f>
        <v>0.70700000000000007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84" t="s">
        <v>150</v>
      </c>
      <c r="AT104" s="184" t="s">
        <v>145</v>
      </c>
      <c r="AU104" s="184" t="s">
        <v>82</v>
      </c>
      <c r="AY104" s="19" t="s">
        <v>144</v>
      </c>
      <c r="BE104" s="185">
        <f>IF(N104="základní",J104,0)</f>
        <v>0</v>
      </c>
      <c r="BF104" s="185">
        <f>IF(N104="snížená",J104,0)</f>
        <v>0</v>
      </c>
      <c r="BG104" s="185">
        <f>IF(N104="zákl. přenesená",J104,0)</f>
        <v>0</v>
      </c>
      <c r="BH104" s="185">
        <f>IF(N104="sníž. přenesená",J104,0)</f>
        <v>0</v>
      </c>
      <c r="BI104" s="185">
        <f>IF(N104="nulová",J104,0)</f>
        <v>0</v>
      </c>
      <c r="BJ104" s="19" t="s">
        <v>80</v>
      </c>
      <c r="BK104" s="185">
        <f>ROUND(I104*H104,2)</f>
        <v>0</v>
      </c>
      <c r="BL104" s="19" t="s">
        <v>150</v>
      </c>
      <c r="BM104" s="184" t="s">
        <v>1214</v>
      </c>
    </row>
    <row r="105" spans="1:65" s="2" customFormat="1" ht="19.2">
      <c r="A105" s="36"/>
      <c r="B105" s="37"/>
      <c r="C105" s="38"/>
      <c r="D105" s="186" t="s">
        <v>152</v>
      </c>
      <c r="E105" s="38"/>
      <c r="F105" s="187" t="s">
        <v>746</v>
      </c>
      <c r="G105" s="38"/>
      <c r="H105" s="38"/>
      <c r="I105" s="188"/>
      <c r="J105" s="38"/>
      <c r="K105" s="38"/>
      <c r="L105" s="41"/>
      <c r="M105" s="189"/>
      <c r="N105" s="190"/>
      <c r="O105" s="66"/>
      <c r="P105" s="66"/>
      <c r="Q105" s="66"/>
      <c r="R105" s="66"/>
      <c r="S105" s="66"/>
      <c r="T105" s="67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T105" s="19" t="s">
        <v>152</v>
      </c>
      <c r="AU105" s="19" t="s">
        <v>82</v>
      </c>
    </row>
    <row r="106" spans="1:65" s="2" customFormat="1" ht="10.199999999999999">
      <c r="A106" s="36"/>
      <c r="B106" s="37"/>
      <c r="C106" s="38"/>
      <c r="D106" s="191" t="s">
        <v>153</v>
      </c>
      <c r="E106" s="38"/>
      <c r="F106" s="192" t="s">
        <v>747</v>
      </c>
      <c r="G106" s="38"/>
      <c r="H106" s="38"/>
      <c r="I106" s="188"/>
      <c r="J106" s="38"/>
      <c r="K106" s="38"/>
      <c r="L106" s="41"/>
      <c r="M106" s="189"/>
      <c r="N106" s="190"/>
      <c r="O106" s="66"/>
      <c r="P106" s="66"/>
      <c r="Q106" s="66"/>
      <c r="R106" s="66"/>
      <c r="S106" s="66"/>
      <c r="T106" s="67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T106" s="19" t="s">
        <v>153</v>
      </c>
      <c r="AU106" s="19" t="s">
        <v>82</v>
      </c>
    </row>
    <row r="107" spans="1:65" s="2" customFormat="1" ht="28.8">
      <c r="A107" s="36"/>
      <c r="B107" s="37"/>
      <c r="C107" s="38"/>
      <c r="D107" s="186" t="s">
        <v>155</v>
      </c>
      <c r="E107" s="38"/>
      <c r="F107" s="193" t="s">
        <v>1212</v>
      </c>
      <c r="G107" s="38"/>
      <c r="H107" s="38"/>
      <c r="I107" s="188"/>
      <c r="J107" s="38"/>
      <c r="K107" s="38"/>
      <c r="L107" s="41"/>
      <c r="M107" s="189"/>
      <c r="N107" s="190"/>
      <c r="O107" s="66"/>
      <c r="P107" s="66"/>
      <c r="Q107" s="66"/>
      <c r="R107" s="66"/>
      <c r="S107" s="66"/>
      <c r="T107" s="67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T107" s="19" t="s">
        <v>155</v>
      </c>
      <c r="AU107" s="19" t="s">
        <v>82</v>
      </c>
    </row>
    <row r="108" spans="1:65" s="12" customFormat="1" ht="10.199999999999999">
      <c r="B108" s="194"/>
      <c r="C108" s="195"/>
      <c r="D108" s="186" t="s">
        <v>168</v>
      </c>
      <c r="E108" s="196" t="s">
        <v>19</v>
      </c>
      <c r="F108" s="197" t="s">
        <v>1215</v>
      </c>
      <c r="G108" s="195"/>
      <c r="H108" s="198">
        <v>10.1</v>
      </c>
      <c r="I108" s="199"/>
      <c r="J108" s="195"/>
      <c r="K108" s="195"/>
      <c r="L108" s="200"/>
      <c r="M108" s="201"/>
      <c r="N108" s="202"/>
      <c r="O108" s="202"/>
      <c r="P108" s="202"/>
      <c r="Q108" s="202"/>
      <c r="R108" s="202"/>
      <c r="S108" s="202"/>
      <c r="T108" s="203"/>
      <c r="AT108" s="204" t="s">
        <v>168</v>
      </c>
      <c r="AU108" s="204" t="s">
        <v>82</v>
      </c>
      <c r="AV108" s="12" t="s">
        <v>82</v>
      </c>
      <c r="AW108" s="12" t="s">
        <v>34</v>
      </c>
      <c r="AX108" s="12" t="s">
        <v>73</v>
      </c>
      <c r="AY108" s="204" t="s">
        <v>144</v>
      </c>
    </row>
    <row r="109" spans="1:65" s="13" customFormat="1" ht="10.199999999999999">
      <c r="B109" s="205"/>
      <c r="C109" s="206"/>
      <c r="D109" s="186" t="s">
        <v>168</v>
      </c>
      <c r="E109" s="207" t="s">
        <v>19</v>
      </c>
      <c r="F109" s="208" t="s">
        <v>170</v>
      </c>
      <c r="G109" s="206"/>
      <c r="H109" s="209">
        <v>10.1</v>
      </c>
      <c r="I109" s="210"/>
      <c r="J109" s="206"/>
      <c r="K109" s="206"/>
      <c r="L109" s="211"/>
      <c r="M109" s="212"/>
      <c r="N109" s="213"/>
      <c r="O109" s="213"/>
      <c r="P109" s="213"/>
      <c r="Q109" s="213"/>
      <c r="R109" s="213"/>
      <c r="S109" s="213"/>
      <c r="T109" s="214"/>
      <c r="AT109" s="215" t="s">
        <v>168</v>
      </c>
      <c r="AU109" s="215" t="s">
        <v>82</v>
      </c>
      <c r="AV109" s="13" t="s">
        <v>150</v>
      </c>
      <c r="AW109" s="13" t="s">
        <v>34</v>
      </c>
      <c r="AX109" s="13" t="s">
        <v>80</v>
      </c>
      <c r="AY109" s="215" t="s">
        <v>144</v>
      </c>
    </row>
    <row r="110" spans="1:65" s="2" customFormat="1" ht="24.15" customHeight="1">
      <c r="A110" s="36"/>
      <c r="B110" s="37"/>
      <c r="C110" s="173" t="s">
        <v>150</v>
      </c>
      <c r="D110" s="173" t="s">
        <v>145</v>
      </c>
      <c r="E110" s="174" t="s">
        <v>749</v>
      </c>
      <c r="F110" s="175" t="s">
        <v>750</v>
      </c>
      <c r="G110" s="176" t="s">
        <v>148</v>
      </c>
      <c r="H110" s="177">
        <v>30.3</v>
      </c>
      <c r="I110" s="178"/>
      <c r="J110" s="179">
        <f>ROUND(I110*H110,2)</f>
        <v>0</v>
      </c>
      <c r="K110" s="175" t="s">
        <v>149</v>
      </c>
      <c r="L110" s="41"/>
      <c r="M110" s="180" t="s">
        <v>19</v>
      </c>
      <c r="N110" s="181" t="s">
        <v>44</v>
      </c>
      <c r="O110" s="66"/>
      <c r="P110" s="182">
        <f>O110*H110</f>
        <v>0</v>
      </c>
      <c r="Q110" s="182">
        <v>3.8850000000000003E-2</v>
      </c>
      <c r="R110" s="182">
        <f>Q110*H110</f>
        <v>1.1771550000000002</v>
      </c>
      <c r="S110" s="182">
        <v>0</v>
      </c>
      <c r="T110" s="183">
        <f>S110*H110</f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84" t="s">
        <v>150</v>
      </c>
      <c r="AT110" s="184" t="s">
        <v>145</v>
      </c>
      <c r="AU110" s="184" t="s">
        <v>82</v>
      </c>
      <c r="AY110" s="19" t="s">
        <v>144</v>
      </c>
      <c r="BE110" s="185">
        <f>IF(N110="základní",J110,0)</f>
        <v>0</v>
      </c>
      <c r="BF110" s="185">
        <f>IF(N110="snížená",J110,0)</f>
        <v>0</v>
      </c>
      <c r="BG110" s="185">
        <f>IF(N110="zákl. přenesená",J110,0)</f>
        <v>0</v>
      </c>
      <c r="BH110" s="185">
        <f>IF(N110="sníž. přenesená",J110,0)</f>
        <v>0</v>
      </c>
      <c r="BI110" s="185">
        <f>IF(N110="nulová",J110,0)</f>
        <v>0</v>
      </c>
      <c r="BJ110" s="19" t="s">
        <v>80</v>
      </c>
      <c r="BK110" s="185">
        <f>ROUND(I110*H110,2)</f>
        <v>0</v>
      </c>
      <c r="BL110" s="19" t="s">
        <v>150</v>
      </c>
      <c r="BM110" s="184" t="s">
        <v>1216</v>
      </c>
    </row>
    <row r="111" spans="1:65" s="2" customFormat="1" ht="19.2">
      <c r="A111" s="36"/>
      <c r="B111" s="37"/>
      <c r="C111" s="38"/>
      <c r="D111" s="186" t="s">
        <v>152</v>
      </c>
      <c r="E111" s="38"/>
      <c r="F111" s="187" t="s">
        <v>752</v>
      </c>
      <c r="G111" s="38"/>
      <c r="H111" s="38"/>
      <c r="I111" s="188"/>
      <c r="J111" s="38"/>
      <c r="K111" s="38"/>
      <c r="L111" s="41"/>
      <c r="M111" s="189"/>
      <c r="N111" s="190"/>
      <c r="O111" s="66"/>
      <c r="P111" s="66"/>
      <c r="Q111" s="66"/>
      <c r="R111" s="66"/>
      <c r="S111" s="66"/>
      <c r="T111" s="67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T111" s="19" t="s">
        <v>152</v>
      </c>
      <c r="AU111" s="19" t="s">
        <v>82</v>
      </c>
    </row>
    <row r="112" spans="1:65" s="2" customFormat="1" ht="10.199999999999999">
      <c r="A112" s="36"/>
      <c r="B112" s="37"/>
      <c r="C112" s="38"/>
      <c r="D112" s="191" t="s">
        <v>153</v>
      </c>
      <c r="E112" s="38"/>
      <c r="F112" s="192" t="s">
        <v>753</v>
      </c>
      <c r="G112" s="38"/>
      <c r="H112" s="38"/>
      <c r="I112" s="188"/>
      <c r="J112" s="38"/>
      <c r="K112" s="38"/>
      <c r="L112" s="41"/>
      <c r="M112" s="189"/>
      <c r="N112" s="190"/>
      <c r="O112" s="66"/>
      <c r="P112" s="66"/>
      <c r="Q112" s="66"/>
      <c r="R112" s="66"/>
      <c r="S112" s="66"/>
      <c r="T112" s="67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T112" s="19" t="s">
        <v>153</v>
      </c>
      <c r="AU112" s="19" t="s">
        <v>82</v>
      </c>
    </row>
    <row r="113" spans="1:65" s="12" customFormat="1" ht="10.199999999999999">
      <c r="B113" s="194"/>
      <c r="C113" s="195"/>
      <c r="D113" s="186" t="s">
        <v>168</v>
      </c>
      <c r="E113" s="196" t="s">
        <v>19</v>
      </c>
      <c r="F113" s="197" t="s">
        <v>1217</v>
      </c>
      <c r="G113" s="195"/>
      <c r="H113" s="198">
        <v>30.3</v>
      </c>
      <c r="I113" s="199"/>
      <c r="J113" s="195"/>
      <c r="K113" s="195"/>
      <c r="L113" s="200"/>
      <c r="M113" s="201"/>
      <c r="N113" s="202"/>
      <c r="O113" s="202"/>
      <c r="P113" s="202"/>
      <c r="Q113" s="202"/>
      <c r="R113" s="202"/>
      <c r="S113" s="202"/>
      <c r="T113" s="203"/>
      <c r="AT113" s="204" t="s">
        <v>168</v>
      </c>
      <c r="AU113" s="204" t="s">
        <v>82</v>
      </c>
      <c r="AV113" s="12" t="s">
        <v>82</v>
      </c>
      <c r="AW113" s="12" t="s">
        <v>34</v>
      </c>
      <c r="AX113" s="12" t="s">
        <v>73</v>
      </c>
      <c r="AY113" s="204" t="s">
        <v>144</v>
      </c>
    </row>
    <row r="114" spans="1:65" s="13" customFormat="1" ht="10.199999999999999">
      <c r="B114" s="205"/>
      <c r="C114" s="206"/>
      <c r="D114" s="186" t="s">
        <v>168</v>
      </c>
      <c r="E114" s="207" t="s">
        <v>19</v>
      </c>
      <c r="F114" s="208" t="s">
        <v>170</v>
      </c>
      <c r="G114" s="206"/>
      <c r="H114" s="209">
        <v>30.3</v>
      </c>
      <c r="I114" s="210"/>
      <c r="J114" s="206"/>
      <c r="K114" s="206"/>
      <c r="L114" s="211"/>
      <c r="M114" s="212"/>
      <c r="N114" s="213"/>
      <c r="O114" s="213"/>
      <c r="P114" s="213"/>
      <c r="Q114" s="213"/>
      <c r="R114" s="213"/>
      <c r="S114" s="213"/>
      <c r="T114" s="214"/>
      <c r="AT114" s="215" t="s">
        <v>168</v>
      </c>
      <c r="AU114" s="215" t="s">
        <v>82</v>
      </c>
      <c r="AV114" s="13" t="s">
        <v>150</v>
      </c>
      <c r="AW114" s="13" t="s">
        <v>34</v>
      </c>
      <c r="AX114" s="13" t="s">
        <v>80</v>
      </c>
      <c r="AY114" s="215" t="s">
        <v>144</v>
      </c>
    </row>
    <row r="115" spans="1:65" s="2" customFormat="1" ht="24.15" customHeight="1">
      <c r="A115" s="36"/>
      <c r="B115" s="37"/>
      <c r="C115" s="173" t="s">
        <v>143</v>
      </c>
      <c r="D115" s="173" t="s">
        <v>145</v>
      </c>
      <c r="E115" s="174" t="s">
        <v>755</v>
      </c>
      <c r="F115" s="175" t="s">
        <v>756</v>
      </c>
      <c r="G115" s="176" t="s">
        <v>148</v>
      </c>
      <c r="H115" s="177">
        <v>10.1</v>
      </c>
      <c r="I115" s="178"/>
      <c r="J115" s="179">
        <f>ROUND(I115*H115,2)</f>
        <v>0</v>
      </c>
      <c r="K115" s="175" t="s">
        <v>149</v>
      </c>
      <c r="L115" s="41"/>
      <c r="M115" s="180" t="s">
        <v>19</v>
      </c>
      <c r="N115" s="181" t="s">
        <v>44</v>
      </c>
      <c r="O115" s="66"/>
      <c r="P115" s="182">
        <f>O115*H115</f>
        <v>0</v>
      </c>
      <c r="Q115" s="182">
        <v>4.2200000000000001E-2</v>
      </c>
      <c r="R115" s="182">
        <f>Q115*H115</f>
        <v>0.42621999999999999</v>
      </c>
      <c r="S115" s="182">
        <v>0</v>
      </c>
      <c r="T115" s="183">
        <f>S115*H115</f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184" t="s">
        <v>150</v>
      </c>
      <c r="AT115" s="184" t="s">
        <v>145</v>
      </c>
      <c r="AU115" s="184" t="s">
        <v>82</v>
      </c>
      <c r="AY115" s="19" t="s">
        <v>144</v>
      </c>
      <c r="BE115" s="185">
        <f>IF(N115="základní",J115,0)</f>
        <v>0</v>
      </c>
      <c r="BF115" s="185">
        <f>IF(N115="snížená",J115,0)</f>
        <v>0</v>
      </c>
      <c r="BG115" s="185">
        <f>IF(N115="zákl. přenesená",J115,0)</f>
        <v>0</v>
      </c>
      <c r="BH115" s="185">
        <f>IF(N115="sníž. přenesená",J115,0)</f>
        <v>0</v>
      </c>
      <c r="BI115" s="185">
        <f>IF(N115="nulová",J115,0)</f>
        <v>0</v>
      </c>
      <c r="BJ115" s="19" t="s">
        <v>80</v>
      </c>
      <c r="BK115" s="185">
        <f>ROUND(I115*H115,2)</f>
        <v>0</v>
      </c>
      <c r="BL115" s="19" t="s">
        <v>150</v>
      </c>
      <c r="BM115" s="184" t="s">
        <v>1218</v>
      </c>
    </row>
    <row r="116" spans="1:65" s="2" customFormat="1" ht="19.2">
      <c r="A116" s="36"/>
      <c r="B116" s="37"/>
      <c r="C116" s="38"/>
      <c r="D116" s="186" t="s">
        <v>152</v>
      </c>
      <c r="E116" s="38"/>
      <c r="F116" s="187" t="s">
        <v>758</v>
      </c>
      <c r="G116" s="38"/>
      <c r="H116" s="38"/>
      <c r="I116" s="188"/>
      <c r="J116" s="38"/>
      <c r="K116" s="38"/>
      <c r="L116" s="41"/>
      <c r="M116" s="189"/>
      <c r="N116" s="190"/>
      <c r="O116" s="66"/>
      <c r="P116" s="66"/>
      <c r="Q116" s="66"/>
      <c r="R116" s="66"/>
      <c r="S116" s="66"/>
      <c r="T116" s="67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T116" s="19" t="s">
        <v>152</v>
      </c>
      <c r="AU116" s="19" t="s">
        <v>82</v>
      </c>
    </row>
    <row r="117" spans="1:65" s="2" customFormat="1" ht="10.199999999999999">
      <c r="A117" s="36"/>
      <c r="B117" s="37"/>
      <c r="C117" s="38"/>
      <c r="D117" s="191" t="s">
        <v>153</v>
      </c>
      <c r="E117" s="38"/>
      <c r="F117" s="192" t="s">
        <v>759</v>
      </c>
      <c r="G117" s="38"/>
      <c r="H117" s="38"/>
      <c r="I117" s="188"/>
      <c r="J117" s="38"/>
      <c r="K117" s="38"/>
      <c r="L117" s="41"/>
      <c r="M117" s="189"/>
      <c r="N117" s="190"/>
      <c r="O117" s="66"/>
      <c r="P117" s="66"/>
      <c r="Q117" s="66"/>
      <c r="R117" s="66"/>
      <c r="S117" s="66"/>
      <c r="T117" s="67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T117" s="19" t="s">
        <v>153</v>
      </c>
      <c r="AU117" s="19" t="s">
        <v>82</v>
      </c>
    </row>
    <row r="118" spans="1:65" s="12" customFormat="1" ht="10.199999999999999">
      <c r="B118" s="194"/>
      <c r="C118" s="195"/>
      <c r="D118" s="186" t="s">
        <v>168</v>
      </c>
      <c r="E118" s="196" t="s">
        <v>19</v>
      </c>
      <c r="F118" s="197" t="s">
        <v>1219</v>
      </c>
      <c r="G118" s="195"/>
      <c r="H118" s="198">
        <v>10.1</v>
      </c>
      <c r="I118" s="199"/>
      <c r="J118" s="195"/>
      <c r="K118" s="195"/>
      <c r="L118" s="200"/>
      <c r="M118" s="201"/>
      <c r="N118" s="202"/>
      <c r="O118" s="202"/>
      <c r="P118" s="202"/>
      <c r="Q118" s="202"/>
      <c r="R118" s="202"/>
      <c r="S118" s="202"/>
      <c r="T118" s="203"/>
      <c r="AT118" s="204" t="s">
        <v>168</v>
      </c>
      <c r="AU118" s="204" t="s">
        <v>82</v>
      </c>
      <c r="AV118" s="12" t="s">
        <v>82</v>
      </c>
      <c r="AW118" s="12" t="s">
        <v>34</v>
      </c>
      <c r="AX118" s="12" t="s">
        <v>73</v>
      </c>
      <c r="AY118" s="204" t="s">
        <v>144</v>
      </c>
    </row>
    <row r="119" spans="1:65" s="13" customFormat="1" ht="10.199999999999999">
      <c r="B119" s="205"/>
      <c r="C119" s="206"/>
      <c r="D119" s="186" t="s">
        <v>168</v>
      </c>
      <c r="E119" s="207" t="s">
        <v>19</v>
      </c>
      <c r="F119" s="208" t="s">
        <v>170</v>
      </c>
      <c r="G119" s="206"/>
      <c r="H119" s="209">
        <v>10.1</v>
      </c>
      <c r="I119" s="210"/>
      <c r="J119" s="206"/>
      <c r="K119" s="206"/>
      <c r="L119" s="211"/>
      <c r="M119" s="212"/>
      <c r="N119" s="213"/>
      <c r="O119" s="213"/>
      <c r="P119" s="213"/>
      <c r="Q119" s="213"/>
      <c r="R119" s="213"/>
      <c r="S119" s="213"/>
      <c r="T119" s="214"/>
      <c r="AT119" s="215" t="s">
        <v>168</v>
      </c>
      <c r="AU119" s="215" t="s">
        <v>82</v>
      </c>
      <c r="AV119" s="13" t="s">
        <v>150</v>
      </c>
      <c r="AW119" s="13" t="s">
        <v>34</v>
      </c>
      <c r="AX119" s="13" t="s">
        <v>80</v>
      </c>
      <c r="AY119" s="215" t="s">
        <v>144</v>
      </c>
    </row>
    <row r="120" spans="1:65" s="2" customFormat="1" ht="24.15" customHeight="1">
      <c r="A120" s="36"/>
      <c r="B120" s="37"/>
      <c r="C120" s="173" t="s">
        <v>180</v>
      </c>
      <c r="D120" s="173" t="s">
        <v>145</v>
      </c>
      <c r="E120" s="174" t="s">
        <v>761</v>
      </c>
      <c r="F120" s="175" t="s">
        <v>762</v>
      </c>
      <c r="G120" s="176" t="s">
        <v>148</v>
      </c>
      <c r="H120" s="177">
        <v>60.6</v>
      </c>
      <c r="I120" s="178"/>
      <c r="J120" s="179">
        <f>ROUND(I120*H120,2)</f>
        <v>0</v>
      </c>
      <c r="K120" s="175" t="s">
        <v>149</v>
      </c>
      <c r="L120" s="41"/>
      <c r="M120" s="180" t="s">
        <v>19</v>
      </c>
      <c r="N120" s="181" t="s">
        <v>44</v>
      </c>
      <c r="O120" s="66"/>
      <c r="P120" s="182">
        <f>O120*H120</f>
        <v>0</v>
      </c>
      <c r="Q120" s="182">
        <v>4.0289999999999999E-2</v>
      </c>
      <c r="R120" s="182">
        <f>Q120*H120</f>
        <v>2.4415740000000001</v>
      </c>
      <c r="S120" s="182">
        <v>0</v>
      </c>
      <c r="T120" s="183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84" t="s">
        <v>150</v>
      </c>
      <c r="AT120" s="184" t="s">
        <v>145</v>
      </c>
      <c r="AU120" s="184" t="s">
        <v>82</v>
      </c>
      <c r="AY120" s="19" t="s">
        <v>144</v>
      </c>
      <c r="BE120" s="185">
        <f>IF(N120="základní",J120,0)</f>
        <v>0</v>
      </c>
      <c r="BF120" s="185">
        <f>IF(N120="snížená",J120,0)</f>
        <v>0</v>
      </c>
      <c r="BG120" s="185">
        <f>IF(N120="zákl. přenesená",J120,0)</f>
        <v>0</v>
      </c>
      <c r="BH120" s="185">
        <f>IF(N120="sníž. přenesená",J120,0)</f>
        <v>0</v>
      </c>
      <c r="BI120" s="185">
        <f>IF(N120="nulová",J120,0)</f>
        <v>0</v>
      </c>
      <c r="BJ120" s="19" t="s">
        <v>80</v>
      </c>
      <c r="BK120" s="185">
        <f>ROUND(I120*H120,2)</f>
        <v>0</v>
      </c>
      <c r="BL120" s="19" t="s">
        <v>150</v>
      </c>
      <c r="BM120" s="184" t="s">
        <v>1220</v>
      </c>
    </row>
    <row r="121" spans="1:65" s="2" customFormat="1" ht="19.2">
      <c r="A121" s="36"/>
      <c r="B121" s="37"/>
      <c r="C121" s="38"/>
      <c r="D121" s="186" t="s">
        <v>152</v>
      </c>
      <c r="E121" s="38"/>
      <c r="F121" s="187" t="s">
        <v>764</v>
      </c>
      <c r="G121" s="38"/>
      <c r="H121" s="38"/>
      <c r="I121" s="188"/>
      <c r="J121" s="38"/>
      <c r="K121" s="38"/>
      <c r="L121" s="41"/>
      <c r="M121" s="189"/>
      <c r="N121" s="190"/>
      <c r="O121" s="66"/>
      <c r="P121" s="66"/>
      <c r="Q121" s="66"/>
      <c r="R121" s="66"/>
      <c r="S121" s="66"/>
      <c r="T121" s="67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9" t="s">
        <v>152</v>
      </c>
      <c r="AU121" s="19" t="s">
        <v>82</v>
      </c>
    </row>
    <row r="122" spans="1:65" s="2" customFormat="1" ht="10.199999999999999">
      <c r="A122" s="36"/>
      <c r="B122" s="37"/>
      <c r="C122" s="38"/>
      <c r="D122" s="191" t="s">
        <v>153</v>
      </c>
      <c r="E122" s="38"/>
      <c r="F122" s="192" t="s">
        <v>765</v>
      </c>
      <c r="G122" s="38"/>
      <c r="H122" s="38"/>
      <c r="I122" s="188"/>
      <c r="J122" s="38"/>
      <c r="K122" s="38"/>
      <c r="L122" s="41"/>
      <c r="M122" s="189"/>
      <c r="N122" s="190"/>
      <c r="O122" s="66"/>
      <c r="P122" s="66"/>
      <c r="Q122" s="66"/>
      <c r="R122" s="66"/>
      <c r="S122" s="66"/>
      <c r="T122" s="67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T122" s="19" t="s">
        <v>153</v>
      </c>
      <c r="AU122" s="19" t="s">
        <v>82</v>
      </c>
    </row>
    <row r="123" spans="1:65" s="12" customFormat="1" ht="10.199999999999999">
      <c r="B123" s="194"/>
      <c r="C123" s="195"/>
      <c r="D123" s="186" t="s">
        <v>168</v>
      </c>
      <c r="E123" s="196" t="s">
        <v>19</v>
      </c>
      <c r="F123" s="197" t="s">
        <v>1221</v>
      </c>
      <c r="G123" s="195"/>
      <c r="H123" s="198">
        <v>60.6</v>
      </c>
      <c r="I123" s="199"/>
      <c r="J123" s="195"/>
      <c r="K123" s="195"/>
      <c r="L123" s="200"/>
      <c r="M123" s="201"/>
      <c r="N123" s="202"/>
      <c r="O123" s="202"/>
      <c r="P123" s="202"/>
      <c r="Q123" s="202"/>
      <c r="R123" s="202"/>
      <c r="S123" s="202"/>
      <c r="T123" s="203"/>
      <c r="AT123" s="204" t="s">
        <v>168</v>
      </c>
      <c r="AU123" s="204" t="s">
        <v>82</v>
      </c>
      <c r="AV123" s="12" t="s">
        <v>82</v>
      </c>
      <c r="AW123" s="12" t="s">
        <v>34</v>
      </c>
      <c r="AX123" s="12" t="s">
        <v>73</v>
      </c>
      <c r="AY123" s="204" t="s">
        <v>144</v>
      </c>
    </row>
    <row r="124" spans="1:65" s="13" customFormat="1" ht="10.199999999999999">
      <c r="B124" s="205"/>
      <c r="C124" s="206"/>
      <c r="D124" s="186" t="s">
        <v>168</v>
      </c>
      <c r="E124" s="207" t="s">
        <v>19</v>
      </c>
      <c r="F124" s="208" t="s">
        <v>170</v>
      </c>
      <c r="G124" s="206"/>
      <c r="H124" s="209">
        <v>60.6</v>
      </c>
      <c r="I124" s="210"/>
      <c r="J124" s="206"/>
      <c r="K124" s="206"/>
      <c r="L124" s="211"/>
      <c r="M124" s="212"/>
      <c r="N124" s="213"/>
      <c r="O124" s="213"/>
      <c r="P124" s="213"/>
      <c r="Q124" s="213"/>
      <c r="R124" s="213"/>
      <c r="S124" s="213"/>
      <c r="T124" s="214"/>
      <c r="AT124" s="215" t="s">
        <v>168</v>
      </c>
      <c r="AU124" s="215" t="s">
        <v>82</v>
      </c>
      <c r="AV124" s="13" t="s">
        <v>150</v>
      </c>
      <c r="AW124" s="13" t="s">
        <v>34</v>
      </c>
      <c r="AX124" s="13" t="s">
        <v>80</v>
      </c>
      <c r="AY124" s="215" t="s">
        <v>144</v>
      </c>
    </row>
    <row r="125" spans="1:65" s="2" customFormat="1" ht="21.75" customHeight="1">
      <c r="A125" s="36"/>
      <c r="B125" s="37"/>
      <c r="C125" s="173" t="s">
        <v>186</v>
      </c>
      <c r="D125" s="173" t="s">
        <v>145</v>
      </c>
      <c r="E125" s="174" t="s">
        <v>767</v>
      </c>
      <c r="F125" s="175" t="s">
        <v>768</v>
      </c>
      <c r="G125" s="176" t="s">
        <v>148</v>
      </c>
      <c r="H125" s="177">
        <v>630.29999999999995</v>
      </c>
      <c r="I125" s="178"/>
      <c r="J125" s="179">
        <f>ROUND(I125*H125,2)</f>
        <v>0</v>
      </c>
      <c r="K125" s="175" t="s">
        <v>149</v>
      </c>
      <c r="L125" s="41"/>
      <c r="M125" s="180" t="s">
        <v>19</v>
      </c>
      <c r="N125" s="181" t="s">
        <v>44</v>
      </c>
      <c r="O125" s="66"/>
      <c r="P125" s="182">
        <f>O125*H125</f>
        <v>0</v>
      </c>
      <c r="Q125" s="182">
        <v>3.9699999999999996E-3</v>
      </c>
      <c r="R125" s="182">
        <f>Q125*H125</f>
        <v>2.5022909999999996</v>
      </c>
      <c r="S125" s="182">
        <v>0</v>
      </c>
      <c r="T125" s="183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84" t="s">
        <v>150</v>
      </c>
      <c r="AT125" s="184" t="s">
        <v>145</v>
      </c>
      <c r="AU125" s="184" t="s">
        <v>82</v>
      </c>
      <c r="AY125" s="19" t="s">
        <v>144</v>
      </c>
      <c r="BE125" s="185">
        <f>IF(N125="základní",J125,0)</f>
        <v>0</v>
      </c>
      <c r="BF125" s="185">
        <f>IF(N125="snížená",J125,0)</f>
        <v>0</v>
      </c>
      <c r="BG125" s="185">
        <f>IF(N125="zákl. přenesená",J125,0)</f>
        <v>0</v>
      </c>
      <c r="BH125" s="185">
        <f>IF(N125="sníž. přenesená",J125,0)</f>
        <v>0</v>
      </c>
      <c r="BI125" s="185">
        <f>IF(N125="nulová",J125,0)</f>
        <v>0</v>
      </c>
      <c r="BJ125" s="19" t="s">
        <v>80</v>
      </c>
      <c r="BK125" s="185">
        <f>ROUND(I125*H125,2)</f>
        <v>0</v>
      </c>
      <c r="BL125" s="19" t="s">
        <v>150</v>
      </c>
      <c r="BM125" s="184" t="s">
        <v>1222</v>
      </c>
    </row>
    <row r="126" spans="1:65" s="2" customFormat="1" ht="19.2">
      <c r="A126" s="36"/>
      <c r="B126" s="37"/>
      <c r="C126" s="38"/>
      <c r="D126" s="186" t="s">
        <v>152</v>
      </c>
      <c r="E126" s="38"/>
      <c r="F126" s="187" t="s">
        <v>770</v>
      </c>
      <c r="G126" s="38"/>
      <c r="H126" s="38"/>
      <c r="I126" s="188"/>
      <c r="J126" s="38"/>
      <c r="K126" s="38"/>
      <c r="L126" s="41"/>
      <c r="M126" s="189"/>
      <c r="N126" s="190"/>
      <c r="O126" s="66"/>
      <c r="P126" s="66"/>
      <c r="Q126" s="66"/>
      <c r="R126" s="66"/>
      <c r="S126" s="66"/>
      <c r="T126" s="67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T126" s="19" t="s">
        <v>152</v>
      </c>
      <c r="AU126" s="19" t="s">
        <v>82</v>
      </c>
    </row>
    <row r="127" spans="1:65" s="2" customFormat="1" ht="10.199999999999999">
      <c r="A127" s="36"/>
      <c r="B127" s="37"/>
      <c r="C127" s="38"/>
      <c r="D127" s="191" t="s">
        <v>153</v>
      </c>
      <c r="E127" s="38"/>
      <c r="F127" s="192" t="s">
        <v>771</v>
      </c>
      <c r="G127" s="38"/>
      <c r="H127" s="38"/>
      <c r="I127" s="188"/>
      <c r="J127" s="38"/>
      <c r="K127" s="38"/>
      <c r="L127" s="41"/>
      <c r="M127" s="189"/>
      <c r="N127" s="190"/>
      <c r="O127" s="66"/>
      <c r="P127" s="66"/>
      <c r="Q127" s="66"/>
      <c r="R127" s="66"/>
      <c r="S127" s="66"/>
      <c r="T127" s="67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T127" s="19" t="s">
        <v>153</v>
      </c>
      <c r="AU127" s="19" t="s">
        <v>82</v>
      </c>
    </row>
    <row r="128" spans="1:65" s="12" customFormat="1" ht="10.199999999999999">
      <c r="B128" s="194"/>
      <c r="C128" s="195"/>
      <c r="D128" s="186" t="s">
        <v>168</v>
      </c>
      <c r="E128" s="196" t="s">
        <v>19</v>
      </c>
      <c r="F128" s="197" t="s">
        <v>1223</v>
      </c>
      <c r="G128" s="195"/>
      <c r="H128" s="198">
        <v>630.29999999999995</v>
      </c>
      <c r="I128" s="199"/>
      <c r="J128" s="195"/>
      <c r="K128" s="195"/>
      <c r="L128" s="200"/>
      <c r="M128" s="201"/>
      <c r="N128" s="202"/>
      <c r="O128" s="202"/>
      <c r="P128" s="202"/>
      <c r="Q128" s="202"/>
      <c r="R128" s="202"/>
      <c r="S128" s="202"/>
      <c r="T128" s="203"/>
      <c r="AT128" s="204" t="s">
        <v>168</v>
      </c>
      <c r="AU128" s="204" t="s">
        <v>82</v>
      </c>
      <c r="AV128" s="12" t="s">
        <v>82</v>
      </c>
      <c r="AW128" s="12" t="s">
        <v>34</v>
      </c>
      <c r="AX128" s="12" t="s">
        <v>73</v>
      </c>
      <c r="AY128" s="204" t="s">
        <v>144</v>
      </c>
    </row>
    <row r="129" spans="1:65" s="13" customFormat="1" ht="10.199999999999999">
      <c r="B129" s="205"/>
      <c r="C129" s="206"/>
      <c r="D129" s="186" t="s">
        <v>168</v>
      </c>
      <c r="E129" s="207" t="s">
        <v>19</v>
      </c>
      <c r="F129" s="208" t="s">
        <v>170</v>
      </c>
      <c r="G129" s="206"/>
      <c r="H129" s="209">
        <v>630.29999999999995</v>
      </c>
      <c r="I129" s="210"/>
      <c r="J129" s="206"/>
      <c r="K129" s="206"/>
      <c r="L129" s="211"/>
      <c r="M129" s="212"/>
      <c r="N129" s="213"/>
      <c r="O129" s="213"/>
      <c r="P129" s="213"/>
      <c r="Q129" s="213"/>
      <c r="R129" s="213"/>
      <c r="S129" s="213"/>
      <c r="T129" s="214"/>
      <c r="AT129" s="215" t="s">
        <v>168</v>
      </c>
      <c r="AU129" s="215" t="s">
        <v>82</v>
      </c>
      <c r="AV129" s="13" t="s">
        <v>150</v>
      </c>
      <c r="AW129" s="13" t="s">
        <v>34</v>
      </c>
      <c r="AX129" s="13" t="s">
        <v>80</v>
      </c>
      <c r="AY129" s="215" t="s">
        <v>144</v>
      </c>
    </row>
    <row r="130" spans="1:65" s="2" customFormat="1" ht="24.15" customHeight="1">
      <c r="A130" s="36"/>
      <c r="B130" s="37"/>
      <c r="C130" s="173" t="s">
        <v>193</v>
      </c>
      <c r="D130" s="173" t="s">
        <v>145</v>
      </c>
      <c r="E130" s="174" t="s">
        <v>772</v>
      </c>
      <c r="F130" s="175" t="s">
        <v>773</v>
      </c>
      <c r="G130" s="176" t="s">
        <v>148</v>
      </c>
      <c r="H130" s="177">
        <v>10.1</v>
      </c>
      <c r="I130" s="178"/>
      <c r="J130" s="179">
        <f>ROUND(I130*H130,2)</f>
        <v>0</v>
      </c>
      <c r="K130" s="175" t="s">
        <v>149</v>
      </c>
      <c r="L130" s="41"/>
      <c r="M130" s="180" t="s">
        <v>19</v>
      </c>
      <c r="N130" s="181" t="s">
        <v>44</v>
      </c>
      <c r="O130" s="66"/>
      <c r="P130" s="182">
        <f>O130*H130</f>
        <v>0</v>
      </c>
      <c r="Q130" s="182">
        <v>4.2700000000000004E-3</v>
      </c>
      <c r="R130" s="182">
        <f>Q130*H130</f>
        <v>4.3126999999999999E-2</v>
      </c>
      <c r="S130" s="182">
        <v>0</v>
      </c>
      <c r="T130" s="183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184" t="s">
        <v>150</v>
      </c>
      <c r="AT130" s="184" t="s">
        <v>145</v>
      </c>
      <c r="AU130" s="184" t="s">
        <v>82</v>
      </c>
      <c r="AY130" s="19" t="s">
        <v>144</v>
      </c>
      <c r="BE130" s="185">
        <f>IF(N130="základní",J130,0)</f>
        <v>0</v>
      </c>
      <c r="BF130" s="185">
        <f>IF(N130="snížená",J130,0)</f>
        <v>0</v>
      </c>
      <c r="BG130" s="185">
        <f>IF(N130="zákl. přenesená",J130,0)</f>
        <v>0</v>
      </c>
      <c r="BH130" s="185">
        <f>IF(N130="sníž. přenesená",J130,0)</f>
        <v>0</v>
      </c>
      <c r="BI130" s="185">
        <f>IF(N130="nulová",J130,0)</f>
        <v>0</v>
      </c>
      <c r="BJ130" s="19" t="s">
        <v>80</v>
      </c>
      <c r="BK130" s="185">
        <f>ROUND(I130*H130,2)</f>
        <v>0</v>
      </c>
      <c r="BL130" s="19" t="s">
        <v>150</v>
      </c>
      <c r="BM130" s="184" t="s">
        <v>1224</v>
      </c>
    </row>
    <row r="131" spans="1:65" s="2" customFormat="1" ht="19.2">
      <c r="A131" s="36"/>
      <c r="B131" s="37"/>
      <c r="C131" s="38"/>
      <c r="D131" s="186" t="s">
        <v>152</v>
      </c>
      <c r="E131" s="38"/>
      <c r="F131" s="187" t="s">
        <v>775</v>
      </c>
      <c r="G131" s="38"/>
      <c r="H131" s="38"/>
      <c r="I131" s="188"/>
      <c r="J131" s="38"/>
      <c r="K131" s="38"/>
      <c r="L131" s="41"/>
      <c r="M131" s="189"/>
      <c r="N131" s="190"/>
      <c r="O131" s="66"/>
      <c r="P131" s="66"/>
      <c r="Q131" s="66"/>
      <c r="R131" s="66"/>
      <c r="S131" s="66"/>
      <c r="T131" s="67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T131" s="19" t="s">
        <v>152</v>
      </c>
      <c r="AU131" s="19" t="s">
        <v>82</v>
      </c>
    </row>
    <row r="132" spans="1:65" s="2" customFormat="1" ht="10.199999999999999">
      <c r="A132" s="36"/>
      <c r="B132" s="37"/>
      <c r="C132" s="38"/>
      <c r="D132" s="191" t="s">
        <v>153</v>
      </c>
      <c r="E132" s="38"/>
      <c r="F132" s="192" t="s">
        <v>776</v>
      </c>
      <c r="G132" s="38"/>
      <c r="H132" s="38"/>
      <c r="I132" s="188"/>
      <c r="J132" s="38"/>
      <c r="K132" s="38"/>
      <c r="L132" s="41"/>
      <c r="M132" s="189"/>
      <c r="N132" s="190"/>
      <c r="O132" s="66"/>
      <c r="P132" s="66"/>
      <c r="Q132" s="66"/>
      <c r="R132" s="66"/>
      <c r="S132" s="66"/>
      <c r="T132" s="67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T132" s="19" t="s">
        <v>153</v>
      </c>
      <c r="AU132" s="19" t="s">
        <v>82</v>
      </c>
    </row>
    <row r="133" spans="1:65" s="12" customFormat="1" ht="10.199999999999999">
      <c r="B133" s="194"/>
      <c r="C133" s="195"/>
      <c r="D133" s="186" t="s">
        <v>168</v>
      </c>
      <c r="E133" s="196" t="s">
        <v>19</v>
      </c>
      <c r="F133" s="197" t="s">
        <v>1219</v>
      </c>
      <c r="G133" s="195"/>
      <c r="H133" s="198">
        <v>10.1</v>
      </c>
      <c r="I133" s="199"/>
      <c r="J133" s="195"/>
      <c r="K133" s="195"/>
      <c r="L133" s="200"/>
      <c r="M133" s="201"/>
      <c r="N133" s="202"/>
      <c r="O133" s="202"/>
      <c r="P133" s="202"/>
      <c r="Q133" s="202"/>
      <c r="R133" s="202"/>
      <c r="S133" s="202"/>
      <c r="T133" s="203"/>
      <c r="AT133" s="204" t="s">
        <v>168</v>
      </c>
      <c r="AU133" s="204" t="s">
        <v>82</v>
      </c>
      <c r="AV133" s="12" t="s">
        <v>82</v>
      </c>
      <c r="AW133" s="12" t="s">
        <v>34</v>
      </c>
      <c r="AX133" s="12" t="s">
        <v>73</v>
      </c>
      <c r="AY133" s="204" t="s">
        <v>144</v>
      </c>
    </row>
    <row r="134" spans="1:65" s="13" customFormat="1" ht="10.199999999999999">
      <c r="B134" s="205"/>
      <c r="C134" s="206"/>
      <c r="D134" s="186" t="s">
        <v>168</v>
      </c>
      <c r="E134" s="207" t="s">
        <v>19</v>
      </c>
      <c r="F134" s="208" t="s">
        <v>170</v>
      </c>
      <c r="G134" s="206"/>
      <c r="H134" s="209">
        <v>10.1</v>
      </c>
      <c r="I134" s="210"/>
      <c r="J134" s="206"/>
      <c r="K134" s="206"/>
      <c r="L134" s="211"/>
      <c r="M134" s="212"/>
      <c r="N134" s="213"/>
      <c r="O134" s="213"/>
      <c r="P134" s="213"/>
      <c r="Q134" s="213"/>
      <c r="R134" s="213"/>
      <c r="S134" s="213"/>
      <c r="T134" s="214"/>
      <c r="AT134" s="215" t="s">
        <v>168</v>
      </c>
      <c r="AU134" s="215" t="s">
        <v>82</v>
      </c>
      <c r="AV134" s="13" t="s">
        <v>150</v>
      </c>
      <c r="AW134" s="13" t="s">
        <v>34</v>
      </c>
      <c r="AX134" s="13" t="s">
        <v>80</v>
      </c>
      <c r="AY134" s="215" t="s">
        <v>144</v>
      </c>
    </row>
    <row r="135" spans="1:65" s="2" customFormat="1" ht="24.15" customHeight="1">
      <c r="A135" s="36"/>
      <c r="B135" s="37"/>
      <c r="C135" s="173" t="s">
        <v>199</v>
      </c>
      <c r="D135" s="173" t="s">
        <v>145</v>
      </c>
      <c r="E135" s="174" t="s">
        <v>777</v>
      </c>
      <c r="F135" s="175" t="s">
        <v>778</v>
      </c>
      <c r="G135" s="176" t="s">
        <v>148</v>
      </c>
      <c r="H135" s="177">
        <v>60.6</v>
      </c>
      <c r="I135" s="178"/>
      <c r="J135" s="179">
        <f>ROUND(I135*H135,2)</f>
        <v>0</v>
      </c>
      <c r="K135" s="175" t="s">
        <v>149</v>
      </c>
      <c r="L135" s="41"/>
      <c r="M135" s="180" t="s">
        <v>19</v>
      </c>
      <c r="N135" s="181" t="s">
        <v>44</v>
      </c>
      <c r="O135" s="66"/>
      <c r="P135" s="182">
        <f>O135*H135</f>
        <v>0</v>
      </c>
      <c r="Q135" s="182">
        <v>3.5899999999999999E-3</v>
      </c>
      <c r="R135" s="182">
        <f>Q135*H135</f>
        <v>0.217554</v>
      </c>
      <c r="S135" s="182">
        <v>0</v>
      </c>
      <c r="T135" s="183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184" t="s">
        <v>150</v>
      </c>
      <c r="AT135" s="184" t="s">
        <v>145</v>
      </c>
      <c r="AU135" s="184" t="s">
        <v>82</v>
      </c>
      <c r="AY135" s="19" t="s">
        <v>144</v>
      </c>
      <c r="BE135" s="185">
        <f>IF(N135="základní",J135,0)</f>
        <v>0</v>
      </c>
      <c r="BF135" s="185">
        <f>IF(N135="snížená",J135,0)</f>
        <v>0</v>
      </c>
      <c r="BG135" s="185">
        <f>IF(N135="zákl. přenesená",J135,0)</f>
        <v>0</v>
      </c>
      <c r="BH135" s="185">
        <f>IF(N135="sníž. přenesená",J135,0)</f>
        <v>0</v>
      </c>
      <c r="BI135" s="185">
        <f>IF(N135="nulová",J135,0)</f>
        <v>0</v>
      </c>
      <c r="BJ135" s="19" t="s">
        <v>80</v>
      </c>
      <c r="BK135" s="185">
        <f>ROUND(I135*H135,2)</f>
        <v>0</v>
      </c>
      <c r="BL135" s="19" t="s">
        <v>150</v>
      </c>
      <c r="BM135" s="184" t="s">
        <v>1225</v>
      </c>
    </row>
    <row r="136" spans="1:65" s="2" customFormat="1" ht="19.2">
      <c r="A136" s="36"/>
      <c r="B136" s="37"/>
      <c r="C136" s="38"/>
      <c r="D136" s="186" t="s">
        <v>152</v>
      </c>
      <c r="E136" s="38"/>
      <c r="F136" s="187" t="s">
        <v>780</v>
      </c>
      <c r="G136" s="38"/>
      <c r="H136" s="38"/>
      <c r="I136" s="188"/>
      <c r="J136" s="38"/>
      <c r="K136" s="38"/>
      <c r="L136" s="41"/>
      <c r="M136" s="189"/>
      <c r="N136" s="190"/>
      <c r="O136" s="66"/>
      <c r="P136" s="66"/>
      <c r="Q136" s="66"/>
      <c r="R136" s="66"/>
      <c r="S136" s="66"/>
      <c r="T136" s="67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9" t="s">
        <v>152</v>
      </c>
      <c r="AU136" s="19" t="s">
        <v>82</v>
      </c>
    </row>
    <row r="137" spans="1:65" s="2" customFormat="1" ht="10.199999999999999">
      <c r="A137" s="36"/>
      <c r="B137" s="37"/>
      <c r="C137" s="38"/>
      <c r="D137" s="191" t="s">
        <v>153</v>
      </c>
      <c r="E137" s="38"/>
      <c r="F137" s="192" t="s">
        <v>781</v>
      </c>
      <c r="G137" s="38"/>
      <c r="H137" s="38"/>
      <c r="I137" s="188"/>
      <c r="J137" s="38"/>
      <c r="K137" s="38"/>
      <c r="L137" s="41"/>
      <c r="M137" s="189"/>
      <c r="N137" s="190"/>
      <c r="O137" s="66"/>
      <c r="P137" s="66"/>
      <c r="Q137" s="66"/>
      <c r="R137" s="66"/>
      <c r="S137" s="66"/>
      <c r="T137" s="67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9" t="s">
        <v>153</v>
      </c>
      <c r="AU137" s="19" t="s">
        <v>82</v>
      </c>
    </row>
    <row r="138" spans="1:65" s="12" customFormat="1" ht="10.199999999999999">
      <c r="B138" s="194"/>
      <c r="C138" s="195"/>
      <c r="D138" s="186" t="s">
        <v>168</v>
      </c>
      <c r="E138" s="196" t="s">
        <v>19</v>
      </c>
      <c r="F138" s="197" t="s">
        <v>1221</v>
      </c>
      <c r="G138" s="195"/>
      <c r="H138" s="198">
        <v>60.6</v>
      </c>
      <c r="I138" s="199"/>
      <c r="J138" s="195"/>
      <c r="K138" s="195"/>
      <c r="L138" s="200"/>
      <c r="M138" s="201"/>
      <c r="N138" s="202"/>
      <c r="O138" s="202"/>
      <c r="P138" s="202"/>
      <c r="Q138" s="202"/>
      <c r="R138" s="202"/>
      <c r="S138" s="202"/>
      <c r="T138" s="203"/>
      <c r="AT138" s="204" t="s">
        <v>168</v>
      </c>
      <c r="AU138" s="204" t="s">
        <v>82</v>
      </c>
      <c r="AV138" s="12" t="s">
        <v>82</v>
      </c>
      <c r="AW138" s="12" t="s">
        <v>34</v>
      </c>
      <c r="AX138" s="12" t="s">
        <v>73</v>
      </c>
      <c r="AY138" s="204" t="s">
        <v>144</v>
      </c>
    </row>
    <row r="139" spans="1:65" s="13" customFormat="1" ht="10.199999999999999">
      <c r="B139" s="205"/>
      <c r="C139" s="206"/>
      <c r="D139" s="186" t="s">
        <v>168</v>
      </c>
      <c r="E139" s="207" t="s">
        <v>19</v>
      </c>
      <c r="F139" s="208" t="s">
        <v>170</v>
      </c>
      <c r="G139" s="206"/>
      <c r="H139" s="209">
        <v>60.6</v>
      </c>
      <c r="I139" s="210"/>
      <c r="J139" s="206"/>
      <c r="K139" s="206"/>
      <c r="L139" s="211"/>
      <c r="M139" s="212"/>
      <c r="N139" s="213"/>
      <c r="O139" s="213"/>
      <c r="P139" s="213"/>
      <c r="Q139" s="213"/>
      <c r="R139" s="213"/>
      <c r="S139" s="213"/>
      <c r="T139" s="214"/>
      <c r="AT139" s="215" t="s">
        <v>168</v>
      </c>
      <c r="AU139" s="215" t="s">
        <v>82</v>
      </c>
      <c r="AV139" s="13" t="s">
        <v>150</v>
      </c>
      <c r="AW139" s="13" t="s">
        <v>34</v>
      </c>
      <c r="AX139" s="13" t="s">
        <v>80</v>
      </c>
      <c r="AY139" s="215" t="s">
        <v>144</v>
      </c>
    </row>
    <row r="140" spans="1:65" s="2" customFormat="1" ht="24.15" customHeight="1">
      <c r="A140" s="36"/>
      <c r="B140" s="37"/>
      <c r="C140" s="173" t="s">
        <v>205</v>
      </c>
      <c r="D140" s="173" t="s">
        <v>145</v>
      </c>
      <c r="E140" s="174" t="s">
        <v>782</v>
      </c>
      <c r="F140" s="175" t="s">
        <v>783</v>
      </c>
      <c r="G140" s="176" t="s">
        <v>148</v>
      </c>
      <c r="H140" s="177">
        <v>4.04</v>
      </c>
      <c r="I140" s="178"/>
      <c r="J140" s="179">
        <f>ROUND(I140*H140,2)</f>
        <v>0</v>
      </c>
      <c r="K140" s="175" t="s">
        <v>149</v>
      </c>
      <c r="L140" s="41"/>
      <c r="M140" s="180" t="s">
        <v>19</v>
      </c>
      <c r="N140" s="181" t="s">
        <v>44</v>
      </c>
      <c r="O140" s="66"/>
      <c r="P140" s="182">
        <f>O140*H140</f>
        <v>0</v>
      </c>
      <c r="Q140" s="182">
        <v>1.5299999999999999E-3</v>
      </c>
      <c r="R140" s="182">
        <f>Q140*H140</f>
        <v>6.1811999999999995E-3</v>
      </c>
      <c r="S140" s="182">
        <v>0</v>
      </c>
      <c r="T140" s="183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184" t="s">
        <v>150</v>
      </c>
      <c r="AT140" s="184" t="s">
        <v>145</v>
      </c>
      <c r="AU140" s="184" t="s">
        <v>82</v>
      </c>
      <c r="AY140" s="19" t="s">
        <v>144</v>
      </c>
      <c r="BE140" s="185">
        <f>IF(N140="základní",J140,0)</f>
        <v>0</v>
      </c>
      <c r="BF140" s="185">
        <f>IF(N140="snížená",J140,0)</f>
        <v>0</v>
      </c>
      <c r="BG140" s="185">
        <f>IF(N140="zákl. přenesená",J140,0)</f>
        <v>0</v>
      </c>
      <c r="BH140" s="185">
        <f>IF(N140="sníž. přenesená",J140,0)</f>
        <v>0</v>
      </c>
      <c r="BI140" s="185">
        <f>IF(N140="nulová",J140,0)</f>
        <v>0</v>
      </c>
      <c r="BJ140" s="19" t="s">
        <v>80</v>
      </c>
      <c r="BK140" s="185">
        <f>ROUND(I140*H140,2)</f>
        <v>0</v>
      </c>
      <c r="BL140" s="19" t="s">
        <v>150</v>
      </c>
      <c r="BM140" s="184" t="s">
        <v>1226</v>
      </c>
    </row>
    <row r="141" spans="1:65" s="2" customFormat="1" ht="19.2">
      <c r="A141" s="36"/>
      <c r="B141" s="37"/>
      <c r="C141" s="38"/>
      <c r="D141" s="186" t="s">
        <v>152</v>
      </c>
      <c r="E141" s="38"/>
      <c r="F141" s="187" t="s">
        <v>785</v>
      </c>
      <c r="G141" s="38"/>
      <c r="H141" s="38"/>
      <c r="I141" s="188"/>
      <c r="J141" s="38"/>
      <c r="K141" s="38"/>
      <c r="L141" s="41"/>
      <c r="M141" s="189"/>
      <c r="N141" s="190"/>
      <c r="O141" s="66"/>
      <c r="P141" s="66"/>
      <c r="Q141" s="66"/>
      <c r="R141" s="66"/>
      <c r="S141" s="66"/>
      <c r="T141" s="67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9" t="s">
        <v>152</v>
      </c>
      <c r="AU141" s="19" t="s">
        <v>82</v>
      </c>
    </row>
    <row r="142" spans="1:65" s="2" customFormat="1" ht="10.199999999999999">
      <c r="A142" s="36"/>
      <c r="B142" s="37"/>
      <c r="C142" s="38"/>
      <c r="D142" s="191" t="s">
        <v>153</v>
      </c>
      <c r="E142" s="38"/>
      <c r="F142" s="192" t="s">
        <v>786</v>
      </c>
      <c r="G142" s="38"/>
      <c r="H142" s="38"/>
      <c r="I142" s="188"/>
      <c r="J142" s="38"/>
      <c r="K142" s="38"/>
      <c r="L142" s="41"/>
      <c r="M142" s="189"/>
      <c r="N142" s="190"/>
      <c r="O142" s="66"/>
      <c r="P142" s="66"/>
      <c r="Q142" s="66"/>
      <c r="R142" s="66"/>
      <c r="S142" s="66"/>
      <c r="T142" s="67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T142" s="19" t="s">
        <v>153</v>
      </c>
      <c r="AU142" s="19" t="s">
        <v>82</v>
      </c>
    </row>
    <row r="143" spans="1:65" s="2" customFormat="1" ht="28.8">
      <c r="A143" s="36"/>
      <c r="B143" s="37"/>
      <c r="C143" s="38"/>
      <c r="D143" s="186" t="s">
        <v>155</v>
      </c>
      <c r="E143" s="38"/>
      <c r="F143" s="193" t="s">
        <v>787</v>
      </c>
      <c r="G143" s="38"/>
      <c r="H143" s="38"/>
      <c r="I143" s="188"/>
      <c r="J143" s="38"/>
      <c r="K143" s="38"/>
      <c r="L143" s="41"/>
      <c r="M143" s="189"/>
      <c r="N143" s="190"/>
      <c r="O143" s="66"/>
      <c r="P143" s="66"/>
      <c r="Q143" s="66"/>
      <c r="R143" s="66"/>
      <c r="S143" s="66"/>
      <c r="T143" s="67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T143" s="19" t="s">
        <v>155</v>
      </c>
      <c r="AU143" s="19" t="s">
        <v>82</v>
      </c>
    </row>
    <row r="144" spans="1:65" s="12" customFormat="1" ht="10.199999999999999">
      <c r="B144" s="194"/>
      <c r="C144" s="195"/>
      <c r="D144" s="186" t="s">
        <v>168</v>
      </c>
      <c r="E144" s="196" t="s">
        <v>19</v>
      </c>
      <c r="F144" s="197" t="s">
        <v>1227</v>
      </c>
      <c r="G144" s="195"/>
      <c r="H144" s="198">
        <v>4.04</v>
      </c>
      <c r="I144" s="199"/>
      <c r="J144" s="195"/>
      <c r="K144" s="195"/>
      <c r="L144" s="200"/>
      <c r="M144" s="201"/>
      <c r="N144" s="202"/>
      <c r="O144" s="202"/>
      <c r="P144" s="202"/>
      <c r="Q144" s="202"/>
      <c r="R144" s="202"/>
      <c r="S144" s="202"/>
      <c r="T144" s="203"/>
      <c r="AT144" s="204" t="s">
        <v>168</v>
      </c>
      <c r="AU144" s="204" t="s">
        <v>82</v>
      </c>
      <c r="AV144" s="12" t="s">
        <v>82</v>
      </c>
      <c r="AW144" s="12" t="s">
        <v>34</v>
      </c>
      <c r="AX144" s="12" t="s">
        <v>80</v>
      </c>
      <c r="AY144" s="204" t="s">
        <v>144</v>
      </c>
    </row>
    <row r="145" spans="1:65" s="2" customFormat="1" ht="24.15" customHeight="1">
      <c r="A145" s="36"/>
      <c r="B145" s="37"/>
      <c r="C145" s="173" t="s">
        <v>211</v>
      </c>
      <c r="D145" s="173" t="s">
        <v>145</v>
      </c>
      <c r="E145" s="174" t="s">
        <v>789</v>
      </c>
      <c r="F145" s="175" t="s">
        <v>790</v>
      </c>
      <c r="G145" s="176" t="s">
        <v>148</v>
      </c>
      <c r="H145" s="177">
        <v>6.06</v>
      </c>
      <c r="I145" s="178"/>
      <c r="J145" s="179">
        <f>ROUND(I145*H145,2)</f>
        <v>0</v>
      </c>
      <c r="K145" s="175" t="s">
        <v>149</v>
      </c>
      <c r="L145" s="41"/>
      <c r="M145" s="180" t="s">
        <v>19</v>
      </c>
      <c r="N145" s="181" t="s">
        <v>44</v>
      </c>
      <c r="O145" s="66"/>
      <c r="P145" s="182">
        <f>O145*H145</f>
        <v>0</v>
      </c>
      <c r="Q145" s="182">
        <v>1.34E-3</v>
      </c>
      <c r="R145" s="182">
        <f>Q145*H145</f>
        <v>8.1203999999999998E-3</v>
      </c>
      <c r="S145" s="182">
        <v>0</v>
      </c>
      <c r="T145" s="183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184" t="s">
        <v>150</v>
      </c>
      <c r="AT145" s="184" t="s">
        <v>145</v>
      </c>
      <c r="AU145" s="184" t="s">
        <v>82</v>
      </c>
      <c r="AY145" s="19" t="s">
        <v>144</v>
      </c>
      <c r="BE145" s="185">
        <f>IF(N145="základní",J145,0)</f>
        <v>0</v>
      </c>
      <c r="BF145" s="185">
        <f>IF(N145="snížená",J145,0)</f>
        <v>0</v>
      </c>
      <c r="BG145" s="185">
        <f>IF(N145="zákl. přenesená",J145,0)</f>
        <v>0</v>
      </c>
      <c r="BH145" s="185">
        <f>IF(N145="sníž. přenesená",J145,0)</f>
        <v>0</v>
      </c>
      <c r="BI145" s="185">
        <f>IF(N145="nulová",J145,0)</f>
        <v>0</v>
      </c>
      <c r="BJ145" s="19" t="s">
        <v>80</v>
      </c>
      <c r="BK145" s="185">
        <f>ROUND(I145*H145,2)</f>
        <v>0</v>
      </c>
      <c r="BL145" s="19" t="s">
        <v>150</v>
      </c>
      <c r="BM145" s="184" t="s">
        <v>1228</v>
      </c>
    </row>
    <row r="146" spans="1:65" s="2" customFormat="1" ht="19.2">
      <c r="A146" s="36"/>
      <c r="B146" s="37"/>
      <c r="C146" s="38"/>
      <c r="D146" s="186" t="s">
        <v>152</v>
      </c>
      <c r="E146" s="38"/>
      <c r="F146" s="187" t="s">
        <v>792</v>
      </c>
      <c r="G146" s="38"/>
      <c r="H146" s="38"/>
      <c r="I146" s="188"/>
      <c r="J146" s="38"/>
      <c r="K146" s="38"/>
      <c r="L146" s="41"/>
      <c r="M146" s="189"/>
      <c r="N146" s="190"/>
      <c r="O146" s="66"/>
      <c r="P146" s="66"/>
      <c r="Q146" s="66"/>
      <c r="R146" s="66"/>
      <c r="S146" s="66"/>
      <c r="T146" s="67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T146" s="19" t="s">
        <v>152</v>
      </c>
      <c r="AU146" s="19" t="s">
        <v>82</v>
      </c>
    </row>
    <row r="147" spans="1:65" s="2" customFormat="1" ht="10.199999999999999">
      <c r="A147" s="36"/>
      <c r="B147" s="37"/>
      <c r="C147" s="38"/>
      <c r="D147" s="191" t="s">
        <v>153</v>
      </c>
      <c r="E147" s="38"/>
      <c r="F147" s="192" t="s">
        <v>793</v>
      </c>
      <c r="G147" s="38"/>
      <c r="H147" s="38"/>
      <c r="I147" s="188"/>
      <c r="J147" s="38"/>
      <c r="K147" s="38"/>
      <c r="L147" s="41"/>
      <c r="M147" s="189"/>
      <c r="N147" s="190"/>
      <c r="O147" s="66"/>
      <c r="P147" s="66"/>
      <c r="Q147" s="66"/>
      <c r="R147" s="66"/>
      <c r="S147" s="66"/>
      <c r="T147" s="67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T147" s="19" t="s">
        <v>153</v>
      </c>
      <c r="AU147" s="19" t="s">
        <v>82</v>
      </c>
    </row>
    <row r="148" spans="1:65" s="2" customFormat="1" ht="28.8">
      <c r="A148" s="36"/>
      <c r="B148" s="37"/>
      <c r="C148" s="38"/>
      <c r="D148" s="186" t="s">
        <v>155</v>
      </c>
      <c r="E148" s="38"/>
      <c r="F148" s="193" t="s">
        <v>1229</v>
      </c>
      <c r="G148" s="38"/>
      <c r="H148" s="38"/>
      <c r="I148" s="188"/>
      <c r="J148" s="38"/>
      <c r="K148" s="38"/>
      <c r="L148" s="41"/>
      <c r="M148" s="189"/>
      <c r="N148" s="190"/>
      <c r="O148" s="66"/>
      <c r="P148" s="66"/>
      <c r="Q148" s="66"/>
      <c r="R148" s="66"/>
      <c r="S148" s="66"/>
      <c r="T148" s="67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9" t="s">
        <v>155</v>
      </c>
      <c r="AU148" s="19" t="s">
        <v>82</v>
      </c>
    </row>
    <row r="149" spans="1:65" s="12" customFormat="1" ht="10.199999999999999">
      <c r="B149" s="194"/>
      <c r="C149" s="195"/>
      <c r="D149" s="186" t="s">
        <v>168</v>
      </c>
      <c r="E149" s="196" t="s">
        <v>19</v>
      </c>
      <c r="F149" s="197" t="s">
        <v>1230</v>
      </c>
      <c r="G149" s="195"/>
      <c r="H149" s="198">
        <v>6.06</v>
      </c>
      <c r="I149" s="199"/>
      <c r="J149" s="195"/>
      <c r="K149" s="195"/>
      <c r="L149" s="200"/>
      <c r="M149" s="201"/>
      <c r="N149" s="202"/>
      <c r="O149" s="202"/>
      <c r="P149" s="202"/>
      <c r="Q149" s="202"/>
      <c r="R149" s="202"/>
      <c r="S149" s="202"/>
      <c r="T149" s="203"/>
      <c r="AT149" s="204" t="s">
        <v>168</v>
      </c>
      <c r="AU149" s="204" t="s">
        <v>82</v>
      </c>
      <c r="AV149" s="12" t="s">
        <v>82</v>
      </c>
      <c r="AW149" s="12" t="s">
        <v>34</v>
      </c>
      <c r="AX149" s="12" t="s">
        <v>80</v>
      </c>
      <c r="AY149" s="204" t="s">
        <v>144</v>
      </c>
    </row>
    <row r="150" spans="1:65" s="2" customFormat="1" ht="24.15" customHeight="1">
      <c r="A150" s="36"/>
      <c r="B150" s="37"/>
      <c r="C150" s="173" t="s">
        <v>8</v>
      </c>
      <c r="D150" s="173" t="s">
        <v>145</v>
      </c>
      <c r="E150" s="174" t="s">
        <v>795</v>
      </c>
      <c r="F150" s="175" t="s">
        <v>796</v>
      </c>
      <c r="G150" s="176" t="s">
        <v>148</v>
      </c>
      <c r="H150" s="177">
        <v>101</v>
      </c>
      <c r="I150" s="178"/>
      <c r="J150" s="179">
        <f>ROUND(I150*H150,2)</f>
        <v>0</v>
      </c>
      <c r="K150" s="175" t="s">
        <v>149</v>
      </c>
      <c r="L150" s="41"/>
      <c r="M150" s="180" t="s">
        <v>19</v>
      </c>
      <c r="N150" s="181" t="s">
        <v>44</v>
      </c>
      <c r="O150" s="66"/>
      <c r="P150" s="182">
        <f>O150*H150</f>
        <v>0</v>
      </c>
      <c r="Q150" s="182">
        <v>4.1000000000000003E-3</v>
      </c>
      <c r="R150" s="182">
        <f>Q150*H150</f>
        <v>0.41410000000000002</v>
      </c>
      <c r="S150" s="182">
        <v>0</v>
      </c>
      <c r="T150" s="183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84" t="s">
        <v>150</v>
      </c>
      <c r="AT150" s="184" t="s">
        <v>145</v>
      </c>
      <c r="AU150" s="184" t="s">
        <v>82</v>
      </c>
      <c r="AY150" s="19" t="s">
        <v>144</v>
      </c>
      <c r="BE150" s="185">
        <f>IF(N150="základní",J150,0)</f>
        <v>0</v>
      </c>
      <c r="BF150" s="185">
        <f>IF(N150="snížená",J150,0)</f>
        <v>0</v>
      </c>
      <c r="BG150" s="185">
        <f>IF(N150="zákl. přenesená",J150,0)</f>
        <v>0</v>
      </c>
      <c r="BH150" s="185">
        <f>IF(N150="sníž. přenesená",J150,0)</f>
        <v>0</v>
      </c>
      <c r="BI150" s="185">
        <f>IF(N150="nulová",J150,0)</f>
        <v>0</v>
      </c>
      <c r="BJ150" s="19" t="s">
        <v>80</v>
      </c>
      <c r="BK150" s="185">
        <f>ROUND(I150*H150,2)</f>
        <v>0</v>
      </c>
      <c r="BL150" s="19" t="s">
        <v>150</v>
      </c>
      <c r="BM150" s="184" t="s">
        <v>1231</v>
      </c>
    </row>
    <row r="151" spans="1:65" s="2" customFormat="1" ht="19.2">
      <c r="A151" s="36"/>
      <c r="B151" s="37"/>
      <c r="C151" s="38"/>
      <c r="D151" s="186" t="s">
        <v>152</v>
      </c>
      <c r="E151" s="38"/>
      <c r="F151" s="187" t="s">
        <v>798</v>
      </c>
      <c r="G151" s="38"/>
      <c r="H151" s="38"/>
      <c r="I151" s="188"/>
      <c r="J151" s="38"/>
      <c r="K151" s="38"/>
      <c r="L151" s="41"/>
      <c r="M151" s="189"/>
      <c r="N151" s="190"/>
      <c r="O151" s="66"/>
      <c r="P151" s="66"/>
      <c r="Q151" s="66"/>
      <c r="R151" s="66"/>
      <c r="S151" s="66"/>
      <c r="T151" s="67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T151" s="19" t="s">
        <v>152</v>
      </c>
      <c r="AU151" s="19" t="s">
        <v>82</v>
      </c>
    </row>
    <row r="152" spans="1:65" s="2" customFormat="1" ht="10.199999999999999">
      <c r="A152" s="36"/>
      <c r="B152" s="37"/>
      <c r="C152" s="38"/>
      <c r="D152" s="191" t="s">
        <v>153</v>
      </c>
      <c r="E152" s="38"/>
      <c r="F152" s="192" t="s">
        <v>799</v>
      </c>
      <c r="G152" s="38"/>
      <c r="H152" s="38"/>
      <c r="I152" s="188"/>
      <c r="J152" s="38"/>
      <c r="K152" s="38"/>
      <c r="L152" s="41"/>
      <c r="M152" s="189"/>
      <c r="N152" s="190"/>
      <c r="O152" s="66"/>
      <c r="P152" s="66"/>
      <c r="Q152" s="66"/>
      <c r="R152" s="66"/>
      <c r="S152" s="66"/>
      <c r="T152" s="67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T152" s="19" t="s">
        <v>153</v>
      </c>
      <c r="AU152" s="19" t="s">
        <v>82</v>
      </c>
    </row>
    <row r="153" spans="1:65" s="2" customFormat="1" ht="28.8">
      <c r="A153" s="36"/>
      <c r="B153" s="37"/>
      <c r="C153" s="38"/>
      <c r="D153" s="186" t="s">
        <v>155</v>
      </c>
      <c r="E153" s="38"/>
      <c r="F153" s="193" t="s">
        <v>800</v>
      </c>
      <c r="G153" s="38"/>
      <c r="H153" s="38"/>
      <c r="I153" s="188"/>
      <c r="J153" s="38"/>
      <c r="K153" s="38"/>
      <c r="L153" s="41"/>
      <c r="M153" s="189"/>
      <c r="N153" s="190"/>
      <c r="O153" s="66"/>
      <c r="P153" s="66"/>
      <c r="Q153" s="66"/>
      <c r="R153" s="66"/>
      <c r="S153" s="66"/>
      <c r="T153" s="67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9" t="s">
        <v>155</v>
      </c>
      <c r="AU153" s="19" t="s">
        <v>82</v>
      </c>
    </row>
    <row r="154" spans="1:65" s="12" customFormat="1" ht="10.199999999999999">
      <c r="B154" s="194"/>
      <c r="C154" s="195"/>
      <c r="D154" s="186" t="s">
        <v>168</v>
      </c>
      <c r="E154" s="196" t="s">
        <v>19</v>
      </c>
      <c r="F154" s="197" t="s">
        <v>1232</v>
      </c>
      <c r="G154" s="195"/>
      <c r="H154" s="198">
        <v>101</v>
      </c>
      <c r="I154" s="199"/>
      <c r="J154" s="195"/>
      <c r="K154" s="195"/>
      <c r="L154" s="200"/>
      <c r="M154" s="201"/>
      <c r="N154" s="202"/>
      <c r="O154" s="202"/>
      <c r="P154" s="202"/>
      <c r="Q154" s="202"/>
      <c r="R154" s="202"/>
      <c r="S154" s="202"/>
      <c r="T154" s="203"/>
      <c r="AT154" s="204" t="s">
        <v>168</v>
      </c>
      <c r="AU154" s="204" t="s">
        <v>82</v>
      </c>
      <c r="AV154" s="12" t="s">
        <v>82</v>
      </c>
      <c r="AW154" s="12" t="s">
        <v>34</v>
      </c>
      <c r="AX154" s="12" t="s">
        <v>73</v>
      </c>
      <c r="AY154" s="204" t="s">
        <v>144</v>
      </c>
    </row>
    <row r="155" spans="1:65" s="13" customFormat="1" ht="10.199999999999999">
      <c r="B155" s="205"/>
      <c r="C155" s="206"/>
      <c r="D155" s="186" t="s">
        <v>168</v>
      </c>
      <c r="E155" s="207" t="s">
        <v>19</v>
      </c>
      <c r="F155" s="208" t="s">
        <v>170</v>
      </c>
      <c r="G155" s="206"/>
      <c r="H155" s="209">
        <v>101</v>
      </c>
      <c r="I155" s="210"/>
      <c r="J155" s="206"/>
      <c r="K155" s="206"/>
      <c r="L155" s="211"/>
      <c r="M155" s="212"/>
      <c r="N155" s="213"/>
      <c r="O155" s="213"/>
      <c r="P155" s="213"/>
      <c r="Q155" s="213"/>
      <c r="R155" s="213"/>
      <c r="S155" s="213"/>
      <c r="T155" s="214"/>
      <c r="AT155" s="215" t="s">
        <v>168</v>
      </c>
      <c r="AU155" s="215" t="s">
        <v>82</v>
      </c>
      <c r="AV155" s="13" t="s">
        <v>150</v>
      </c>
      <c r="AW155" s="13" t="s">
        <v>34</v>
      </c>
      <c r="AX155" s="13" t="s">
        <v>80</v>
      </c>
      <c r="AY155" s="215" t="s">
        <v>144</v>
      </c>
    </row>
    <row r="156" spans="1:65" s="2" customFormat="1" ht="33" customHeight="1">
      <c r="A156" s="36"/>
      <c r="B156" s="37"/>
      <c r="C156" s="173" t="s">
        <v>222</v>
      </c>
      <c r="D156" s="173" t="s">
        <v>145</v>
      </c>
      <c r="E156" s="174" t="s">
        <v>802</v>
      </c>
      <c r="F156" s="175" t="s">
        <v>803</v>
      </c>
      <c r="G156" s="176" t="s">
        <v>218</v>
      </c>
      <c r="H156" s="177">
        <v>10.1</v>
      </c>
      <c r="I156" s="178"/>
      <c r="J156" s="179">
        <f>ROUND(I156*H156,2)</f>
        <v>0</v>
      </c>
      <c r="K156" s="175" t="s">
        <v>149</v>
      </c>
      <c r="L156" s="41"/>
      <c r="M156" s="180" t="s">
        <v>19</v>
      </c>
      <c r="N156" s="181" t="s">
        <v>44</v>
      </c>
      <c r="O156" s="66"/>
      <c r="P156" s="182">
        <f>O156*H156</f>
        <v>0</v>
      </c>
      <c r="Q156" s="182">
        <v>2.9E-4</v>
      </c>
      <c r="R156" s="182">
        <f>Q156*H156</f>
        <v>2.9289999999999997E-3</v>
      </c>
      <c r="S156" s="182">
        <v>0</v>
      </c>
      <c r="T156" s="183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184" t="s">
        <v>150</v>
      </c>
      <c r="AT156" s="184" t="s">
        <v>145</v>
      </c>
      <c r="AU156" s="184" t="s">
        <v>82</v>
      </c>
      <c r="AY156" s="19" t="s">
        <v>144</v>
      </c>
      <c r="BE156" s="185">
        <f>IF(N156="základní",J156,0)</f>
        <v>0</v>
      </c>
      <c r="BF156" s="185">
        <f>IF(N156="snížená",J156,0)</f>
        <v>0</v>
      </c>
      <c r="BG156" s="185">
        <f>IF(N156="zákl. přenesená",J156,0)</f>
        <v>0</v>
      </c>
      <c r="BH156" s="185">
        <f>IF(N156="sníž. přenesená",J156,0)</f>
        <v>0</v>
      </c>
      <c r="BI156" s="185">
        <f>IF(N156="nulová",J156,0)</f>
        <v>0</v>
      </c>
      <c r="BJ156" s="19" t="s">
        <v>80</v>
      </c>
      <c r="BK156" s="185">
        <f>ROUND(I156*H156,2)</f>
        <v>0</v>
      </c>
      <c r="BL156" s="19" t="s">
        <v>150</v>
      </c>
      <c r="BM156" s="184" t="s">
        <v>1233</v>
      </c>
    </row>
    <row r="157" spans="1:65" s="2" customFormat="1" ht="28.8">
      <c r="A157" s="36"/>
      <c r="B157" s="37"/>
      <c r="C157" s="38"/>
      <c r="D157" s="186" t="s">
        <v>152</v>
      </c>
      <c r="E157" s="38"/>
      <c r="F157" s="187" t="s">
        <v>805</v>
      </c>
      <c r="G157" s="38"/>
      <c r="H157" s="38"/>
      <c r="I157" s="188"/>
      <c r="J157" s="38"/>
      <c r="K157" s="38"/>
      <c r="L157" s="41"/>
      <c r="M157" s="189"/>
      <c r="N157" s="190"/>
      <c r="O157" s="66"/>
      <c r="P157" s="66"/>
      <c r="Q157" s="66"/>
      <c r="R157" s="66"/>
      <c r="S157" s="66"/>
      <c r="T157" s="67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T157" s="19" t="s">
        <v>152</v>
      </c>
      <c r="AU157" s="19" t="s">
        <v>82</v>
      </c>
    </row>
    <row r="158" spans="1:65" s="2" customFormat="1" ht="10.199999999999999">
      <c r="A158" s="36"/>
      <c r="B158" s="37"/>
      <c r="C158" s="38"/>
      <c r="D158" s="191" t="s">
        <v>153</v>
      </c>
      <c r="E158" s="38"/>
      <c r="F158" s="192" t="s">
        <v>806</v>
      </c>
      <c r="G158" s="38"/>
      <c r="H158" s="38"/>
      <c r="I158" s="188"/>
      <c r="J158" s="38"/>
      <c r="K158" s="38"/>
      <c r="L158" s="41"/>
      <c r="M158" s="189"/>
      <c r="N158" s="190"/>
      <c r="O158" s="66"/>
      <c r="P158" s="66"/>
      <c r="Q158" s="66"/>
      <c r="R158" s="66"/>
      <c r="S158" s="66"/>
      <c r="T158" s="67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T158" s="19" t="s">
        <v>153</v>
      </c>
      <c r="AU158" s="19" t="s">
        <v>82</v>
      </c>
    </row>
    <row r="159" spans="1:65" s="12" customFormat="1" ht="20.399999999999999">
      <c r="B159" s="194"/>
      <c r="C159" s="195"/>
      <c r="D159" s="186" t="s">
        <v>168</v>
      </c>
      <c r="E159" s="196" t="s">
        <v>19</v>
      </c>
      <c r="F159" s="197" t="s">
        <v>1234</v>
      </c>
      <c r="G159" s="195"/>
      <c r="H159" s="198">
        <v>10.1</v>
      </c>
      <c r="I159" s="199"/>
      <c r="J159" s="195"/>
      <c r="K159" s="195"/>
      <c r="L159" s="200"/>
      <c r="M159" s="201"/>
      <c r="N159" s="202"/>
      <c r="O159" s="202"/>
      <c r="P159" s="202"/>
      <c r="Q159" s="202"/>
      <c r="R159" s="202"/>
      <c r="S159" s="202"/>
      <c r="T159" s="203"/>
      <c r="AT159" s="204" t="s">
        <v>168</v>
      </c>
      <c r="AU159" s="204" t="s">
        <v>82</v>
      </c>
      <c r="AV159" s="12" t="s">
        <v>82</v>
      </c>
      <c r="AW159" s="12" t="s">
        <v>34</v>
      </c>
      <c r="AX159" s="12" t="s">
        <v>80</v>
      </c>
      <c r="AY159" s="204" t="s">
        <v>144</v>
      </c>
    </row>
    <row r="160" spans="1:65" s="2" customFormat="1" ht="24.15" customHeight="1">
      <c r="A160" s="36"/>
      <c r="B160" s="37"/>
      <c r="C160" s="216" t="s">
        <v>228</v>
      </c>
      <c r="D160" s="216" t="s">
        <v>223</v>
      </c>
      <c r="E160" s="217" t="s">
        <v>808</v>
      </c>
      <c r="F160" s="218" t="s">
        <v>809</v>
      </c>
      <c r="G160" s="219" t="s">
        <v>238</v>
      </c>
      <c r="H160" s="220">
        <v>4.0000000000000001E-3</v>
      </c>
      <c r="I160" s="221"/>
      <c r="J160" s="222">
        <f>ROUND(I160*H160,2)</f>
        <v>0</v>
      </c>
      <c r="K160" s="218" t="s">
        <v>149</v>
      </c>
      <c r="L160" s="223"/>
      <c r="M160" s="224" t="s">
        <v>19</v>
      </c>
      <c r="N160" s="225" t="s">
        <v>44</v>
      </c>
      <c r="O160" s="66"/>
      <c r="P160" s="182">
        <f>O160*H160</f>
        <v>0</v>
      </c>
      <c r="Q160" s="182">
        <v>1</v>
      </c>
      <c r="R160" s="182">
        <f>Q160*H160</f>
        <v>4.0000000000000001E-3</v>
      </c>
      <c r="S160" s="182">
        <v>0</v>
      </c>
      <c r="T160" s="183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184" t="s">
        <v>193</v>
      </c>
      <c r="AT160" s="184" t="s">
        <v>223</v>
      </c>
      <c r="AU160" s="184" t="s">
        <v>82</v>
      </c>
      <c r="AY160" s="19" t="s">
        <v>144</v>
      </c>
      <c r="BE160" s="185">
        <f>IF(N160="základní",J160,0)</f>
        <v>0</v>
      </c>
      <c r="BF160" s="185">
        <f>IF(N160="snížená",J160,0)</f>
        <v>0</v>
      </c>
      <c r="BG160" s="185">
        <f>IF(N160="zákl. přenesená",J160,0)</f>
        <v>0</v>
      </c>
      <c r="BH160" s="185">
        <f>IF(N160="sníž. přenesená",J160,0)</f>
        <v>0</v>
      </c>
      <c r="BI160" s="185">
        <f>IF(N160="nulová",J160,0)</f>
        <v>0</v>
      </c>
      <c r="BJ160" s="19" t="s">
        <v>80</v>
      </c>
      <c r="BK160" s="185">
        <f>ROUND(I160*H160,2)</f>
        <v>0</v>
      </c>
      <c r="BL160" s="19" t="s">
        <v>150</v>
      </c>
      <c r="BM160" s="184" t="s">
        <v>1235</v>
      </c>
    </row>
    <row r="161" spans="1:65" s="2" customFormat="1" ht="19.2">
      <c r="A161" s="36"/>
      <c r="B161" s="37"/>
      <c r="C161" s="38"/>
      <c r="D161" s="186" t="s">
        <v>152</v>
      </c>
      <c r="E161" s="38"/>
      <c r="F161" s="187" t="s">
        <v>809</v>
      </c>
      <c r="G161" s="38"/>
      <c r="H161" s="38"/>
      <c r="I161" s="188"/>
      <c r="J161" s="38"/>
      <c r="K161" s="38"/>
      <c r="L161" s="41"/>
      <c r="M161" s="189"/>
      <c r="N161" s="190"/>
      <c r="O161" s="66"/>
      <c r="P161" s="66"/>
      <c r="Q161" s="66"/>
      <c r="R161" s="66"/>
      <c r="S161" s="66"/>
      <c r="T161" s="67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T161" s="19" t="s">
        <v>152</v>
      </c>
      <c r="AU161" s="19" t="s">
        <v>82</v>
      </c>
    </row>
    <row r="162" spans="1:65" s="12" customFormat="1" ht="10.199999999999999">
      <c r="B162" s="194"/>
      <c r="C162" s="195"/>
      <c r="D162" s="186" t="s">
        <v>168</v>
      </c>
      <c r="E162" s="195"/>
      <c r="F162" s="197" t="s">
        <v>1236</v>
      </c>
      <c r="G162" s="195"/>
      <c r="H162" s="198">
        <v>4.0000000000000001E-3</v>
      </c>
      <c r="I162" s="199"/>
      <c r="J162" s="195"/>
      <c r="K162" s="195"/>
      <c r="L162" s="200"/>
      <c r="M162" s="201"/>
      <c r="N162" s="202"/>
      <c r="O162" s="202"/>
      <c r="P162" s="202"/>
      <c r="Q162" s="202"/>
      <c r="R162" s="202"/>
      <c r="S162" s="202"/>
      <c r="T162" s="203"/>
      <c r="AT162" s="204" t="s">
        <v>168</v>
      </c>
      <c r="AU162" s="204" t="s">
        <v>82</v>
      </c>
      <c r="AV162" s="12" t="s">
        <v>82</v>
      </c>
      <c r="AW162" s="12" t="s">
        <v>4</v>
      </c>
      <c r="AX162" s="12" t="s">
        <v>80</v>
      </c>
      <c r="AY162" s="204" t="s">
        <v>144</v>
      </c>
    </row>
    <row r="163" spans="1:65" s="11" customFormat="1" ht="22.8" customHeight="1">
      <c r="B163" s="159"/>
      <c r="C163" s="160"/>
      <c r="D163" s="161" t="s">
        <v>72</v>
      </c>
      <c r="E163" s="234" t="s">
        <v>473</v>
      </c>
      <c r="F163" s="234" t="s">
        <v>474</v>
      </c>
      <c r="G163" s="160"/>
      <c r="H163" s="160"/>
      <c r="I163" s="163"/>
      <c r="J163" s="235">
        <f>BK163</f>
        <v>0</v>
      </c>
      <c r="K163" s="160"/>
      <c r="L163" s="165"/>
      <c r="M163" s="166"/>
      <c r="N163" s="167"/>
      <c r="O163" s="167"/>
      <c r="P163" s="168">
        <f>SUM(P164:P173)</f>
        <v>0</v>
      </c>
      <c r="Q163" s="167"/>
      <c r="R163" s="168">
        <f>SUM(R164:R173)</f>
        <v>0</v>
      </c>
      <c r="S163" s="167"/>
      <c r="T163" s="169">
        <f>SUM(T164:T173)</f>
        <v>0</v>
      </c>
      <c r="AR163" s="170" t="s">
        <v>80</v>
      </c>
      <c r="AT163" s="171" t="s">
        <v>72</v>
      </c>
      <c r="AU163" s="171" t="s">
        <v>80</v>
      </c>
      <c r="AY163" s="170" t="s">
        <v>144</v>
      </c>
      <c r="BK163" s="172">
        <f>SUM(BK164:BK173)</f>
        <v>0</v>
      </c>
    </row>
    <row r="164" spans="1:65" s="2" customFormat="1" ht="44.25" customHeight="1">
      <c r="A164" s="36"/>
      <c r="B164" s="37"/>
      <c r="C164" s="173" t="s">
        <v>235</v>
      </c>
      <c r="D164" s="173" t="s">
        <v>145</v>
      </c>
      <c r="E164" s="174" t="s">
        <v>706</v>
      </c>
      <c r="F164" s="175" t="s">
        <v>707</v>
      </c>
      <c r="G164" s="176" t="s">
        <v>238</v>
      </c>
      <c r="H164" s="177">
        <v>7.07</v>
      </c>
      <c r="I164" s="178"/>
      <c r="J164" s="179">
        <f>ROUND(I164*H164,2)</f>
        <v>0</v>
      </c>
      <c r="K164" s="175" t="s">
        <v>149</v>
      </c>
      <c r="L164" s="41"/>
      <c r="M164" s="180" t="s">
        <v>19</v>
      </c>
      <c r="N164" s="181" t="s">
        <v>44</v>
      </c>
      <c r="O164" s="66"/>
      <c r="P164" s="182">
        <f>O164*H164</f>
        <v>0</v>
      </c>
      <c r="Q164" s="182">
        <v>0</v>
      </c>
      <c r="R164" s="182">
        <f>Q164*H164</f>
        <v>0</v>
      </c>
      <c r="S164" s="182">
        <v>0</v>
      </c>
      <c r="T164" s="183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184" t="s">
        <v>150</v>
      </c>
      <c r="AT164" s="184" t="s">
        <v>145</v>
      </c>
      <c r="AU164" s="184" t="s">
        <v>82</v>
      </c>
      <c r="AY164" s="19" t="s">
        <v>144</v>
      </c>
      <c r="BE164" s="185">
        <f>IF(N164="základní",J164,0)</f>
        <v>0</v>
      </c>
      <c r="BF164" s="185">
        <f>IF(N164="snížená",J164,0)</f>
        <v>0</v>
      </c>
      <c r="BG164" s="185">
        <f>IF(N164="zákl. přenesená",J164,0)</f>
        <v>0</v>
      </c>
      <c r="BH164" s="185">
        <f>IF(N164="sníž. přenesená",J164,0)</f>
        <v>0</v>
      </c>
      <c r="BI164" s="185">
        <f>IF(N164="nulová",J164,0)</f>
        <v>0</v>
      </c>
      <c r="BJ164" s="19" t="s">
        <v>80</v>
      </c>
      <c r="BK164" s="185">
        <f>ROUND(I164*H164,2)</f>
        <v>0</v>
      </c>
      <c r="BL164" s="19" t="s">
        <v>150</v>
      </c>
      <c r="BM164" s="184" t="s">
        <v>1237</v>
      </c>
    </row>
    <row r="165" spans="1:65" s="2" customFormat="1" ht="38.4">
      <c r="A165" s="36"/>
      <c r="B165" s="37"/>
      <c r="C165" s="38"/>
      <c r="D165" s="186" t="s">
        <v>152</v>
      </c>
      <c r="E165" s="38"/>
      <c r="F165" s="187" t="s">
        <v>709</v>
      </c>
      <c r="G165" s="38"/>
      <c r="H165" s="38"/>
      <c r="I165" s="188"/>
      <c r="J165" s="38"/>
      <c r="K165" s="38"/>
      <c r="L165" s="41"/>
      <c r="M165" s="189"/>
      <c r="N165" s="190"/>
      <c r="O165" s="66"/>
      <c r="P165" s="66"/>
      <c r="Q165" s="66"/>
      <c r="R165" s="66"/>
      <c r="S165" s="66"/>
      <c r="T165" s="67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T165" s="19" t="s">
        <v>152</v>
      </c>
      <c r="AU165" s="19" t="s">
        <v>82</v>
      </c>
    </row>
    <row r="166" spans="1:65" s="2" customFormat="1" ht="10.199999999999999">
      <c r="A166" s="36"/>
      <c r="B166" s="37"/>
      <c r="C166" s="38"/>
      <c r="D166" s="191" t="s">
        <v>153</v>
      </c>
      <c r="E166" s="38"/>
      <c r="F166" s="192" t="s">
        <v>710</v>
      </c>
      <c r="G166" s="38"/>
      <c r="H166" s="38"/>
      <c r="I166" s="188"/>
      <c r="J166" s="38"/>
      <c r="K166" s="38"/>
      <c r="L166" s="41"/>
      <c r="M166" s="189"/>
      <c r="N166" s="190"/>
      <c r="O166" s="66"/>
      <c r="P166" s="66"/>
      <c r="Q166" s="66"/>
      <c r="R166" s="66"/>
      <c r="S166" s="66"/>
      <c r="T166" s="67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T166" s="19" t="s">
        <v>153</v>
      </c>
      <c r="AU166" s="19" t="s">
        <v>82</v>
      </c>
    </row>
    <row r="167" spans="1:65" s="2" customFormat="1" ht="19.2">
      <c r="A167" s="36"/>
      <c r="B167" s="37"/>
      <c r="C167" s="38"/>
      <c r="D167" s="186" t="s">
        <v>155</v>
      </c>
      <c r="E167" s="38"/>
      <c r="F167" s="193" t="s">
        <v>813</v>
      </c>
      <c r="G167" s="38"/>
      <c r="H167" s="38"/>
      <c r="I167" s="188"/>
      <c r="J167" s="38"/>
      <c r="K167" s="38"/>
      <c r="L167" s="41"/>
      <c r="M167" s="189"/>
      <c r="N167" s="190"/>
      <c r="O167" s="66"/>
      <c r="P167" s="66"/>
      <c r="Q167" s="66"/>
      <c r="R167" s="66"/>
      <c r="S167" s="66"/>
      <c r="T167" s="67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T167" s="19" t="s">
        <v>155</v>
      </c>
      <c r="AU167" s="19" t="s">
        <v>82</v>
      </c>
    </row>
    <row r="168" spans="1:65" s="2" customFormat="1" ht="24.15" customHeight="1">
      <c r="A168" s="36"/>
      <c r="B168" s="37"/>
      <c r="C168" s="173" t="s">
        <v>241</v>
      </c>
      <c r="D168" s="173" t="s">
        <v>145</v>
      </c>
      <c r="E168" s="174" t="s">
        <v>712</v>
      </c>
      <c r="F168" s="175" t="s">
        <v>713</v>
      </c>
      <c r="G168" s="176" t="s">
        <v>238</v>
      </c>
      <c r="H168" s="177">
        <v>7.07</v>
      </c>
      <c r="I168" s="178"/>
      <c r="J168" s="179">
        <f>ROUND(I168*H168,2)</f>
        <v>0</v>
      </c>
      <c r="K168" s="175" t="s">
        <v>149</v>
      </c>
      <c r="L168" s="41"/>
      <c r="M168" s="180" t="s">
        <v>19</v>
      </c>
      <c r="N168" s="181" t="s">
        <v>44</v>
      </c>
      <c r="O168" s="66"/>
      <c r="P168" s="182">
        <f>O168*H168</f>
        <v>0</v>
      </c>
      <c r="Q168" s="182">
        <v>0</v>
      </c>
      <c r="R168" s="182">
        <f>Q168*H168</f>
        <v>0</v>
      </c>
      <c r="S168" s="182">
        <v>0</v>
      </c>
      <c r="T168" s="183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184" t="s">
        <v>150</v>
      </c>
      <c r="AT168" s="184" t="s">
        <v>145</v>
      </c>
      <c r="AU168" s="184" t="s">
        <v>82</v>
      </c>
      <c r="AY168" s="19" t="s">
        <v>144</v>
      </c>
      <c r="BE168" s="185">
        <f>IF(N168="základní",J168,0)</f>
        <v>0</v>
      </c>
      <c r="BF168" s="185">
        <f>IF(N168="snížená",J168,0)</f>
        <v>0</v>
      </c>
      <c r="BG168" s="185">
        <f>IF(N168="zákl. přenesená",J168,0)</f>
        <v>0</v>
      </c>
      <c r="BH168" s="185">
        <f>IF(N168="sníž. přenesená",J168,0)</f>
        <v>0</v>
      </c>
      <c r="BI168" s="185">
        <f>IF(N168="nulová",J168,0)</f>
        <v>0</v>
      </c>
      <c r="BJ168" s="19" t="s">
        <v>80</v>
      </c>
      <c r="BK168" s="185">
        <f>ROUND(I168*H168,2)</f>
        <v>0</v>
      </c>
      <c r="BL168" s="19" t="s">
        <v>150</v>
      </c>
      <c r="BM168" s="184" t="s">
        <v>1238</v>
      </c>
    </row>
    <row r="169" spans="1:65" s="2" customFormat="1" ht="28.8">
      <c r="A169" s="36"/>
      <c r="B169" s="37"/>
      <c r="C169" s="38"/>
      <c r="D169" s="186" t="s">
        <v>152</v>
      </c>
      <c r="E169" s="38"/>
      <c r="F169" s="187" t="s">
        <v>715</v>
      </c>
      <c r="G169" s="38"/>
      <c r="H169" s="38"/>
      <c r="I169" s="188"/>
      <c r="J169" s="38"/>
      <c r="K169" s="38"/>
      <c r="L169" s="41"/>
      <c r="M169" s="189"/>
      <c r="N169" s="190"/>
      <c r="O169" s="66"/>
      <c r="P169" s="66"/>
      <c r="Q169" s="66"/>
      <c r="R169" s="66"/>
      <c r="S169" s="66"/>
      <c r="T169" s="67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T169" s="19" t="s">
        <v>152</v>
      </c>
      <c r="AU169" s="19" t="s">
        <v>82</v>
      </c>
    </row>
    <row r="170" spans="1:65" s="2" customFormat="1" ht="10.199999999999999">
      <c r="A170" s="36"/>
      <c r="B170" s="37"/>
      <c r="C170" s="38"/>
      <c r="D170" s="191" t="s">
        <v>153</v>
      </c>
      <c r="E170" s="38"/>
      <c r="F170" s="192" t="s">
        <v>716</v>
      </c>
      <c r="G170" s="38"/>
      <c r="H170" s="38"/>
      <c r="I170" s="188"/>
      <c r="J170" s="38"/>
      <c r="K170" s="38"/>
      <c r="L170" s="41"/>
      <c r="M170" s="189"/>
      <c r="N170" s="190"/>
      <c r="O170" s="66"/>
      <c r="P170" s="66"/>
      <c r="Q170" s="66"/>
      <c r="R170" s="66"/>
      <c r="S170" s="66"/>
      <c r="T170" s="67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T170" s="19" t="s">
        <v>153</v>
      </c>
      <c r="AU170" s="19" t="s">
        <v>82</v>
      </c>
    </row>
    <row r="171" spans="1:65" s="2" customFormat="1" ht="24.15" customHeight="1">
      <c r="A171" s="36"/>
      <c r="B171" s="37"/>
      <c r="C171" s="173" t="s">
        <v>247</v>
      </c>
      <c r="D171" s="173" t="s">
        <v>145</v>
      </c>
      <c r="E171" s="174" t="s">
        <v>722</v>
      </c>
      <c r="F171" s="175" t="s">
        <v>723</v>
      </c>
      <c r="G171" s="176" t="s">
        <v>238</v>
      </c>
      <c r="H171" s="177">
        <v>7.07</v>
      </c>
      <c r="I171" s="178"/>
      <c r="J171" s="179">
        <f>ROUND(I171*H171,2)</f>
        <v>0</v>
      </c>
      <c r="K171" s="175" t="s">
        <v>149</v>
      </c>
      <c r="L171" s="41"/>
      <c r="M171" s="180" t="s">
        <v>19</v>
      </c>
      <c r="N171" s="181" t="s">
        <v>44</v>
      </c>
      <c r="O171" s="66"/>
      <c r="P171" s="182">
        <f>O171*H171</f>
        <v>0</v>
      </c>
      <c r="Q171" s="182">
        <v>0</v>
      </c>
      <c r="R171" s="182">
        <f>Q171*H171</f>
        <v>0</v>
      </c>
      <c r="S171" s="182">
        <v>0</v>
      </c>
      <c r="T171" s="183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184" t="s">
        <v>150</v>
      </c>
      <c r="AT171" s="184" t="s">
        <v>145</v>
      </c>
      <c r="AU171" s="184" t="s">
        <v>82</v>
      </c>
      <c r="AY171" s="19" t="s">
        <v>144</v>
      </c>
      <c r="BE171" s="185">
        <f>IF(N171="základní",J171,0)</f>
        <v>0</v>
      </c>
      <c r="BF171" s="185">
        <f>IF(N171="snížená",J171,0)</f>
        <v>0</v>
      </c>
      <c r="BG171" s="185">
        <f>IF(N171="zákl. přenesená",J171,0)</f>
        <v>0</v>
      </c>
      <c r="BH171" s="185">
        <f>IF(N171="sníž. přenesená",J171,0)</f>
        <v>0</v>
      </c>
      <c r="BI171" s="185">
        <f>IF(N171="nulová",J171,0)</f>
        <v>0</v>
      </c>
      <c r="BJ171" s="19" t="s">
        <v>80</v>
      </c>
      <c r="BK171" s="185">
        <f>ROUND(I171*H171,2)</f>
        <v>0</v>
      </c>
      <c r="BL171" s="19" t="s">
        <v>150</v>
      </c>
      <c r="BM171" s="184" t="s">
        <v>1239</v>
      </c>
    </row>
    <row r="172" spans="1:65" s="2" customFormat="1" ht="28.8">
      <c r="A172" s="36"/>
      <c r="B172" s="37"/>
      <c r="C172" s="38"/>
      <c r="D172" s="186" t="s">
        <v>152</v>
      </c>
      <c r="E172" s="38"/>
      <c r="F172" s="187" t="s">
        <v>725</v>
      </c>
      <c r="G172" s="38"/>
      <c r="H172" s="38"/>
      <c r="I172" s="188"/>
      <c r="J172" s="38"/>
      <c r="K172" s="38"/>
      <c r="L172" s="41"/>
      <c r="M172" s="189"/>
      <c r="N172" s="190"/>
      <c r="O172" s="66"/>
      <c r="P172" s="66"/>
      <c r="Q172" s="66"/>
      <c r="R172" s="66"/>
      <c r="S172" s="66"/>
      <c r="T172" s="67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T172" s="19" t="s">
        <v>152</v>
      </c>
      <c r="AU172" s="19" t="s">
        <v>82</v>
      </c>
    </row>
    <row r="173" spans="1:65" s="2" customFormat="1" ht="10.199999999999999">
      <c r="A173" s="36"/>
      <c r="B173" s="37"/>
      <c r="C173" s="38"/>
      <c r="D173" s="191" t="s">
        <v>153</v>
      </c>
      <c r="E173" s="38"/>
      <c r="F173" s="192" t="s">
        <v>726</v>
      </c>
      <c r="G173" s="38"/>
      <c r="H173" s="38"/>
      <c r="I173" s="188"/>
      <c r="J173" s="38"/>
      <c r="K173" s="38"/>
      <c r="L173" s="41"/>
      <c r="M173" s="189"/>
      <c r="N173" s="190"/>
      <c r="O173" s="66"/>
      <c r="P173" s="66"/>
      <c r="Q173" s="66"/>
      <c r="R173" s="66"/>
      <c r="S173" s="66"/>
      <c r="T173" s="67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T173" s="19" t="s">
        <v>153</v>
      </c>
      <c r="AU173" s="19" t="s">
        <v>82</v>
      </c>
    </row>
    <row r="174" spans="1:65" s="11" customFormat="1" ht="22.8" customHeight="1">
      <c r="B174" s="159"/>
      <c r="C174" s="160"/>
      <c r="D174" s="161" t="s">
        <v>72</v>
      </c>
      <c r="E174" s="234" t="s">
        <v>729</v>
      </c>
      <c r="F174" s="234" t="s">
        <v>730</v>
      </c>
      <c r="G174" s="160"/>
      <c r="H174" s="160"/>
      <c r="I174" s="163"/>
      <c r="J174" s="235">
        <f>BK174</f>
        <v>0</v>
      </c>
      <c r="K174" s="160"/>
      <c r="L174" s="165"/>
      <c r="M174" s="166"/>
      <c r="N174" s="167"/>
      <c r="O174" s="167"/>
      <c r="P174" s="168">
        <f>SUM(P175:P177)</f>
        <v>0</v>
      </c>
      <c r="Q174" s="167"/>
      <c r="R174" s="168">
        <f>SUM(R175:R177)</f>
        <v>0</v>
      </c>
      <c r="S174" s="167"/>
      <c r="T174" s="169">
        <f>SUM(T175:T177)</f>
        <v>0</v>
      </c>
      <c r="AR174" s="170" t="s">
        <v>80</v>
      </c>
      <c r="AT174" s="171" t="s">
        <v>72</v>
      </c>
      <c r="AU174" s="171" t="s">
        <v>80</v>
      </c>
      <c r="AY174" s="170" t="s">
        <v>144</v>
      </c>
      <c r="BK174" s="172">
        <f>SUM(BK175:BK177)</f>
        <v>0</v>
      </c>
    </row>
    <row r="175" spans="1:65" s="2" customFormat="1" ht="16.5" customHeight="1">
      <c r="A175" s="36"/>
      <c r="B175" s="37"/>
      <c r="C175" s="173" t="s">
        <v>252</v>
      </c>
      <c r="D175" s="173" t="s">
        <v>145</v>
      </c>
      <c r="E175" s="174" t="s">
        <v>731</v>
      </c>
      <c r="F175" s="175" t="s">
        <v>732</v>
      </c>
      <c r="G175" s="176" t="s">
        <v>238</v>
      </c>
      <c r="H175" s="177">
        <v>7.2430000000000003</v>
      </c>
      <c r="I175" s="178"/>
      <c r="J175" s="179">
        <f>ROUND(I175*H175,2)</f>
        <v>0</v>
      </c>
      <c r="K175" s="175" t="s">
        <v>149</v>
      </c>
      <c r="L175" s="41"/>
      <c r="M175" s="180" t="s">
        <v>19</v>
      </c>
      <c r="N175" s="181" t="s">
        <v>44</v>
      </c>
      <c r="O175" s="66"/>
      <c r="P175" s="182">
        <f>O175*H175</f>
        <v>0</v>
      </c>
      <c r="Q175" s="182">
        <v>0</v>
      </c>
      <c r="R175" s="182">
        <f>Q175*H175</f>
        <v>0</v>
      </c>
      <c r="S175" s="182">
        <v>0</v>
      </c>
      <c r="T175" s="183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184" t="s">
        <v>150</v>
      </c>
      <c r="AT175" s="184" t="s">
        <v>145</v>
      </c>
      <c r="AU175" s="184" t="s">
        <v>82</v>
      </c>
      <c r="AY175" s="19" t="s">
        <v>144</v>
      </c>
      <c r="BE175" s="185">
        <f>IF(N175="základní",J175,0)</f>
        <v>0</v>
      </c>
      <c r="BF175" s="185">
        <f>IF(N175="snížená",J175,0)</f>
        <v>0</v>
      </c>
      <c r="BG175" s="185">
        <f>IF(N175="zákl. přenesená",J175,0)</f>
        <v>0</v>
      </c>
      <c r="BH175" s="185">
        <f>IF(N175="sníž. přenesená",J175,0)</f>
        <v>0</v>
      </c>
      <c r="BI175" s="185">
        <f>IF(N175="nulová",J175,0)</f>
        <v>0</v>
      </c>
      <c r="BJ175" s="19" t="s">
        <v>80</v>
      </c>
      <c r="BK175" s="185">
        <f>ROUND(I175*H175,2)</f>
        <v>0</v>
      </c>
      <c r="BL175" s="19" t="s">
        <v>150</v>
      </c>
      <c r="BM175" s="184" t="s">
        <v>1240</v>
      </c>
    </row>
    <row r="176" spans="1:65" s="2" customFormat="1" ht="19.2">
      <c r="A176" s="36"/>
      <c r="B176" s="37"/>
      <c r="C176" s="38"/>
      <c r="D176" s="186" t="s">
        <v>152</v>
      </c>
      <c r="E176" s="38"/>
      <c r="F176" s="187" t="s">
        <v>734</v>
      </c>
      <c r="G176" s="38"/>
      <c r="H176" s="38"/>
      <c r="I176" s="188"/>
      <c r="J176" s="38"/>
      <c r="K176" s="38"/>
      <c r="L176" s="41"/>
      <c r="M176" s="189"/>
      <c r="N176" s="190"/>
      <c r="O176" s="66"/>
      <c r="P176" s="66"/>
      <c r="Q176" s="66"/>
      <c r="R176" s="66"/>
      <c r="S176" s="66"/>
      <c r="T176" s="67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T176" s="19" t="s">
        <v>152</v>
      </c>
      <c r="AU176" s="19" t="s">
        <v>82</v>
      </c>
    </row>
    <row r="177" spans="1:47" s="2" customFormat="1" ht="10.199999999999999">
      <c r="A177" s="36"/>
      <c r="B177" s="37"/>
      <c r="C177" s="38"/>
      <c r="D177" s="191" t="s">
        <v>153</v>
      </c>
      <c r="E177" s="38"/>
      <c r="F177" s="192" t="s">
        <v>735</v>
      </c>
      <c r="G177" s="38"/>
      <c r="H177" s="38"/>
      <c r="I177" s="188"/>
      <c r="J177" s="38"/>
      <c r="K177" s="38"/>
      <c r="L177" s="41"/>
      <c r="M177" s="249"/>
      <c r="N177" s="250"/>
      <c r="O177" s="251"/>
      <c r="P177" s="251"/>
      <c r="Q177" s="251"/>
      <c r="R177" s="251"/>
      <c r="S177" s="251"/>
      <c r="T177" s="252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T177" s="19" t="s">
        <v>153</v>
      </c>
      <c r="AU177" s="19" t="s">
        <v>82</v>
      </c>
    </row>
    <row r="178" spans="1:47" s="2" customFormat="1" ht="6.9" customHeight="1">
      <c r="A178" s="36"/>
      <c r="B178" s="49"/>
      <c r="C178" s="50"/>
      <c r="D178" s="50"/>
      <c r="E178" s="50"/>
      <c r="F178" s="50"/>
      <c r="G178" s="50"/>
      <c r="H178" s="50"/>
      <c r="I178" s="50"/>
      <c r="J178" s="50"/>
      <c r="K178" s="50"/>
      <c r="L178" s="41"/>
      <c r="M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</row>
  </sheetData>
  <sheetProtection algorithmName="SHA-512" hashValue="rJA+qVPAxeaJ+69ll9NnTNMlvoDW8pRhubL64PE14HOUS/aV0ziUBHA9L9mXfvNTy9Tw97kznK2fzlAXApSDjg==" saltValue="Vfc+ZnM2yEBHdcDzz5cNieCw8K+FgHEKbWym53i2VO78FO2cTa5PSbwOhKLQCkAsfAeZUkh1aDhWG5La51gRQg==" spinCount="100000" sheet="1" objects="1" scenarios="1" formatColumns="0" formatRows="0" autoFilter="0"/>
  <autoFilter ref="C89:K177" xr:uid="{00000000-0009-0000-0000-00000A000000}"/>
  <mergeCells count="12">
    <mergeCell ref="E82:H82"/>
    <mergeCell ref="L2:V2"/>
    <mergeCell ref="E50:H50"/>
    <mergeCell ref="E52:H52"/>
    <mergeCell ref="E54:H54"/>
    <mergeCell ref="E78:H78"/>
    <mergeCell ref="E80:H80"/>
    <mergeCell ref="E7:H7"/>
    <mergeCell ref="E9:H9"/>
    <mergeCell ref="E11:H11"/>
    <mergeCell ref="E20:H20"/>
    <mergeCell ref="E29:H29"/>
  </mergeCells>
  <hyperlinks>
    <hyperlink ref="F95" r:id="rId1" xr:uid="{00000000-0004-0000-0A00-000000000000}"/>
    <hyperlink ref="F100" r:id="rId2" xr:uid="{00000000-0004-0000-0A00-000001000000}"/>
    <hyperlink ref="F106" r:id="rId3" xr:uid="{00000000-0004-0000-0A00-000002000000}"/>
    <hyperlink ref="F112" r:id="rId4" xr:uid="{00000000-0004-0000-0A00-000003000000}"/>
    <hyperlink ref="F117" r:id="rId5" xr:uid="{00000000-0004-0000-0A00-000004000000}"/>
    <hyperlink ref="F122" r:id="rId6" xr:uid="{00000000-0004-0000-0A00-000005000000}"/>
    <hyperlink ref="F127" r:id="rId7" xr:uid="{00000000-0004-0000-0A00-000006000000}"/>
    <hyperlink ref="F132" r:id="rId8" xr:uid="{00000000-0004-0000-0A00-000007000000}"/>
    <hyperlink ref="F137" r:id="rId9" xr:uid="{00000000-0004-0000-0A00-000008000000}"/>
    <hyperlink ref="F142" r:id="rId10" xr:uid="{00000000-0004-0000-0A00-000009000000}"/>
    <hyperlink ref="F147" r:id="rId11" xr:uid="{00000000-0004-0000-0A00-00000A000000}"/>
    <hyperlink ref="F152" r:id="rId12" xr:uid="{00000000-0004-0000-0A00-00000B000000}"/>
    <hyperlink ref="F158" r:id="rId13" xr:uid="{00000000-0004-0000-0A00-00000C000000}"/>
    <hyperlink ref="F166" r:id="rId14" xr:uid="{00000000-0004-0000-0A00-00000D000000}"/>
    <hyperlink ref="F170" r:id="rId15" xr:uid="{00000000-0004-0000-0A00-00000E000000}"/>
    <hyperlink ref="F173" r:id="rId16" xr:uid="{00000000-0004-0000-0A00-00000F000000}"/>
    <hyperlink ref="F177" r:id="rId17" xr:uid="{00000000-0004-0000-0A00-00001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8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BM176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AT2" s="19" t="s">
        <v>116</v>
      </c>
    </row>
    <row r="3" spans="1:46" s="1" customFormat="1" ht="6.9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2"/>
      <c r="AT3" s="19" t="s">
        <v>82</v>
      </c>
    </row>
    <row r="4" spans="1:46" s="1" customFormat="1" ht="24.9" customHeight="1">
      <c r="B4" s="22"/>
      <c r="D4" s="112" t="s">
        <v>119</v>
      </c>
      <c r="L4" s="22"/>
      <c r="M4" s="113" t="s">
        <v>10</v>
      </c>
      <c r="AT4" s="19" t="s">
        <v>4</v>
      </c>
    </row>
    <row r="5" spans="1:46" s="1" customFormat="1" ht="6.9" customHeight="1">
      <c r="B5" s="22"/>
      <c r="L5" s="22"/>
    </row>
    <row r="6" spans="1:46" s="1" customFormat="1" ht="12" customHeight="1">
      <c r="B6" s="22"/>
      <c r="D6" s="114" t="s">
        <v>16</v>
      </c>
      <c r="L6" s="22"/>
    </row>
    <row r="7" spans="1:46" s="1" customFormat="1" ht="26.25" customHeight="1">
      <c r="B7" s="22"/>
      <c r="E7" s="384" t="str">
        <f>'Rekapitulace stavby'!K6</f>
        <v>Lačnovský p., ř. km 0,000 - 3,260, Moravský Lačnov, oprava koryta</v>
      </c>
      <c r="F7" s="385"/>
      <c r="G7" s="385"/>
      <c r="H7" s="385"/>
      <c r="L7" s="22"/>
    </row>
    <row r="8" spans="1:46" s="1" customFormat="1" ht="12" customHeight="1">
      <c r="B8" s="22"/>
      <c r="D8" s="114" t="s">
        <v>120</v>
      </c>
      <c r="L8" s="22"/>
    </row>
    <row r="9" spans="1:46" s="2" customFormat="1" ht="23.25" customHeight="1">
      <c r="A9" s="36"/>
      <c r="B9" s="41"/>
      <c r="C9" s="36"/>
      <c r="D9" s="36"/>
      <c r="E9" s="384" t="s">
        <v>955</v>
      </c>
      <c r="F9" s="386"/>
      <c r="G9" s="386"/>
      <c r="H9" s="386"/>
      <c r="I9" s="36"/>
      <c r="J9" s="36"/>
      <c r="K9" s="36"/>
      <c r="L9" s="115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>
      <c r="A10" s="36"/>
      <c r="B10" s="41"/>
      <c r="C10" s="36"/>
      <c r="D10" s="114" t="s">
        <v>122</v>
      </c>
      <c r="E10" s="36"/>
      <c r="F10" s="36"/>
      <c r="G10" s="36"/>
      <c r="H10" s="36"/>
      <c r="I10" s="36"/>
      <c r="J10" s="36"/>
      <c r="K10" s="36"/>
      <c r="L10" s="11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6.5" customHeight="1">
      <c r="A11" s="36"/>
      <c r="B11" s="41"/>
      <c r="C11" s="36"/>
      <c r="D11" s="36"/>
      <c r="E11" s="387" t="s">
        <v>1241</v>
      </c>
      <c r="F11" s="386"/>
      <c r="G11" s="386"/>
      <c r="H11" s="386"/>
      <c r="I11" s="36"/>
      <c r="J11" s="36"/>
      <c r="K11" s="36"/>
      <c r="L11" s="11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0.199999999999999">
      <c r="A12" s="36"/>
      <c r="B12" s="41"/>
      <c r="C12" s="36"/>
      <c r="D12" s="36"/>
      <c r="E12" s="36"/>
      <c r="F12" s="36"/>
      <c r="G12" s="36"/>
      <c r="H12" s="36"/>
      <c r="I12" s="36"/>
      <c r="J12" s="36"/>
      <c r="K12" s="36"/>
      <c r="L12" s="11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>
      <c r="A13" s="36"/>
      <c r="B13" s="41"/>
      <c r="C13" s="36"/>
      <c r="D13" s="114" t="s">
        <v>18</v>
      </c>
      <c r="E13" s="36"/>
      <c r="F13" s="105" t="s">
        <v>19</v>
      </c>
      <c r="G13" s="36"/>
      <c r="H13" s="36"/>
      <c r="I13" s="114" t="s">
        <v>20</v>
      </c>
      <c r="J13" s="105" t="s">
        <v>19</v>
      </c>
      <c r="K13" s="36"/>
      <c r="L13" s="115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4" t="s">
        <v>21</v>
      </c>
      <c r="E14" s="36"/>
      <c r="F14" s="105" t="s">
        <v>22</v>
      </c>
      <c r="G14" s="36"/>
      <c r="H14" s="36"/>
      <c r="I14" s="114" t="s">
        <v>23</v>
      </c>
      <c r="J14" s="116" t="str">
        <f>'Rekapitulace stavby'!AN8</f>
        <v>3. 2. 2025</v>
      </c>
      <c r="K14" s="36"/>
      <c r="L14" s="115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8" customHeight="1">
      <c r="A15" s="36"/>
      <c r="B15" s="41"/>
      <c r="C15" s="36"/>
      <c r="D15" s="36"/>
      <c r="E15" s="36"/>
      <c r="F15" s="36"/>
      <c r="G15" s="36"/>
      <c r="H15" s="36"/>
      <c r="I15" s="36"/>
      <c r="J15" s="36"/>
      <c r="K15" s="36"/>
      <c r="L15" s="11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41"/>
      <c r="C16" s="36"/>
      <c r="D16" s="114" t="s">
        <v>25</v>
      </c>
      <c r="E16" s="36"/>
      <c r="F16" s="36"/>
      <c r="G16" s="36"/>
      <c r="H16" s="36"/>
      <c r="I16" s="114" t="s">
        <v>26</v>
      </c>
      <c r="J16" s="105" t="s">
        <v>27</v>
      </c>
      <c r="K16" s="36"/>
      <c r="L16" s="115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>
      <c r="A17" s="36"/>
      <c r="B17" s="41"/>
      <c r="C17" s="36"/>
      <c r="D17" s="36"/>
      <c r="E17" s="105" t="s">
        <v>28</v>
      </c>
      <c r="F17" s="36"/>
      <c r="G17" s="36"/>
      <c r="H17" s="36"/>
      <c r="I17" s="114" t="s">
        <v>29</v>
      </c>
      <c r="J17" s="105" t="s">
        <v>30</v>
      </c>
      <c r="K17" s="36"/>
      <c r="L17" s="11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" customHeight="1">
      <c r="A18" s="36"/>
      <c r="B18" s="41"/>
      <c r="C18" s="36"/>
      <c r="D18" s="36"/>
      <c r="E18" s="36"/>
      <c r="F18" s="36"/>
      <c r="G18" s="36"/>
      <c r="H18" s="36"/>
      <c r="I18" s="36"/>
      <c r="J18" s="36"/>
      <c r="K18" s="36"/>
      <c r="L18" s="115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>
      <c r="A19" s="36"/>
      <c r="B19" s="41"/>
      <c r="C19" s="36"/>
      <c r="D19" s="114" t="s">
        <v>31</v>
      </c>
      <c r="E19" s="36"/>
      <c r="F19" s="36"/>
      <c r="G19" s="36"/>
      <c r="H19" s="36"/>
      <c r="I19" s="114" t="s">
        <v>26</v>
      </c>
      <c r="J19" s="32" t="str">
        <f>'Rekapitulace stavby'!AN13</f>
        <v>Vyplň údaj</v>
      </c>
      <c r="K19" s="36"/>
      <c r="L19" s="115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>
      <c r="A20" s="36"/>
      <c r="B20" s="41"/>
      <c r="C20" s="36"/>
      <c r="D20" s="36"/>
      <c r="E20" s="388" t="str">
        <f>'Rekapitulace stavby'!E14</f>
        <v>Vyplň údaj</v>
      </c>
      <c r="F20" s="389"/>
      <c r="G20" s="389"/>
      <c r="H20" s="389"/>
      <c r="I20" s="114" t="s">
        <v>29</v>
      </c>
      <c r="J20" s="32" t="str">
        <f>'Rekapitulace stavby'!AN14</f>
        <v>Vyplň údaj</v>
      </c>
      <c r="K20" s="36"/>
      <c r="L20" s="115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" customHeight="1">
      <c r="A21" s="36"/>
      <c r="B21" s="41"/>
      <c r="C21" s="36"/>
      <c r="D21" s="36"/>
      <c r="E21" s="36"/>
      <c r="F21" s="36"/>
      <c r="G21" s="36"/>
      <c r="H21" s="36"/>
      <c r="I21" s="36"/>
      <c r="J21" s="36"/>
      <c r="K21" s="36"/>
      <c r="L21" s="11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>
      <c r="A22" s="36"/>
      <c r="B22" s="41"/>
      <c r="C22" s="36"/>
      <c r="D22" s="114" t="s">
        <v>33</v>
      </c>
      <c r="E22" s="36"/>
      <c r="F22" s="36"/>
      <c r="G22" s="36"/>
      <c r="H22" s="36"/>
      <c r="I22" s="114" t="s">
        <v>26</v>
      </c>
      <c r="J22" s="105" t="s">
        <v>27</v>
      </c>
      <c r="K22" s="36"/>
      <c r="L22" s="115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>
      <c r="A23" s="36"/>
      <c r="B23" s="41"/>
      <c r="C23" s="36"/>
      <c r="D23" s="36"/>
      <c r="E23" s="105" t="s">
        <v>28</v>
      </c>
      <c r="F23" s="36"/>
      <c r="G23" s="36"/>
      <c r="H23" s="36"/>
      <c r="I23" s="114" t="s">
        <v>29</v>
      </c>
      <c r="J23" s="105" t="s">
        <v>30</v>
      </c>
      <c r="K23" s="36"/>
      <c r="L23" s="115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" customHeight="1">
      <c r="A24" s="36"/>
      <c r="B24" s="41"/>
      <c r="C24" s="36"/>
      <c r="D24" s="36"/>
      <c r="E24" s="36"/>
      <c r="F24" s="36"/>
      <c r="G24" s="36"/>
      <c r="H24" s="36"/>
      <c r="I24" s="36"/>
      <c r="J24" s="36"/>
      <c r="K24" s="36"/>
      <c r="L24" s="115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>
      <c r="A25" s="36"/>
      <c r="B25" s="41"/>
      <c r="C25" s="36"/>
      <c r="D25" s="114" t="s">
        <v>35</v>
      </c>
      <c r="E25" s="36"/>
      <c r="F25" s="36"/>
      <c r="G25" s="36"/>
      <c r="H25" s="36"/>
      <c r="I25" s="114" t="s">
        <v>26</v>
      </c>
      <c r="J25" s="105" t="str">
        <f>IF('Rekapitulace stavby'!AN19="","",'Rekapitulace stavby'!AN19)</f>
        <v/>
      </c>
      <c r="K25" s="36"/>
      <c r="L25" s="11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>
      <c r="A26" s="36"/>
      <c r="B26" s="41"/>
      <c r="C26" s="36"/>
      <c r="D26" s="36"/>
      <c r="E26" s="105" t="str">
        <f>IF('Rekapitulace stavby'!E20="","",'Rekapitulace stavby'!E20)</f>
        <v xml:space="preserve"> </v>
      </c>
      <c r="F26" s="36"/>
      <c r="G26" s="36"/>
      <c r="H26" s="36"/>
      <c r="I26" s="114" t="s">
        <v>29</v>
      </c>
      <c r="J26" s="105" t="str">
        <f>IF('Rekapitulace stavby'!AN20="","",'Rekapitulace stavby'!AN20)</f>
        <v/>
      </c>
      <c r="K26" s="36"/>
      <c r="L26" s="115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" customHeight="1">
      <c r="A27" s="36"/>
      <c r="B27" s="41"/>
      <c r="C27" s="36"/>
      <c r="D27" s="36"/>
      <c r="E27" s="36"/>
      <c r="F27" s="36"/>
      <c r="G27" s="36"/>
      <c r="H27" s="36"/>
      <c r="I27" s="36"/>
      <c r="J27" s="36"/>
      <c r="K27" s="36"/>
      <c r="L27" s="115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>
      <c r="A28" s="36"/>
      <c r="B28" s="41"/>
      <c r="C28" s="36"/>
      <c r="D28" s="114" t="s">
        <v>37</v>
      </c>
      <c r="E28" s="36"/>
      <c r="F28" s="36"/>
      <c r="G28" s="36"/>
      <c r="H28" s="36"/>
      <c r="I28" s="36"/>
      <c r="J28" s="36"/>
      <c r="K28" s="36"/>
      <c r="L28" s="115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16.5" customHeight="1">
      <c r="A29" s="117"/>
      <c r="B29" s="118"/>
      <c r="C29" s="117"/>
      <c r="D29" s="117"/>
      <c r="E29" s="390" t="s">
        <v>19</v>
      </c>
      <c r="F29" s="390"/>
      <c r="G29" s="390"/>
      <c r="H29" s="390"/>
      <c r="I29" s="117"/>
      <c r="J29" s="117"/>
      <c r="K29" s="117"/>
      <c r="L29" s="119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</row>
    <row r="30" spans="1:31" s="2" customFormat="1" ht="6.9" customHeight="1">
      <c r="A30" s="36"/>
      <c r="B30" s="41"/>
      <c r="C30" s="36"/>
      <c r="D30" s="36"/>
      <c r="E30" s="36"/>
      <c r="F30" s="36"/>
      <c r="G30" s="36"/>
      <c r="H30" s="36"/>
      <c r="I30" s="36"/>
      <c r="J30" s="36"/>
      <c r="K30" s="36"/>
      <c r="L30" s="115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" customHeight="1">
      <c r="A31" s="36"/>
      <c r="B31" s="41"/>
      <c r="C31" s="36"/>
      <c r="D31" s="120"/>
      <c r="E31" s="120"/>
      <c r="F31" s="120"/>
      <c r="G31" s="120"/>
      <c r="H31" s="120"/>
      <c r="I31" s="120"/>
      <c r="J31" s="120"/>
      <c r="K31" s="120"/>
      <c r="L31" s="115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25.35" customHeight="1">
      <c r="A32" s="36"/>
      <c r="B32" s="41"/>
      <c r="C32" s="36"/>
      <c r="D32" s="121" t="s">
        <v>39</v>
      </c>
      <c r="E32" s="36"/>
      <c r="F32" s="36"/>
      <c r="G32" s="36"/>
      <c r="H32" s="36"/>
      <c r="I32" s="36"/>
      <c r="J32" s="122">
        <f>ROUND(J92, 2)</f>
        <v>0</v>
      </c>
      <c r="K32" s="36"/>
      <c r="L32" s="115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" customHeight="1">
      <c r="A33" s="36"/>
      <c r="B33" s="41"/>
      <c r="C33" s="36"/>
      <c r="D33" s="120"/>
      <c r="E33" s="120"/>
      <c r="F33" s="120"/>
      <c r="G33" s="120"/>
      <c r="H33" s="120"/>
      <c r="I33" s="120"/>
      <c r="J33" s="120"/>
      <c r="K33" s="120"/>
      <c r="L33" s="11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" customHeight="1">
      <c r="A34" s="36"/>
      <c r="B34" s="41"/>
      <c r="C34" s="36"/>
      <c r="D34" s="36"/>
      <c r="E34" s="36"/>
      <c r="F34" s="123" t="s">
        <v>41</v>
      </c>
      <c r="G34" s="36"/>
      <c r="H34" s="36"/>
      <c r="I34" s="123" t="s">
        <v>40</v>
      </c>
      <c r="J34" s="123" t="s">
        <v>42</v>
      </c>
      <c r="K34" s="36"/>
      <c r="L34" s="115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" customHeight="1">
      <c r="A35" s="36"/>
      <c r="B35" s="41"/>
      <c r="C35" s="36"/>
      <c r="D35" s="124" t="s">
        <v>43</v>
      </c>
      <c r="E35" s="114" t="s">
        <v>44</v>
      </c>
      <c r="F35" s="125">
        <f>ROUND((SUM(BE92:BE175)),  2)</f>
        <v>0</v>
      </c>
      <c r="G35" s="36"/>
      <c r="H35" s="36"/>
      <c r="I35" s="126">
        <v>0.21</v>
      </c>
      <c r="J35" s="125">
        <f>ROUND(((SUM(BE92:BE175))*I35),  2)</f>
        <v>0</v>
      </c>
      <c r="K35" s="36"/>
      <c r="L35" s="115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" customHeight="1">
      <c r="A36" s="36"/>
      <c r="B36" s="41"/>
      <c r="C36" s="36"/>
      <c r="D36" s="36"/>
      <c r="E36" s="114" t="s">
        <v>45</v>
      </c>
      <c r="F36" s="125">
        <f>ROUND((SUM(BF92:BF175)),  2)</f>
        <v>0</v>
      </c>
      <c r="G36" s="36"/>
      <c r="H36" s="36"/>
      <c r="I36" s="126">
        <v>0.12</v>
      </c>
      <c r="J36" s="125">
        <f>ROUND(((SUM(BF92:BF175))*I36),  2)</f>
        <v>0</v>
      </c>
      <c r="K36" s="36"/>
      <c r="L36" s="115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" hidden="1" customHeight="1">
      <c r="A37" s="36"/>
      <c r="B37" s="41"/>
      <c r="C37" s="36"/>
      <c r="D37" s="36"/>
      <c r="E37" s="114" t="s">
        <v>46</v>
      </c>
      <c r="F37" s="125">
        <f>ROUND((SUM(BG92:BG175)),  2)</f>
        <v>0</v>
      </c>
      <c r="G37" s="36"/>
      <c r="H37" s="36"/>
      <c r="I37" s="126">
        <v>0.21</v>
      </c>
      <c r="J37" s="125">
        <f>0</f>
        <v>0</v>
      </c>
      <c r="K37" s="36"/>
      <c r="L37" s="115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" hidden="1" customHeight="1">
      <c r="A38" s="36"/>
      <c r="B38" s="41"/>
      <c r="C38" s="36"/>
      <c r="D38" s="36"/>
      <c r="E38" s="114" t="s">
        <v>47</v>
      </c>
      <c r="F38" s="125">
        <f>ROUND((SUM(BH92:BH175)),  2)</f>
        <v>0</v>
      </c>
      <c r="G38" s="36"/>
      <c r="H38" s="36"/>
      <c r="I38" s="126">
        <v>0.12</v>
      </c>
      <c r="J38" s="125">
        <f>0</f>
        <v>0</v>
      </c>
      <c r="K38" s="36"/>
      <c r="L38" s="115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" hidden="1" customHeight="1">
      <c r="A39" s="36"/>
      <c r="B39" s="41"/>
      <c r="C39" s="36"/>
      <c r="D39" s="36"/>
      <c r="E39" s="114" t="s">
        <v>48</v>
      </c>
      <c r="F39" s="125">
        <f>ROUND((SUM(BI92:BI175)),  2)</f>
        <v>0</v>
      </c>
      <c r="G39" s="36"/>
      <c r="H39" s="36"/>
      <c r="I39" s="126">
        <v>0</v>
      </c>
      <c r="J39" s="125">
        <f>0</f>
        <v>0</v>
      </c>
      <c r="K39" s="36"/>
      <c r="L39" s="11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" customHeight="1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115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>
      <c r="A41" s="36"/>
      <c r="B41" s="41"/>
      <c r="C41" s="127"/>
      <c r="D41" s="128" t="s">
        <v>49</v>
      </c>
      <c r="E41" s="129"/>
      <c r="F41" s="129"/>
      <c r="G41" s="130" t="s">
        <v>50</v>
      </c>
      <c r="H41" s="131" t="s">
        <v>51</v>
      </c>
      <c r="I41" s="129"/>
      <c r="J41" s="132">
        <f>SUM(J32:J39)</f>
        <v>0</v>
      </c>
      <c r="K41" s="133"/>
      <c r="L41" s="115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" customHeight="1">
      <c r="A42" s="36"/>
      <c r="B42" s="134"/>
      <c r="C42" s="135"/>
      <c r="D42" s="135"/>
      <c r="E42" s="135"/>
      <c r="F42" s="135"/>
      <c r="G42" s="135"/>
      <c r="H42" s="135"/>
      <c r="I42" s="135"/>
      <c r="J42" s="135"/>
      <c r="K42" s="135"/>
      <c r="L42" s="115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6" spans="1:31" s="2" customFormat="1" ht="6.9" customHeight="1">
      <c r="A46" s="36"/>
      <c r="B46" s="136"/>
      <c r="C46" s="137"/>
      <c r="D46" s="137"/>
      <c r="E46" s="137"/>
      <c r="F46" s="137"/>
      <c r="G46" s="137"/>
      <c r="H46" s="137"/>
      <c r="I46" s="137"/>
      <c r="J46" s="137"/>
      <c r="K46" s="137"/>
      <c r="L46" s="115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24.9" customHeight="1">
      <c r="A47" s="36"/>
      <c r="B47" s="37"/>
      <c r="C47" s="25" t="s">
        <v>124</v>
      </c>
      <c r="D47" s="38"/>
      <c r="E47" s="38"/>
      <c r="F47" s="38"/>
      <c r="G47" s="38"/>
      <c r="H47" s="38"/>
      <c r="I47" s="38"/>
      <c r="J47" s="38"/>
      <c r="K47" s="38"/>
      <c r="L47" s="115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6.9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115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16</v>
      </c>
      <c r="D49" s="38"/>
      <c r="E49" s="38"/>
      <c r="F49" s="38"/>
      <c r="G49" s="38"/>
      <c r="H49" s="38"/>
      <c r="I49" s="38"/>
      <c r="J49" s="38"/>
      <c r="K49" s="38"/>
      <c r="L49" s="11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26.25" customHeight="1">
      <c r="A50" s="36"/>
      <c r="B50" s="37"/>
      <c r="C50" s="38"/>
      <c r="D50" s="38"/>
      <c r="E50" s="391" t="str">
        <f>E7</f>
        <v>Lačnovský p., ř. km 0,000 - 3,260, Moravský Lačnov, oprava koryta</v>
      </c>
      <c r="F50" s="392"/>
      <c r="G50" s="392"/>
      <c r="H50" s="392"/>
      <c r="I50" s="38"/>
      <c r="J50" s="38"/>
      <c r="K50" s="38"/>
      <c r="L50" s="115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1" customFormat="1" ht="12" customHeight="1">
      <c r="B51" s="23"/>
      <c r="C51" s="31" t="s">
        <v>120</v>
      </c>
      <c r="D51" s="24"/>
      <c r="E51" s="24"/>
      <c r="F51" s="24"/>
      <c r="G51" s="24"/>
      <c r="H51" s="24"/>
      <c r="I51" s="24"/>
      <c r="J51" s="24"/>
      <c r="K51" s="24"/>
      <c r="L51" s="22"/>
    </row>
    <row r="52" spans="1:47" s="2" customFormat="1" ht="23.25" customHeight="1">
      <c r="A52" s="36"/>
      <c r="B52" s="37"/>
      <c r="C52" s="38"/>
      <c r="D52" s="38"/>
      <c r="E52" s="391" t="s">
        <v>955</v>
      </c>
      <c r="F52" s="393"/>
      <c r="G52" s="393"/>
      <c r="H52" s="393"/>
      <c r="I52" s="38"/>
      <c r="J52" s="38"/>
      <c r="K52" s="38"/>
      <c r="L52" s="11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12" customHeight="1">
      <c r="A53" s="36"/>
      <c r="B53" s="37"/>
      <c r="C53" s="31" t="s">
        <v>122</v>
      </c>
      <c r="D53" s="38"/>
      <c r="E53" s="38"/>
      <c r="F53" s="38"/>
      <c r="G53" s="38"/>
      <c r="H53" s="38"/>
      <c r="I53" s="38"/>
      <c r="J53" s="38"/>
      <c r="K53" s="38"/>
      <c r="L53" s="11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6.5" customHeight="1">
      <c r="A54" s="36"/>
      <c r="B54" s="37"/>
      <c r="C54" s="38"/>
      <c r="D54" s="38"/>
      <c r="E54" s="345" t="str">
        <f>E11</f>
        <v>SO-02.04 - Oprava římsy</v>
      </c>
      <c r="F54" s="393"/>
      <c r="G54" s="393"/>
      <c r="H54" s="393"/>
      <c r="I54" s="38"/>
      <c r="J54" s="38"/>
      <c r="K54" s="38"/>
      <c r="L54" s="11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6.9" customHeight="1">
      <c r="A55" s="36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115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2" customHeight="1">
      <c r="A56" s="36"/>
      <c r="B56" s="37"/>
      <c r="C56" s="31" t="s">
        <v>21</v>
      </c>
      <c r="D56" s="38"/>
      <c r="E56" s="38"/>
      <c r="F56" s="29" t="str">
        <f>F14</f>
        <v>Svitavy</v>
      </c>
      <c r="G56" s="38"/>
      <c r="H56" s="38"/>
      <c r="I56" s="31" t="s">
        <v>23</v>
      </c>
      <c r="J56" s="61" t="str">
        <f>IF(J14="","",J14)</f>
        <v>3. 2. 2025</v>
      </c>
      <c r="K56" s="38"/>
      <c r="L56" s="115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6.9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11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5.15" customHeight="1">
      <c r="A58" s="36"/>
      <c r="B58" s="37"/>
      <c r="C58" s="31" t="s">
        <v>25</v>
      </c>
      <c r="D58" s="38"/>
      <c r="E58" s="38"/>
      <c r="F58" s="29" t="str">
        <f>E17</f>
        <v>Povodí Moravy, s.p.</v>
      </c>
      <c r="G58" s="38"/>
      <c r="H58" s="38"/>
      <c r="I58" s="31" t="s">
        <v>33</v>
      </c>
      <c r="J58" s="34" t="str">
        <f>E23</f>
        <v>Povodí Moravy, s.p.</v>
      </c>
      <c r="K58" s="38"/>
      <c r="L58" s="11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15.15" customHeight="1">
      <c r="A59" s="36"/>
      <c r="B59" s="37"/>
      <c r="C59" s="31" t="s">
        <v>31</v>
      </c>
      <c r="D59" s="38"/>
      <c r="E59" s="38"/>
      <c r="F59" s="29" t="str">
        <f>IF(E20="","",E20)</f>
        <v>Vyplň údaj</v>
      </c>
      <c r="G59" s="38"/>
      <c r="H59" s="38"/>
      <c r="I59" s="31" t="s">
        <v>35</v>
      </c>
      <c r="J59" s="34" t="str">
        <f>E26</f>
        <v xml:space="preserve"> </v>
      </c>
      <c r="K59" s="38"/>
      <c r="L59" s="11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pans="1:47" s="2" customFormat="1" ht="10.35" customHeight="1">
      <c r="A60" s="36"/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115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pans="1:47" s="2" customFormat="1" ht="29.25" customHeight="1">
      <c r="A61" s="36"/>
      <c r="B61" s="37"/>
      <c r="C61" s="138" t="s">
        <v>125</v>
      </c>
      <c r="D61" s="139"/>
      <c r="E61" s="139"/>
      <c r="F61" s="139"/>
      <c r="G61" s="139"/>
      <c r="H61" s="139"/>
      <c r="I61" s="139"/>
      <c r="J61" s="140" t="s">
        <v>126</v>
      </c>
      <c r="K61" s="139"/>
      <c r="L61" s="115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47" s="2" customFormat="1" ht="10.35" customHeight="1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15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47" s="2" customFormat="1" ht="22.8" customHeight="1">
      <c r="A63" s="36"/>
      <c r="B63" s="37"/>
      <c r="C63" s="141" t="s">
        <v>71</v>
      </c>
      <c r="D63" s="38"/>
      <c r="E63" s="38"/>
      <c r="F63" s="38"/>
      <c r="G63" s="38"/>
      <c r="H63" s="38"/>
      <c r="I63" s="38"/>
      <c r="J63" s="79">
        <f>J92</f>
        <v>0</v>
      </c>
      <c r="K63" s="38"/>
      <c r="L63" s="115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U63" s="19" t="s">
        <v>127</v>
      </c>
    </row>
    <row r="64" spans="1:47" s="9" customFormat="1" ht="24.9" customHeight="1">
      <c r="B64" s="142"/>
      <c r="C64" s="143"/>
      <c r="D64" s="144" t="s">
        <v>410</v>
      </c>
      <c r="E64" s="145"/>
      <c r="F64" s="145"/>
      <c r="G64" s="145"/>
      <c r="H64" s="145"/>
      <c r="I64" s="145"/>
      <c r="J64" s="146">
        <f>J93</f>
        <v>0</v>
      </c>
      <c r="K64" s="143"/>
      <c r="L64" s="147"/>
    </row>
    <row r="65" spans="1:31" s="14" customFormat="1" ht="19.95" customHeight="1">
      <c r="B65" s="229"/>
      <c r="C65" s="99"/>
      <c r="D65" s="230" t="s">
        <v>411</v>
      </c>
      <c r="E65" s="231"/>
      <c r="F65" s="231"/>
      <c r="G65" s="231"/>
      <c r="H65" s="231"/>
      <c r="I65" s="231"/>
      <c r="J65" s="232">
        <f>J94</f>
        <v>0</v>
      </c>
      <c r="K65" s="99"/>
      <c r="L65" s="233"/>
    </row>
    <row r="66" spans="1:31" s="14" customFormat="1" ht="19.95" customHeight="1">
      <c r="B66" s="229"/>
      <c r="C66" s="99"/>
      <c r="D66" s="230" t="s">
        <v>866</v>
      </c>
      <c r="E66" s="231"/>
      <c r="F66" s="231"/>
      <c r="G66" s="231"/>
      <c r="H66" s="231"/>
      <c r="I66" s="231"/>
      <c r="J66" s="232">
        <f>J122</f>
        <v>0</v>
      </c>
      <c r="K66" s="99"/>
      <c r="L66" s="233"/>
    </row>
    <row r="67" spans="1:31" s="14" customFormat="1" ht="19.95" customHeight="1">
      <c r="B67" s="229"/>
      <c r="C67" s="99"/>
      <c r="D67" s="230" t="s">
        <v>482</v>
      </c>
      <c r="E67" s="231"/>
      <c r="F67" s="231"/>
      <c r="G67" s="231"/>
      <c r="H67" s="231"/>
      <c r="I67" s="231"/>
      <c r="J67" s="232">
        <f>J143</f>
        <v>0</v>
      </c>
      <c r="K67" s="99"/>
      <c r="L67" s="233"/>
    </row>
    <row r="68" spans="1:31" s="14" customFormat="1" ht="19.95" customHeight="1">
      <c r="B68" s="229"/>
      <c r="C68" s="99"/>
      <c r="D68" s="230" t="s">
        <v>484</v>
      </c>
      <c r="E68" s="231"/>
      <c r="F68" s="231"/>
      <c r="G68" s="231"/>
      <c r="H68" s="231"/>
      <c r="I68" s="231"/>
      <c r="J68" s="232">
        <f>J154</f>
        <v>0</v>
      </c>
      <c r="K68" s="99"/>
      <c r="L68" s="233"/>
    </row>
    <row r="69" spans="1:31" s="14" customFormat="1" ht="19.95" customHeight="1">
      <c r="B69" s="229"/>
      <c r="C69" s="99"/>
      <c r="D69" s="230" t="s">
        <v>412</v>
      </c>
      <c r="E69" s="231"/>
      <c r="F69" s="231"/>
      <c r="G69" s="231"/>
      <c r="H69" s="231"/>
      <c r="I69" s="231"/>
      <c r="J69" s="232">
        <f>J160</f>
        <v>0</v>
      </c>
      <c r="K69" s="99"/>
      <c r="L69" s="233"/>
    </row>
    <row r="70" spans="1:31" s="14" customFormat="1" ht="19.95" customHeight="1">
      <c r="B70" s="229"/>
      <c r="C70" s="99"/>
      <c r="D70" s="230" t="s">
        <v>485</v>
      </c>
      <c r="E70" s="231"/>
      <c r="F70" s="231"/>
      <c r="G70" s="231"/>
      <c r="H70" s="231"/>
      <c r="I70" s="231"/>
      <c r="J70" s="232">
        <f>J172</f>
        <v>0</v>
      </c>
      <c r="K70" s="99"/>
      <c r="L70" s="233"/>
    </row>
    <row r="71" spans="1:31" s="2" customFormat="1" ht="21.75" customHeight="1">
      <c r="A71" s="36"/>
      <c r="B71" s="37"/>
      <c r="C71" s="38"/>
      <c r="D71" s="38"/>
      <c r="E71" s="38"/>
      <c r="F71" s="38"/>
      <c r="G71" s="38"/>
      <c r="H71" s="38"/>
      <c r="I71" s="38"/>
      <c r="J71" s="38"/>
      <c r="K71" s="38"/>
      <c r="L71" s="115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6.9" customHeight="1">
      <c r="A72" s="36"/>
      <c r="B72" s="49"/>
      <c r="C72" s="50"/>
      <c r="D72" s="50"/>
      <c r="E72" s="50"/>
      <c r="F72" s="50"/>
      <c r="G72" s="50"/>
      <c r="H72" s="50"/>
      <c r="I72" s="50"/>
      <c r="J72" s="50"/>
      <c r="K72" s="50"/>
      <c r="L72" s="115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6" spans="1:31" s="2" customFormat="1" ht="6.9" customHeight="1">
      <c r="A76" s="36"/>
      <c r="B76" s="51"/>
      <c r="C76" s="52"/>
      <c r="D76" s="52"/>
      <c r="E76" s="52"/>
      <c r="F76" s="52"/>
      <c r="G76" s="52"/>
      <c r="H76" s="52"/>
      <c r="I76" s="52"/>
      <c r="J76" s="52"/>
      <c r="K76" s="52"/>
      <c r="L76" s="115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24.9" customHeight="1">
      <c r="A77" s="36"/>
      <c r="B77" s="37"/>
      <c r="C77" s="25" t="s">
        <v>129</v>
      </c>
      <c r="D77" s="38"/>
      <c r="E77" s="38"/>
      <c r="F77" s="38"/>
      <c r="G77" s="38"/>
      <c r="H77" s="38"/>
      <c r="I77" s="38"/>
      <c r="J77" s="38"/>
      <c r="K77" s="38"/>
      <c r="L77" s="115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6.9" customHeight="1">
      <c r="A78" s="36"/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115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2" customHeight="1">
      <c r="A79" s="36"/>
      <c r="B79" s="37"/>
      <c r="C79" s="31" t="s">
        <v>16</v>
      </c>
      <c r="D79" s="38"/>
      <c r="E79" s="38"/>
      <c r="F79" s="38"/>
      <c r="G79" s="38"/>
      <c r="H79" s="38"/>
      <c r="I79" s="38"/>
      <c r="J79" s="38"/>
      <c r="K79" s="38"/>
      <c r="L79" s="115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26.25" customHeight="1">
      <c r="A80" s="36"/>
      <c r="B80" s="37"/>
      <c r="C80" s="38"/>
      <c r="D80" s="38"/>
      <c r="E80" s="391" t="str">
        <f>E7</f>
        <v>Lačnovský p., ř. km 0,000 - 3,260, Moravský Lačnov, oprava koryta</v>
      </c>
      <c r="F80" s="392"/>
      <c r="G80" s="392"/>
      <c r="H80" s="392"/>
      <c r="I80" s="38"/>
      <c r="J80" s="38"/>
      <c r="K80" s="38"/>
      <c r="L80" s="115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1" customFormat="1" ht="12" customHeight="1">
      <c r="B81" s="23"/>
      <c r="C81" s="31" t="s">
        <v>120</v>
      </c>
      <c r="D81" s="24"/>
      <c r="E81" s="24"/>
      <c r="F81" s="24"/>
      <c r="G81" s="24"/>
      <c r="H81" s="24"/>
      <c r="I81" s="24"/>
      <c r="J81" s="24"/>
      <c r="K81" s="24"/>
      <c r="L81" s="22"/>
    </row>
    <row r="82" spans="1:65" s="2" customFormat="1" ht="23.25" customHeight="1">
      <c r="A82" s="36"/>
      <c r="B82" s="37"/>
      <c r="C82" s="38"/>
      <c r="D82" s="38"/>
      <c r="E82" s="391" t="s">
        <v>955</v>
      </c>
      <c r="F82" s="393"/>
      <c r="G82" s="393"/>
      <c r="H82" s="393"/>
      <c r="I82" s="38"/>
      <c r="J82" s="38"/>
      <c r="K82" s="38"/>
      <c r="L82" s="115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12" customHeight="1">
      <c r="A83" s="36"/>
      <c r="B83" s="37"/>
      <c r="C83" s="31" t="s">
        <v>122</v>
      </c>
      <c r="D83" s="38"/>
      <c r="E83" s="38"/>
      <c r="F83" s="38"/>
      <c r="G83" s="38"/>
      <c r="H83" s="38"/>
      <c r="I83" s="38"/>
      <c r="J83" s="38"/>
      <c r="K83" s="38"/>
      <c r="L83" s="115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16.5" customHeight="1">
      <c r="A84" s="36"/>
      <c r="B84" s="37"/>
      <c r="C84" s="38"/>
      <c r="D84" s="38"/>
      <c r="E84" s="345" t="str">
        <f>E11</f>
        <v>SO-02.04 - Oprava římsy</v>
      </c>
      <c r="F84" s="393"/>
      <c r="G84" s="393"/>
      <c r="H84" s="393"/>
      <c r="I84" s="38"/>
      <c r="J84" s="38"/>
      <c r="K84" s="38"/>
      <c r="L84" s="115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6.9" customHeight="1">
      <c r="A85" s="36"/>
      <c r="B85" s="37"/>
      <c r="C85" s="38"/>
      <c r="D85" s="38"/>
      <c r="E85" s="38"/>
      <c r="F85" s="38"/>
      <c r="G85" s="38"/>
      <c r="H85" s="38"/>
      <c r="I85" s="38"/>
      <c r="J85" s="38"/>
      <c r="K85" s="38"/>
      <c r="L85" s="115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2" customFormat="1" ht="12" customHeight="1">
      <c r="A86" s="36"/>
      <c r="B86" s="37"/>
      <c r="C86" s="31" t="s">
        <v>21</v>
      </c>
      <c r="D86" s="38"/>
      <c r="E86" s="38"/>
      <c r="F86" s="29" t="str">
        <f>F14</f>
        <v>Svitavy</v>
      </c>
      <c r="G86" s="38"/>
      <c r="H86" s="38"/>
      <c r="I86" s="31" t="s">
        <v>23</v>
      </c>
      <c r="J86" s="61" t="str">
        <f>IF(J14="","",J14)</f>
        <v>3. 2. 2025</v>
      </c>
      <c r="K86" s="38"/>
      <c r="L86" s="115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5" s="2" customFormat="1" ht="6.9" customHeight="1">
      <c r="A87" s="36"/>
      <c r="B87" s="37"/>
      <c r="C87" s="38"/>
      <c r="D87" s="38"/>
      <c r="E87" s="38"/>
      <c r="F87" s="38"/>
      <c r="G87" s="38"/>
      <c r="H87" s="38"/>
      <c r="I87" s="38"/>
      <c r="J87" s="38"/>
      <c r="K87" s="38"/>
      <c r="L87" s="115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5" s="2" customFormat="1" ht="15.15" customHeight="1">
      <c r="A88" s="36"/>
      <c r="B88" s="37"/>
      <c r="C88" s="31" t="s">
        <v>25</v>
      </c>
      <c r="D88" s="38"/>
      <c r="E88" s="38"/>
      <c r="F88" s="29" t="str">
        <f>E17</f>
        <v>Povodí Moravy, s.p.</v>
      </c>
      <c r="G88" s="38"/>
      <c r="H88" s="38"/>
      <c r="I88" s="31" t="s">
        <v>33</v>
      </c>
      <c r="J88" s="34" t="str">
        <f>E23</f>
        <v>Povodí Moravy, s.p.</v>
      </c>
      <c r="K88" s="38"/>
      <c r="L88" s="115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5" s="2" customFormat="1" ht="15.15" customHeight="1">
      <c r="A89" s="36"/>
      <c r="B89" s="37"/>
      <c r="C89" s="31" t="s">
        <v>31</v>
      </c>
      <c r="D89" s="38"/>
      <c r="E89" s="38"/>
      <c r="F89" s="29" t="str">
        <f>IF(E20="","",E20)</f>
        <v>Vyplň údaj</v>
      </c>
      <c r="G89" s="38"/>
      <c r="H89" s="38"/>
      <c r="I89" s="31" t="s">
        <v>35</v>
      </c>
      <c r="J89" s="34" t="str">
        <f>E26</f>
        <v xml:space="preserve"> </v>
      </c>
      <c r="K89" s="38"/>
      <c r="L89" s="115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65" s="2" customFormat="1" ht="10.35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115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65" s="10" customFormat="1" ht="29.25" customHeight="1">
      <c r="A91" s="148"/>
      <c r="B91" s="149"/>
      <c r="C91" s="150" t="s">
        <v>130</v>
      </c>
      <c r="D91" s="151" t="s">
        <v>58</v>
      </c>
      <c r="E91" s="151" t="s">
        <v>54</v>
      </c>
      <c r="F91" s="151" t="s">
        <v>55</v>
      </c>
      <c r="G91" s="151" t="s">
        <v>131</v>
      </c>
      <c r="H91" s="151" t="s">
        <v>132</v>
      </c>
      <c r="I91" s="151" t="s">
        <v>133</v>
      </c>
      <c r="J91" s="151" t="s">
        <v>126</v>
      </c>
      <c r="K91" s="152" t="s">
        <v>134</v>
      </c>
      <c r="L91" s="153"/>
      <c r="M91" s="70" t="s">
        <v>19</v>
      </c>
      <c r="N91" s="71" t="s">
        <v>43</v>
      </c>
      <c r="O91" s="71" t="s">
        <v>135</v>
      </c>
      <c r="P91" s="71" t="s">
        <v>136</v>
      </c>
      <c r="Q91" s="71" t="s">
        <v>137</v>
      </c>
      <c r="R91" s="71" t="s">
        <v>138</v>
      </c>
      <c r="S91" s="71" t="s">
        <v>139</v>
      </c>
      <c r="T91" s="72" t="s">
        <v>140</v>
      </c>
      <c r="U91" s="148"/>
      <c r="V91" s="148"/>
      <c r="W91" s="148"/>
      <c r="X91" s="148"/>
      <c r="Y91" s="148"/>
      <c r="Z91" s="148"/>
      <c r="AA91" s="148"/>
      <c r="AB91" s="148"/>
      <c r="AC91" s="148"/>
      <c r="AD91" s="148"/>
      <c r="AE91" s="148"/>
    </row>
    <row r="92" spans="1:65" s="2" customFormat="1" ht="22.8" customHeight="1">
      <c r="A92" s="36"/>
      <c r="B92" s="37"/>
      <c r="C92" s="77" t="s">
        <v>141</v>
      </c>
      <c r="D92" s="38"/>
      <c r="E92" s="38"/>
      <c r="F92" s="38"/>
      <c r="G92" s="38"/>
      <c r="H92" s="38"/>
      <c r="I92" s="38"/>
      <c r="J92" s="154">
        <f>BK92</f>
        <v>0</v>
      </c>
      <c r="K92" s="38"/>
      <c r="L92" s="41"/>
      <c r="M92" s="73"/>
      <c r="N92" s="155"/>
      <c r="O92" s="74"/>
      <c r="P92" s="156">
        <f>P93</f>
        <v>0</v>
      </c>
      <c r="Q92" s="74"/>
      <c r="R92" s="156">
        <f>R93</f>
        <v>53.032433200000007</v>
      </c>
      <c r="S92" s="74"/>
      <c r="T92" s="157">
        <f>T93</f>
        <v>42.387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T92" s="19" t="s">
        <v>72</v>
      </c>
      <c r="AU92" s="19" t="s">
        <v>127</v>
      </c>
      <c r="BK92" s="158">
        <f>BK93</f>
        <v>0</v>
      </c>
    </row>
    <row r="93" spans="1:65" s="11" customFormat="1" ht="25.95" customHeight="1">
      <c r="B93" s="159"/>
      <c r="C93" s="160"/>
      <c r="D93" s="161" t="s">
        <v>72</v>
      </c>
      <c r="E93" s="162" t="s">
        <v>413</v>
      </c>
      <c r="F93" s="162" t="s">
        <v>414</v>
      </c>
      <c r="G93" s="160"/>
      <c r="H93" s="160"/>
      <c r="I93" s="163"/>
      <c r="J93" s="164">
        <f>BK93</f>
        <v>0</v>
      </c>
      <c r="K93" s="160"/>
      <c r="L93" s="165"/>
      <c r="M93" s="166"/>
      <c r="N93" s="167"/>
      <c r="O93" s="167"/>
      <c r="P93" s="168">
        <f>P94+P122+P143+P154+P160+P172</f>
        <v>0</v>
      </c>
      <c r="Q93" s="167"/>
      <c r="R93" s="168">
        <f>R94+R122+R143+R154+R160+R172</f>
        <v>53.032433200000007</v>
      </c>
      <c r="S93" s="167"/>
      <c r="T93" s="169">
        <f>T94+T122+T143+T154+T160+T172</f>
        <v>42.387</v>
      </c>
      <c r="AR93" s="170" t="s">
        <v>80</v>
      </c>
      <c r="AT93" s="171" t="s">
        <v>72</v>
      </c>
      <c r="AU93" s="171" t="s">
        <v>73</v>
      </c>
      <c r="AY93" s="170" t="s">
        <v>144</v>
      </c>
      <c r="BK93" s="172">
        <f>BK94+BK122+BK143+BK154+BK160+BK172</f>
        <v>0</v>
      </c>
    </row>
    <row r="94" spans="1:65" s="11" customFormat="1" ht="22.8" customHeight="1">
      <c r="B94" s="159"/>
      <c r="C94" s="160"/>
      <c r="D94" s="161" t="s">
        <v>72</v>
      </c>
      <c r="E94" s="234" t="s">
        <v>80</v>
      </c>
      <c r="F94" s="234" t="s">
        <v>415</v>
      </c>
      <c r="G94" s="160"/>
      <c r="H94" s="160"/>
      <c r="I94" s="163"/>
      <c r="J94" s="235">
        <f>BK94</f>
        <v>0</v>
      </c>
      <c r="K94" s="160"/>
      <c r="L94" s="165"/>
      <c r="M94" s="166"/>
      <c r="N94" s="167"/>
      <c r="O94" s="167"/>
      <c r="P94" s="168">
        <f>SUM(P95:P121)</f>
        <v>0</v>
      </c>
      <c r="Q94" s="167"/>
      <c r="R94" s="168">
        <f>SUM(R95:R121)</f>
        <v>1.9900000000000001E-4</v>
      </c>
      <c r="S94" s="167"/>
      <c r="T94" s="169">
        <f>SUM(T95:T121)</f>
        <v>0</v>
      </c>
      <c r="AR94" s="170" t="s">
        <v>80</v>
      </c>
      <c r="AT94" s="171" t="s">
        <v>72</v>
      </c>
      <c r="AU94" s="171" t="s">
        <v>80</v>
      </c>
      <c r="AY94" s="170" t="s">
        <v>144</v>
      </c>
      <c r="BK94" s="172">
        <f>SUM(BK95:BK121)</f>
        <v>0</v>
      </c>
    </row>
    <row r="95" spans="1:65" s="2" customFormat="1" ht="16.5" customHeight="1">
      <c r="A95" s="36"/>
      <c r="B95" s="37"/>
      <c r="C95" s="173" t="s">
        <v>80</v>
      </c>
      <c r="D95" s="173" t="s">
        <v>145</v>
      </c>
      <c r="E95" s="174" t="s">
        <v>1242</v>
      </c>
      <c r="F95" s="175" t="s">
        <v>1243</v>
      </c>
      <c r="G95" s="176" t="s">
        <v>148</v>
      </c>
      <c r="H95" s="177">
        <v>9.9499999999999993</v>
      </c>
      <c r="I95" s="178"/>
      <c r="J95" s="179">
        <f>ROUND(I95*H95,2)</f>
        <v>0</v>
      </c>
      <c r="K95" s="175" t="s">
        <v>149</v>
      </c>
      <c r="L95" s="41"/>
      <c r="M95" s="180" t="s">
        <v>19</v>
      </c>
      <c r="N95" s="181" t="s">
        <v>44</v>
      </c>
      <c r="O95" s="66"/>
      <c r="P95" s="182">
        <f>O95*H95</f>
        <v>0</v>
      </c>
      <c r="Q95" s="182">
        <v>0</v>
      </c>
      <c r="R95" s="182">
        <f>Q95*H95</f>
        <v>0</v>
      </c>
      <c r="S95" s="182">
        <v>0</v>
      </c>
      <c r="T95" s="183">
        <f>S95*H95</f>
        <v>0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R95" s="184" t="s">
        <v>150</v>
      </c>
      <c r="AT95" s="184" t="s">
        <v>145</v>
      </c>
      <c r="AU95" s="184" t="s">
        <v>82</v>
      </c>
      <c r="AY95" s="19" t="s">
        <v>144</v>
      </c>
      <c r="BE95" s="185">
        <f>IF(N95="základní",J95,0)</f>
        <v>0</v>
      </c>
      <c r="BF95" s="185">
        <f>IF(N95="snížená",J95,0)</f>
        <v>0</v>
      </c>
      <c r="BG95" s="185">
        <f>IF(N95="zákl. přenesená",J95,0)</f>
        <v>0</v>
      </c>
      <c r="BH95" s="185">
        <f>IF(N95="sníž. přenesená",J95,0)</f>
        <v>0</v>
      </c>
      <c r="BI95" s="185">
        <f>IF(N95="nulová",J95,0)</f>
        <v>0</v>
      </c>
      <c r="BJ95" s="19" t="s">
        <v>80</v>
      </c>
      <c r="BK95" s="185">
        <f>ROUND(I95*H95,2)</f>
        <v>0</v>
      </c>
      <c r="BL95" s="19" t="s">
        <v>150</v>
      </c>
      <c r="BM95" s="184" t="s">
        <v>1244</v>
      </c>
    </row>
    <row r="96" spans="1:65" s="2" customFormat="1" ht="10.199999999999999">
      <c r="A96" s="36"/>
      <c r="B96" s="37"/>
      <c r="C96" s="38"/>
      <c r="D96" s="186" t="s">
        <v>152</v>
      </c>
      <c r="E96" s="38"/>
      <c r="F96" s="187" t="s">
        <v>1245</v>
      </c>
      <c r="G96" s="38"/>
      <c r="H96" s="38"/>
      <c r="I96" s="188"/>
      <c r="J96" s="38"/>
      <c r="K96" s="38"/>
      <c r="L96" s="41"/>
      <c r="M96" s="189"/>
      <c r="N96" s="190"/>
      <c r="O96" s="66"/>
      <c r="P96" s="66"/>
      <c r="Q96" s="66"/>
      <c r="R96" s="66"/>
      <c r="S96" s="66"/>
      <c r="T96" s="67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T96" s="19" t="s">
        <v>152</v>
      </c>
      <c r="AU96" s="19" t="s">
        <v>82</v>
      </c>
    </row>
    <row r="97" spans="1:65" s="2" customFormat="1" ht="10.199999999999999">
      <c r="A97" s="36"/>
      <c r="B97" s="37"/>
      <c r="C97" s="38"/>
      <c r="D97" s="191" t="s">
        <v>153</v>
      </c>
      <c r="E97" s="38"/>
      <c r="F97" s="192" t="s">
        <v>1246</v>
      </c>
      <c r="G97" s="38"/>
      <c r="H97" s="38"/>
      <c r="I97" s="188"/>
      <c r="J97" s="38"/>
      <c r="K97" s="38"/>
      <c r="L97" s="41"/>
      <c r="M97" s="189"/>
      <c r="N97" s="190"/>
      <c r="O97" s="66"/>
      <c r="P97" s="66"/>
      <c r="Q97" s="66"/>
      <c r="R97" s="66"/>
      <c r="S97" s="66"/>
      <c r="T97" s="67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T97" s="19" t="s">
        <v>153</v>
      </c>
      <c r="AU97" s="19" t="s">
        <v>82</v>
      </c>
    </row>
    <row r="98" spans="1:65" s="12" customFormat="1" ht="10.199999999999999">
      <c r="B98" s="194"/>
      <c r="C98" s="195"/>
      <c r="D98" s="186" t="s">
        <v>168</v>
      </c>
      <c r="E98" s="196" t="s">
        <v>19</v>
      </c>
      <c r="F98" s="197" t="s">
        <v>1247</v>
      </c>
      <c r="G98" s="195"/>
      <c r="H98" s="198">
        <v>9.9499999999999993</v>
      </c>
      <c r="I98" s="199"/>
      <c r="J98" s="195"/>
      <c r="K98" s="195"/>
      <c r="L98" s="200"/>
      <c r="M98" s="201"/>
      <c r="N98" s="202"/>
      <c r="O98" s="202"/>
      <c r="P98" s="202"/>
      <c r="Q98" s="202"/>
      <c r="R98" s="202"/>
      <c r="S98" s="202"/>
      <c r="T98" s="203"/>
      <c r="AT98" s="204" t="s">
        <v>168</v>
      </c>
      <c r="AU98" s="204" t="s">
        <v>82</v>
      </c>
      <c r="AV98" s="12" t="s">
        <v>82</v>
      </c>
      <c r="AW98" s="12" t="s">
        <v>34</v>
      </c>
      <c r="AX98" s="12" t="s">
        <v>73</v>
      </c>
      <c r="AY98" s="204" t="s">
        <v>144</v>
      </c>
    </row>
    <row r="99" spans="1:65" s="13" customFormat="1" ht="10.199999999999999">
      <c r="B99" s="205"/>
      <c r="C99" s="206"/>
      <c r="D99" s="186" t="s">
        <v>168</v>
      </c>
      <c r="E99" s="207" t="s">
        <v>19</v>
      </c>
      <c r="F99" s="208" t="s">
        <v>170</v>
      </c>
      <c r="G99" s="206"/>
      <c r="H99" s="209">
        <v>9.9499999999999993</v>
      </c>
      <c r="I99" s="210"/>
      <c r="J99" s="206"/>
      <c r="K99" s="206"/>
      <c r="L99" s="211"/>
      <c r="M99" s="212"/>
      <c r="N99" s="213"/>
      <c r="O99" s="213"/>
      <c r="P99" s="213"/>
      <c r="Q99" s="213"/>
      <c r="R99" s="213"/>
      <c r="S99" s="213"/>
      <c r="T99" s="214"/>
      <c r="AT99" s="215" t="s">
        <v>168</v>
      </c>
      <c r="AU99" s="215" t="s">
        <v>82</v>
      </c>
      <c r="AV99" s="13" t="s">
        <v>150</v>
      </c>
      <c r="AW99" s="13" t="s">
        <v>34</v>
      </c>
      <c r="AX99" s="13" t="s">
        <v>80</v>
      </c>
      <c r="AY99" s="215" t="s">
        <v>144</v>
      </c>
    </row>
    <row r="100" spans="1:65" s="2" customFormat="1" ht="24.15" customHeight="1">
      <c r="A100" s="36"/>
      <c r="B100" s="37"/>
      <c r="C100" s="173" t="s">
        <v>82</v>
      </c>
      <c r="D100" s="173" t="s">
        <v>145</v>
      </c>
      <c r="E100" s="174" t="s">
        <v>1248</v>
      </c>
      <c r="F100" s="175" t="s">
        <v>1249</v>
      </c>
      <c r="G100" s="176" t="s">
        <v>231</v>
      </c>
      <c r="H100" s="177">
        <v>10.17</v>
      </c>
      <c r="I100" s="178"/>
      <c r="J100" s="179">
        <f>ROUND(I100*H100,2)</f>
        <v>0</v>
      </c>
      <c r="K100" s="175" t="s">
        <v>149</v>
      </c>
      <c r="L100" s="41"/>
      <c r="M100" s="180" t="s">
        <v>19</v>
      </c>
      <c r="N100" s="181" t="s">
        <v>44</v>
      </c>
      <c r="O100" s="66"/>
      <c r="P100" s="182">
        <f>O100*H100</f>
        <v>0</v>
      </c>
      <c r="Q100" s="182">
        <v>0</v>
      </c>
      <c r="R100" s="182">
        <f>Q100*H100</f>
        <v>0</v>
      </c>
      <c r="S100" s="182">
        <v>0</v>
      </c>
      <c r="T100" s="183">
        <f>S100*H100</f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84" t="s">
        <v>150</v>
      </c>
      <c r="AT100" s="184" t="s">
        <v>145</v>
      </c>
      <c r="AU100" s="184" t="s">
        <v>82</v>
      </c>
      <c r="AY100" s="19" t="s">
        <v>144</v>
      </c>
      <c r="BE100" s="185">
        <f>IF(N100="základní",J100,0)</f>
        <v>0</v>
      </c>
      <c r="BF100" s="185">
        <f>IF(N100="snížená",J100,0)</f>
        <v>0</v>
      </c>
      <c r="BG100" s="185">
        <f>IF(N100="zákl. přenesená",J100,0)</f>
        <v>0</v>
      </c>
      <c r="BH100" s="185">
        <f>IF(N100="sníž. přenesená",J100,0)</f>
        <v>0</v>
      </c>
      <c r="BI100" s="185">
        <f>IF(N100="nulová",J100,0)</f>
        <v>0</v>
      </c>
      <c r="BJ100" s="19" t="s">
        <v>80</v>
      </c>
      <c r="BK100" s="185">
        <f>ROUND(I100*H100,2)</f>
        <v>0</v>
      </c>
      <c r="BL100" s="19" t="s">
        <v>150</v>
      </c>
      <c r="BM100" s="184" t="s">
        <v>1250</v>
      </c>
    </row>
    <row r="101" spans="1:65" s="2" customFormat="1" ht="19.2">
      <c r="A101" s="36"/>
      <c r="B101" s="37"/>
      <c r="C101" s="38"/>
      <c r="D101" s="186" t="s">
        <v>152</v>
      </c>
      <c r="E101" s="38"/>
      <c r="F101" s="187" t="s">
        <v>1251</v>
      </c>
      <c r="G101" s="38"/>
      <c r="H101" s="38"/>
      <c r="I101" s="188"/>
      <c r="J101" s="38"/>
      <c r="K101" s="38"/>
      <c r="L101" s="41"/>
      <c r="M101" s="189"/>
      <c r="N101" s="190"/>
      <c r="O101" s="66"/>
      <c r="P101" s="66"/>
      <c r="Q101" s="66"/>
      <c r="R101" s="66"/>
      <c r="S101" s="66"/>
      <c r="T101" s="67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19" t="s">
        <v>152</v>
      </c>
      <c r="AU101" s="19" t="s">
        <v>82</v>
      </c>
    </row>
    <row r="102" spans="1:65" s="2" customFormat="1" ht="10.199999999999999">
      <c r="A102" s="36"/>
      <c r="B102" s="37"/>
      <c r="C102" s="38"/>
      <c r="D102" s="191" t="s">
        <v>153</v>
      </c>
      <c r="E102" s="38"/>
      <c r="F102" s="192" t="s">
        <v>1252</v>
      </c>
      <c r="G102" s="38"/>
      <c r="H102" s="38"/>
      <c r="I102" s="188"/>
      <c r="J102" s="38"/>
      <c r="K102" s="38"/>
      <c r="L102" s="41"/>
      <c r="M102" s="189"/>
      <c r="N102" s="190"/>
      <c r="O102" s="66"/>
      <c r="P102" s="66"/>
      <c r="Q102" s="66"/>
      <c r="R102" s="66"/>
      <c r="S102" s="66"/>
      <c r="T102" s="67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T102" s="19" t="s">
        <v>153</v>
      </c>
      <c r="AU102" s="19" t="s">
        <v>82</v>
      </c>
    </row>
    <row r="103" spans="1:65" s="12" customFormat="1" ht="10.199999999999999">
      <c r="B103" s="194"/>
      <c r="C103" s="195"/>
      <c r="D103" s="186" t="s">
        <v>168</v>
      </c>
      <c r="E103" s="196" t="s">
        <v>19</v>
      </c>
      <c r="F103" s="197" t="s">
        <v>1253</v>
      </c>
      <c r="G103" s="195"/>
      <c r="H103" s="198">
        <v>10.17</v>
      </c>
      <c r="I103" s="199"/>
      <c r="J103" s="195"/>
      <c r="K103" s="195"/>
      <c r="L103" s="200"/>
      <c r="M103" s="201"/>
      <c r="N103" s="202"/>
      <c r="O103" s="202"/>
      <c r="P103" s="202"/>
      <c r="Q103" s="202"/>
      <c r="R103" s="202"/>
      <c r="S103" s="202"/>
      <c r="T103" s="203"/>
      <c r="AT103" s="204" t="s">
        <v>168</v>
      </c>
      <c r="AU103" s="204" t="s">
        <v>82</v>
      </c>
      <c r="AV103" s="12" t="s">
        <v>82</v>
      </c>
      <c r="AW103" s="12" t="s">
        <v>34</v>
      </c>
      <c r="AX103" s="12" t="s">
        <v>73</v>
      </c>
      <c r="AY103" s="204" t="s">
        <v>144</v>
      </c>
    </row>
    <row r="104" spans="1:65" s="13" customFormat="1" ht="10.199999999999999">
      <c r="B104" s="205"/>
      <c r="C104" s="206"/>
      <c r="D104" s="186" t="s">
        <v>168</v>
      </c>
      <c r="E104" s="207" t="s">
        <v>19</v>
      </c>
      <c r="F104" s="208" t="s">
        <v>170</v>
      </c>
      <c r="G104" s="206"/>
      <c r="H104" s="209">
        <v>10.17</v>
      </c>
      <c r="I104" s="210"/>
      <c r="J104" s="206"/>
      <c r="K104" s="206"/>
      <c r="L104" s="211"/>
      <c r="M104" s="212"/>
      <c r="N104" s="213"/>
      <c r="O104" s="213"/>
      <c r="P104" s="213"/>
      <c r="Q104" s="213"/>
      <c r="R104" s="213"/>
      <c r="S104" s="213"/>
      <c r="T104" s="214"/>
      <c r="AT104" s="215" t="s">
        <v>168</v>
      </c>
      <c r="AU104" s="215" t="s">
        <v>82</v>
      </c>
      <c r="AV104" s="13" t="s">
        <v>150</v>
      </c>
      <c r="AW104" s="13" t="s">
        <v>34</v>
      </c>
      <c r="AX104" s="13" t="s">
        <v>80</v>
      </c>
      <c r="AY104" s="215" t="s">
        <v>144</v>
      </c>
    </row>
    <row r="105" spans="1:65" s="2" customFormat="1" ht="24.15" customHeight="1">
      <c r="A105" s="36"/>
      <c r="B105" s="37"/>
      <c r="C105" s="173" t="s">
        <v>161</v>
      </c>
      <c r="D105" s="173" t="s">
        <v>145</v>
      </c>
      <c r="E105" s="174" t="s">
        <v>1254</v>
      </c>
      <c r="F105" s="175" t="s">
        <v>1255</v>
      </c>
      <c r="G105" s="176" t="s">
        <v>231</v>
      </c>
      <c r="H105" s="177">
        <v>10.17</v>
      </c>
      <c r="I105" s="178"/>
      <c r="J105" s="179">
        <f>ROUND(I105*H105,2)</f>
        <v>0</v>
      </c>
      <c r="K105" s="175" t="s">
        <v>149</v>
      </c>
      <c r="L105" s="41"/>
      <c r="M105" s="180" t="s">
        <v>19</v>
      </c>
      <c r="N105" s="181" t="s">
        <v>44</v>
      </c>
      <c r="O105" s="66"/>
      <c r="P105" s="182">
        <f>O105*H105</f>
        <v>0</v>
      </c>
      <c r="Q105" s="182">
        <v>0</v>
      </c>
      <c r="R105" s="182">
        <f>Q105*H105</f>
        <v>0</v>
      </c>
      <c r="S105" s="182">
        <v>0</v>
      </c>
      <c r="T105" s="183">
        <f>S105*H105</f>
        <v>0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184" t="s">
        <v>150</v>
      </c>
      <c r="AT105" s="184" t="s">
        <v>145</v>
      </c>
      <c r="AU105" s="184" t="s">
        <v>82</v>
      </c>
      <c r="AY105" s="19" t="s">
        <v>144</v>
      </c>
      <c r="BE105" s="185">
        <f>IF(N105="základní",J105,0)</f>
        <v>0</v>
      </c>
      <c r="BF105" s="185">
        <f>IF(N105="snížená",J105,0)</f>
        <v>0</v>
      </c>
      <c r="BG105" s="185">
        <f>IF(N105="zákl. přenesená",J105,0)</f>
        <v>0</v>
      </c>
      <c r="BH105" s="185">
        <f>IF(N105="sníž. přenesená",J105,0)</f>
        <v>0</v>
      </c>
      <c r="BI105" s="185">
        <f>IF(N105="nulová",J105,0)</f>
        <v>0</v>
      </c>
      <c r="BJ105" s="19" t="s">
        <v>80</v>
      </c>
      <c r="BK105" s="185">
        <f>ROUND(I105*H105,2)</f>
        <v>0</v>
      </c>
      <c r="BL105" s="19" t="s">
        <v>150</v>
      </c>
      <c r="BM105" s="184" t="s">
        <v>1256</v>
      </c>
    </row>
    <row r="106" spans="1:65" s="2" customFormat="1" ht="28.8">
      <c r="A106" s="36"/>
      <c r="B106" s="37"/>
      <c r="C106" s="38"/>
      <c r="D106" s="186" t="s">
        <v>152</v>
      </c>
      <c r="E106" s="38"/>
      <c r="F106" s="187" t="s">
        <v>1257</v>
      </c>
      <c r="G106" s="38"/>
      <c r="H106" s="38"/>
      <c r="I106" s="188"/>
      <c r="J106" s="38"/>
      <c r="K106" s="38"/>
      <c r="L106" s="41"/>
      <c r="M106" s="189"/>
      <c r="N106" s="190"/>
      <c r="O106" s="66"/>
      <c r="P106" s="66"/>
      <c r="Q106" s="66"/>
      <c r="R106" s="66"/>
      <c r="S106" s="66"/>
      <c r="T106" s="67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T106" s="19" t="s">
        <v>152</v>
      </c>
      <c r="AU106" s="19" t="s">
        <v>82</v>
      </c>
    </row>
    <row r="107" spans="1:65" s="2" customFormat="1" ht="10.199999999999999">
      <c r="A107" s="36"/>
      <c r="B107" s="37"/>
      <c r="C107" s="38"/>
      <c r="D107" s="191" t="s">
        <v>153</v>
      </c>
      <c r="E107" s="38"/>
      <c r="F107" s="192" t="s">
        <v>1258</v>
      </c>
      <c r="G107" s="38"/>
      <c r="H107" s="38"/>
      <c r="I107" s="188"/>
      <c r="J107" s="38"/>
      <c r="K107" s="38"/>
      <c r="L107" s="41"/>
      <c r="M107" s="189"/>
      <c r="N107" s="190"/>
      <c r="O107" s="66"/>
      <c r="P107" s="66"/>
      <c r="Q107" s="66"/>
      <c r="R107" s="66"/>
      <c r="S107" s="66"/>
      <c r="T107" s="67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T107" s="19" t="s">
        <v>153</v>
      </c>
      <c r="AU107" s="19" t="s">
        <v>82</v>
      </c>
    </row>
    <row r="108" spans="1:65" s="12" customFormat="1" ht="10.199999999999999">
      <c r="B108" s="194"/>
      <c r="C108" s="195"/>
      <c r="D108" s="186" t="s">
        <v>168</v>
      </c>
      <c r="E108" s="196" t="s">
        <v>19</v>
      </c>
      <c r="F108" s="197" t="s">
        <v>1253</v>
      </c>
      <c r="G108" s="195"/>
      <c r="H108" s="198">
        <v>10.17</v>
      </c>
      <c r="I108" s="199"/>
      <c r="J108" s="195"/>
      <c r="K108" s="195"/>
      <c r="L108" s="200"/>
      <c r="M108" s="201"/>
      <c r="N108" s="202"/>
      <c r="O108" s="202"/>
      <c r="P108" s="202"/>
      <c r="Q108" s="202"/>
      <c r="R108" s="202"/>
      <c r="S108" s="202"/>
      <c r="T108" s="203"/>
      <c r="AT108" s="204" t="s">
        <v>168</v>
      </c>
      <c r="AU108" s="204" t="s">
        <v>82</v>
      </c>
      <c r="AV108" s="12" t="s">
        <v>82</v>
      </c>
      <c r="AW108" s="12" t="s">
        <v>34</v>
      </c>
      <c r="AX108" s="12" t="s">
        <v>73</v>
      </c>
      <c r="AY108" s="204" t="s">
        <v>144</v>
      </c>
    </row>
    <row r="109" spans="1:65" s="13" customFormat="1" ht="10.199999999999999">
      <c r="B109" s="205"/>
      <c r="C109" s="206"/>
      <c r="D109" s="186" t="s">
        <v>168</v>
      </c>
      <c r="E109" s="207" t="s">
        <v>19</v>
      </c>
      <c r="F109" s="208" t="s">
        <v>170</v>
      </c>
      <c r="G109" s="206"/>
      <c r="H109" s="209">
        <v>10.17</v>
      </c>
      <c r="I109" s="210"/>
      <c r="J109" s="206"/>
      <c r="K109" s="206"/>
      <c r="L109" s="211"/>
      <c r="M109" s="212"/>
      <c r="N109" s="213"/>
      <c r="O109" s="213"/>
      <c r="P109" s="213"/>
      <c r="Q109" s="213"/>
      <c r="R109" s="213"/>
      <c r="S109" s="213"/>
      <c r="T109" s="214"/>
      <c r="AT109" s="215" t="s">
        <v>168</v>
      </c>
      <c r="AU109" s="215" t="s">
        <v>82</v>
      </c>
      <c r="AV109" s="13" t="s">
        <v>150</v>
      </c>
      <c r="AW109" s="13" t="s">
        <v>34</v>
      </c>
      <c r="AX109" s="13" t="s">
        <v>80</v>
      </c>
      <c r="AY109" s="215" t="s">
        <v>144</v>
      </c>
    </row>
    <row r="110" spans="1:65" s="2" customFormat="1" ht="24.15" customHeight="1">
      <c r="A110" s="36"/>
      <c r="B110" s="37"/>
      <c r="C110" s="173" t="s">
        <v>150</v>
      </c>
      <c r="D110" s="173" t="s">
        <v>145</v>
      </c>
      <c r="E110" s="174" t="s">
        <v>574</v>
      </c>
      <c r="F110" s="175" t="s">
        <v>575</v>
      </c>
      <c r="G110" s="176" t="s">
        <v>148</v>
      </c>
      <c r="H110" s="177">
        <v>9.9499999999999993</v>
      </c>
      <c r="I110" s="178"/>
      <c r="J110" s="179">
        <f>ROUND(I110*H110,2)</f>
        <v>0</v>
      </c>
      <c r="K110" s="175" t="s">
        <v>149</v>
      </c>
      <c r="L110" s="41"/>
      <c r="M110" s="180" t="s">
        <v>19</v>
      </c>
      <c r="N110" s="181" t="s">
        <v>44</v>
      </c>
      <c r="O110" s="66"/>
      <c r="P110" s="182">
        <f>O110*H110</f>
        <v>0</v>
      </c>
      <c r="Q110" s="182">
        <v>0</v>
      </c>
      <c r="R110" s="182">
        <f>Q110*H110</f>
        <v>0</v>
      </c>
      <c r="S110" s="182">
        <v>0</v>
      </c>
      <c r="T110" s="183">
        <f>S110*H110</f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84" t="s">
        <v>150</v>
      </c>
      <c r="AT110" s="184" t="s">
        <v>145</v>
      </c>
      <c r="AU110" s="184" t="s">
        <v>82</v>
      </c>
      <c r="AY110" s="19" t="s">
        <v>144</v>
      </c>
      <c r="BE110" s="185">
        <f>IF(N110="základní",J110,0)</f>
        <v>0</v>
      </c>
      <c r="BF110" s="185">
        <f>IF(N110="snížená",J110,0)</f>
        <v>0</v>
      </c>
      <c r="BG110" s="185">
        <f>IF(N110="zákl. přenesená",J110,0)</f>
        <v>0</v>
      </c>
      <c r="BH110" s="185">
        <f>IF(N110="sníž. přenesená",J110,0)</f>
        <v>0</v>
      </c>
      <c r="BI110" s="185">
        <f>IF(N110="nulová",J110,0)</f>
        <v>0</v>
      </c>
      <c r="BJ110" s="19" t="s">
        <v>80</v>
      </c>
      <c r="BK110" s="185">
        <f>ROUND(I110*H110,2)</f>
        <v>0</v>
      </c>
      <c r="BL110" s="19" t="s">
        <v>150</v>
      </c>
      <c r="BM110" s="184" t="s">
        <v>1259</v>
      </c>
    </row>
    <row r="111" spans="1:65" s="2" customFormat="1" ht="19.2">
      <c r="A111" s="36"/>
      <c r="B111" s="37"/>
      <c r="C111" s="38"/>
      <c r="D111" s="186" t="s">
        <v>152</v>
      </c>
      <c r="E111" s="38"/>
      <c r="F111" s="187" t="s">
        <v>577</v>
      </c>
      <c r="G111" s="38"/>
      <c r="H111" s="38"/>
      <c r="I111" s="188"/>
      <c r="J111" s="38"/>
      <c r="K111" s="38"/>
      <c r="L111" s="41"/>
      <c r="M111" s="189"/>
      <c r="N111" s="190"/>
      <c r="O111" s="66"/>
      <c r="P111" s="66"/>
      <c r="Q111" s="66"/>
      <c r="R111" s="66"/>
      <c r="S111" s="66"/>
      <c r="T111" s="67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T111" s="19" t="s">
        <v>152</v>
      </c>
      <c r="AU111" s="19" t="s">
        <v>82</v>
      </c>
    </row>
    <row r="112" spans="1:65" s="2" customFormat="1" ht="10.199999999999999">
      <c r="A112" s="36"/>
      <c r="B112" s="37"/>
      <c r="C112" s="38"/>
      <c r="D112" s="191" t="s">
        <v>153</v>
      </c>
      <c r="E112" s="38"/>
      <c r="F112" s="192" t="s">
        <v>578</v>
      </c>
      <c r="G112" s="38"/>
      <c r="H112" s="38"/>
      <c r="I112" s="188"/>
      <c r="J112" s="38"/>
      <c r="K112" s="38"/>
      <c r="L112" s="41"/>
      <c r="M112" s="189"/>
      <c r="N112" s="190"/>
      <c r="O112" s="66"/>
      <c r="P112" s="66"/>
      <c r="Q112" s="66"/>
      <c r="R112" s="66"/>
      <c r="S112" s="66"/>
      <c r="T112" s="67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T112" s="19" t="s">
        <v>153</v>
      </c>
      <c r="AU112" s="19" t="s">
        <v>82</v>
      </c>
    </row>
    <row r="113" spans="1:65" s="12" customFormat="1" ht="10.199999999999999">
      <c r="B113" s="194"/>
      <c r="C113" s="195"/>
      <c r="D113" s="186" t="s">
        <v>168</v>
      </c>
      <c r="E113" s="196" t="s">
        <v>19</v>
      </c>
      <c r="F113" s="197" t="s">
        <v>1247</v>
      </c>
      <c r="G113" s="195"/>
      <c r="H113" s="198">
        <v>9.9499999999999993</v>
      </c>
      <c r="I113" s="199"/>
      <c r="J113" s="195"/>
      <c r="K113" s="195"/>
      <c r="L113" s="200"/>
      <c r="M113" s="201"/>
      <c r="N113" s="202"/>
      <c r="O113" s="202"/>
      <c r="P113" s="202"/>
      <c r="Q113" s="202"/>
      <c r="R113" s="202"/>
      <c r="S113" s="202"/>
      <c r="T113" s="203"/>
      <c r="AT113" s="204" t="s">
        <v>168</v>
      </c>
      <c r="AU113" s="204" t="s">
        <v>82</v>
      </c>
      <c r="AV113" s="12" t="s">
        <v>82</v>
      </c>
      <c r="AW113" s="12" t="s">
        <v>34</v>
      </c>
      <c r="AX113" s="12" t="s">
        <v>73</v>
      </c>
      <c r="AY113" s="204" t="s">
        <v>144</v>
      </c>
    </row>
    <row r="114" spans="1:65" s="13" customFormat="1" ht="10.199999999999999">
      <c r="B114" s="205"/>
      <c r="C114" s="206"/>
      <c r="D114" s="186" t="s">
        <v>168</v>
      </c>
      <c r="E114" s="207" t="s">
        <v>19</v>
      </c>
      <c r="F114" s="208" t="s">
        <v>170</v>
      </c>
      <c r="G114" s="206"/>
      <c r="H114" s="209">
        <v>9.9499999999999993</v>
      </c>
      <c r="I114" s="210"/>
      <c r="J114" s="206"/>
      <c r="K114" s="206"/>
      <c r="L114" s="211"/>
      <c r="M114" s="212"/>
      <c r="N114" s="213"/>
      <c r="O114" s="213"/>
      <c r="P114" s="213"/>
      <c r="Q114" s="213"/>
      <c r="R114" s="213"/>
      <c r="S114" s="213"/>
      <c r="T114" s="214"/>
      <c r="AT114" s="215" t="s">
        <v>168</v>
      </c>
      <c r="AU114" s="215" t="s">
        <v>82</v>
      </c>
      <c r="AV114" s="13" t="s">
        <v>150</v>
      </c>
      <c r="AW114" s="13" t="s">
        <v>34</v>
      </c>
      <c r="AX114" s="13" t="s">
        <v>80</v>
      </c>
      <c r="AY114" s="215" t="s">
        <v>144</v>
      </c>
    </row>
    <row r="115" spans="1:65" s="2" customFormat="1" ht="24.15" customHeight="1">
      <c r="A115" s="36"/>
      <c r="B115" s="37"/>
      <c r="C115" s="173" t="s">
        <v>143</v>
      </c>
      <c r="D115" s="173" t="s">
        <v>145</v>
      </c>
      <c r="E115" s="174" t="s">
        <v>842</v>
      </c>
      <c r="F115" s="175" t="s">
        <v>843</v>
      </c>
      <c r="G115" s="176" t="s">
        <v>148</v>
      </c>
      <c r="H115" s="177">
        <v>9.9499999999999993</v>
      </c>
      <c r="I115" s="178"/>
      <c r="J115" s="179">
        <f>ROUND(I115*H115,2)</f>
        <v>0</v>
      </c>
      <c r="K115" s="175" t="s">
        <v>149</v>
      </c>
      <c r="L115" s="41"/>
      <c r="M115" s="180" t="s">
        <v>19</v>
      </c>
      <c r="N115" s="181" t="s">
        <v>44</v>
      </c>
      <c r="O115" s="66"/>
      <c r="P115" s="182">
        <f>O115*H115</f>
        <v>0</v>
      </c>
      <c r="Q115" s="182">
        <v>0</v>
      </c>
      <c r="R115" s="182">
        <f>Q115*H115</f>
        <v>0</v>
      </c>
      <c r="S115" s="182">
        <v>0</v>
      </c>
      <c r="T115" s="183">
        <f>S115*H115</f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184" t="s">
        <v>150</v>
      </c>
      <c r="AT115" s="184" t="s">
        <v>145</v>
      </c>
      <c r="AU115" s="184" t="s">
        <v>82</v>
      </c>
      <c r="AY115" s="19" t="s">
        <v>144</v>
      </c>
      <c r="BE115" s="185">
        <f>IF(N115="základní",J115,0)</f>
        <v>0</v>
      </c>
      <c r="BF115" s="185">
        <f>IF(N115="snížená",J115,0)</f>
        <v>0</v>
      </c>
      <c r="BG115" s="185">
        <f>IF(N115="zákl. přenesená",J115,0)</f>
        <v>0</v>
      </c>
      <c r="BH115" s="185">
        <f>IF(N115="sníž. přenesená",J115,0)</f>
        <v>0</v>
      </c>
      <c r="BI115" s="185">
        <f>IF(N115="nulová",J115,0)</f>
        <v>0</v>
      </c>
      <c r="BJ115" s="19" t="s">
        <v>80</v>
      </c>
      <c r="BK115" s="185">
        <f>ROUND(I115*H115,2)</f>
        <v>0</v>
      </c>
      <c r="BL115" s="19" t="s">
        <v>150</v>
      </c>
      <c r="BM115" s="184" t="s">
        <v>1260</v>
      </c>
    </row>
    <row r="116" spans="1:65" s="2" customFormat="1" ht="28.8">
      <c r="A116" s="36"/>
      <c r="B116" s="37"/>
      <c r="C116" s="38"/>
      <c r="D116" s="186" t="s">
        <v>152</v>
      </c>
      <c r="E116" s="38"/>
      <c r="F116" s="187" t="s">
        <v>845</v>
      </c>
      <c r="G116" s="38"/>
      <c r="H116" s="38"/>
      <c r="I116" s="188"/>
      <c r="J116" s="38"/>
      <c r="K116" s="38"/>
      <c r="L116" s="41"/>
      <c r="M116" s="189"/>
      <c r="N116" s="190"/>
      <c r="O116" s="66"/>
      <c r="P116" s="66"/>
      <c r="Q116" s="66"/>
      <c r="R116" s="66"/>
      <c r="S116" s="66"/>
      <c r="T116" s="67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T116" s="19" t="s">
        <v>152</v>
      </c>
      <c r="AU116" s="19" t="s">
        <v>82</v>
      </c>
    </row>
    <row r="117" spans="1:65" s="2" customFormat="1" ht="10.199999999999999">
      <c r="A117" s="36"/>
      <c r="B117" s="37"/>
      <c r="C117" s="38"/>
      <c r="D117" s="191" t="s">
        <v>153</v>
      </c>
      <c r="E117" s="38"/>
      <c r="F117" s="192" t="s">
        <v>846</v>
      </c>
      <c r="G117" s="38"/>
      <c r="H117" s="38"/>
      <c r="I117" s="188"/>
      <c r="J117" s="38"/>
      <c r="K117" s="38"/>
      <c r="L117" s="41"/>
      <c r="M117" s="189"/>
      <c r="N117" s="190"/>
      <c r="O117" s="66"/>
      <c r="P117" s="66"/>
      <c r="Q117" s="66"/>
      <c r="R117" s="66"/>
      <c r="S117" s="66"/>
      <c r="T117" s="67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T117" s="19" t="s">
        <v>153</v>
      </c>
      <c r="AU117" s="19" t="s">
        <v>82</v>
      </c>
    </row>
    <row r="118" spans="1:65" s="12" customFormat="1" ht="10.199999999999999">
      <c r="B118" s="194"/>
      <c r="C118" s="195"/>
      <c r="D118" s="186" t="s">
        <v>168</v>
      </c>
      <c r="E118" s="196" t="s">
        <v>19</v>
      </c>
      <c r="F118" s="197" t="s">
        <v>1261</v>
      </c>
      <c r="G118" s="195"/>
      <c r="H118" s="198">
        <v>9.9499999999999993</v>
      </c>
      <c r="I118" s="199"/>
      <c r="J118" s="195"/>
      <c r="K118" s="195"/>
      <c r="L118" s="200"/>
      <c r="M118" s="201"/>
      <c r="N118" s="202"/>
      <c r="O118" s="202"/>
      <c r="P118" s="202"/>
      <c r="Q118" s="202"/>
      <c r="R118" s="202"/>
      <c r="S118" s="202"/>
      <c r="T118" s="203"/>
      <c r="AT118" s="204" t="s">
        <v>168</v>
      </c>
      <c r="AU118" s="204" t="s">
        <v>82</v>
      </c>
      <c r="AV118" s="12" t="s">
        <v>82</v>
      </c>
      <c r="AW118" s="12" t="s">
        <v>34</v>
      </c>
      <c r="AX118" s="12" t="s">
        <v>80</v>
      </c>
      <c r="AY118" s="204" t="s">
        <v>144</v>
      </c>
    </row>
    <row r="119" spans="1:65" s="2" customFormat="1" ht="16.5" customHeight="1">
      <c r="A119" s="36"/>
      <c r="B119" s="37"/>
      <c r="C119" s="216" t="s">
        <v>180</v>
      </c>
      <c r="D119" s="216" t="s">
        <v>223</v>
      </c>
      <c r="E119" s="217" t="s">
        <v>517</v>
      </c>
      <c r="F119" s="218" t="s">
        <v>518</v>
      </c>
      <c r="G119" s="219" t="s">
        <v>519</v>
      </c>
      <c r="H119" s="220">
        <v>0.19900000000000001</v>
      </c>
      <c r="I119" s="221"/>
      <c r="J119" s="222">
        <f>ROUND(I119*H119,2)</f>
        <v>0</v>
      </c>
      <c r="K119" s="218" t="s">
        <v>149</v>
      </c>
      <c r="L119" s="223"/>
      <c r="M119" s="224" t="s">
        <v>19</v>
      </c>
      <c r="N119" s="225" t="s">
        <v>44</v>
      </c>
      <c r="O119" s="66"/>
      <c r="P119" s="182">
        <f>O119*H119</f>
        <v>0</v>
      </c>
      <c r="Q119" s="182">
        <v>1E-3</v>
      </c>
      <c r="R119" s="182">
        <f>Q119*H119</f>
        <v>1.9900000000000001E-4</v>
      </c>
      <c r="S119" s="182">
        <v>0</v>
      </c>
      <c r="T119" s="183">
        <f>S119*H119</f>
        <v>0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R119" s="184" t="s">
        <v>193</v>
      </c>
      <c r="AT119" s="184" t="s">
        <v>223</v>
      </c>
      <c r="AU119" s="184" t="s">
        <v>82</v>
      </c>
      <c r="AY119" s="19" t="s">
        <v>144</v>
      </c>
      <c r="BE119" s="185">
        <f>IF(N119="základní",J119,0)</f>
        <v>0</v>
      </c>
      <c r="BF119" s="185">
        <f>IF(N119="snížená",J119,0)</f>
        <v>0</v>
      </c>
      <c r="BG119" s="185">
        <f>IF(N119="zákl. přenesená",J119,0)</f>
        <v>0</v>
      </c>
      <c r="BH119" s="185">
        <f>IF(N119="sníž. přenesená",J119,0)</f>
        <v>0</v>
      </c>
      <c r="BI119" s="185">
        <f>IF(N119="nulová",J119,0)</f>
        <v>0</v>
      </c>
      <c r="BJ119" s="19" t="s">
        <v>80</v>
      </c>
      <c r="BK119" s="185">
        <f>ROUND(I119*H119,2)</f>
        <v>0</v>
      </c>
      <c r="BL119" s="19" t="s">
        <v>150</v>
      </c>
      <c r="BM119" s="184" t="s">
        <v>1262</v>
      </c>
    </row>
    <row r="120" spans="1:65" s="2" customFormat="1" ht="10.199999999999999">
      <c r="A120" s="36"/>
      <c r="B120" s="37"/>
      <c r="C120" s="38"/>
      <c r="D120" s="186" t="s">
        <v>152</v>
      </c>
      <c r="E120" s="38"/>
      <c r="F120" s="187" t="s">
        <v>518</v>
      </c>
      <c r="G120" s="38"/>
      <c r="H120" s="38"/>
      <c r="I120" s="188"/>
      <c r="J120" s="38"/>
      <c r="K120" s="38"/>
      <c r="L120" s="41"/>
      <c r="M120" s="189"/>
      <c r="N120" s="190"/>
      <c r="O120" s="66"/>
      <c r="P120" s="66"/>
      <c r="Q120" s="66"/>
      <c r="R120" s="66"/>
      <c r="S120" s="66"/>
      <c r="T120" s="67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T120" s="19" t="s">
        <v>152</v>
      </c>
      <c r="AU120" s="19" t="s">
        <v>82</v>
      </c>
    </row>
    <row r="121" spans="1:65" s="12" customFormat="1" ht="10.199999999999999">
      <c r="B121" s="194"/>
      <c r="C121" s="195"/>
      <c r="D121" s="186" t="s">
        <v>168</v>
      </c>
      <c r="E121" s="195"/>
      <c r="F121" s="197" t="s">
        <v>1263</v>
      </c>
      <c r="G121" s="195"/>
      <c r="H121" s="198">
        <v>0.19900000000000001</v>
      </c>
      <c r="I121" s="199"/>
      <c r="J121" s="195"/>
      <c r="K121" s="195"/>
      <c r="L121" s="200"/>
      <c r="M121" s="201"/>
      <c r="N121" s="202"/>
      <c r="O121" s="202"/>
      <c r="P121" s="202"/>
      <c r="Q121" s="202"/>
      <c r="R121" s="202"/>
      <c r="S121" s="202"/>
      <c r="T121" s="203"/>
      <c r="AT121" s="204" t="s">
        <v>168</v>
      </c>
      <c r="AU121" s="204" t="s">
        <v>82</v>
      </c>
      <c r="AV121" s="12" t="s">
        <v>82</v>
      </c>
      <c r="AW121" s="12" t="s">
        <v>4</v>
      </c>
      <c r="AX121" s="12" t="s">
        <v>80</v>
      </c>
      <c r="AY121" s="204" t="s">
        <v>144</v>
      </c>
    </row>
    <row r="122" spans="1:65" s="11" customFormat="1" ht="22.8" customHeight="1">
      <c r="B122" s="159"/>
      <c r="C122" s="160"/>
      <c r="D122" s="161" t="s">
        <v>72</v>
      </c>
      <c r="E122" s="234" t="s">
        <v>161</v>
      </c>
      <c r="F122" s="234" t="s">
        <v>869</v>
      </c>
      <c r="G122" s="160"/>
      <c r="H122" s="160"/>
      <c r="I122" s="163"/>
      <c r="J122" s="235">
        <f>BK122</f>
        <v>0</v>
      </c>
      <c r="K122" s="160"/>
      <c r="L122" s="165"/>
      <c r="M122" s="166"/>
      <c r="N122" s="167"/>
      <c r="O122" s="167"/>
      <c r="P122" s="168">
        <f>SUM(P123:P142)</f>
        <v>0</v>
      </c>
      <c r="Q122" s="167"/>
      <c r="R122" s="168">
        <f>SUM(R123:R142)</f>
        <v>52.905771200000004</v>
      </c>
      <c r="S122" s="167"/>
      <c r="T122" s="169">
        <f>SUM(T123:T142)</f>
        <v>0</v>
      </c>
      <c r="AR122" s="170" t="s">
        <v>80</v>
      </c>
      <c r="AT122" s="171" t="s">
        <v>72</v>
      </c>
      <c r="AU122" s="171" t="s">
        <v>80</v>
      </c>
      <c r="AY122" s="170" t="s">
        <v>144</v>
      </c>
      <c r="BK122" s="172">
        <f>SUM(BK123:BK142)</f>
        <v>0</v>
      </c>
    </row>
    <row r="123" spans="1:65" s="2" customFormat="1" ht="24.15" customHeight="1">
      <c r="A123" s="36"/>
      <c r="B123" s="37"/>
      <c r="C123" s="173" t="s">
        <v>186</v>
      </c>
      <c r="D123" s="173" t="s">
        <v>145</v>
      </c>
      <c r="E123" s="174" t="s">
        <v>1264</v>
      </c>
      <c r="F123" s="175" t="s">
        <v>1265</v>
      </c>
      <c r="G123" s="176" t="s">
        <v>231</v>
      </c>
      <c r="H123" s="177">
        <v>17.91</v>
      </c>
      <c r="I123" s="178"/>
      <c r="J123" s="179">
        <f>ROUND(I123*H123,2)</f>
        <v>0</v>
      </c>
      <c r="K123" s="175" t="s">
        <v>149</v>
      </c>
      <c r="L123" s="41"/>
      <c r="M123" s="180" t="s">
        <v>19</v>
      </c>
      <c r="N123" s="181" t="s">
        <v>44</v>
      </c>
      <c r="O123" s="66"/>
      <c r="P123" s="182">
        <f>O123*H123</f>
        <v>0</v>
      </c>
      <c r="Q123" s="182">
        <v>2.8332299999999999</v>
      </c>
      <c r="R123" s="182">
        <f>Q123*H123</f>
        <v>50.743149299999999</v>
      </c>
      <c r="S123" s="182">
        <v>0</v>
      </c>
      <c r="T123" s="183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184" t="s">
        <v>150</v>
      </c>
      <c r="AT123" s="184" t="s">
        <v>145</v>
      </c>
      <c r="AU123" s="184" t="s">
        <v>82</v>
      </c>
      <c r="AY123" s="19" t="s">
        <v>144</v>
      </c>
      <c r="BE123" s="185">
        <f>IF(N123="základní",J123,0)</f>
        <v>0</v>
      </c>
      <c r="BF123" s="185">
        <f>IF(N123="snížená",J123,0)</f>
        <v>0</v>
      </c>
      <c r="BG123" s="185">
        <f>IF(N123="zákl. přenesená",J123,0)</f>
        <v>0</v>
      </c>
      <c r="BH123" s="185">
        <f>IF(N123="sníž. přenesená",J123,0)</f>
        <v>0</v>
      </c>
      <c r="BI123" s="185">
        <f>IF(N123="nulová",J123,0)</f>
        <v>0</v>
      </c>
      <c r="BJ123" s="19" t="s">
        <v>80</v>
      </c>
      <c r="BK123" s="185">
        <f>ROUND(I123*H123,2)</f>
        <v>0</v>
      </c>
      <c r="BL123" s="19" t="s">
        <v>150</v>
      </c>
      <c r="BM123" s="184" t="s">
        <v>1266</v>
      </c>
    </row>
    <row r="124" spans="1:65" s="2" customFormat="1" ht="48">
      <c r="A124" s="36"/>
      <c r="B124" s="37"/>
      <c r="C124" s="38"/>
      <c r="D124" s="186" t="s">
        <v>152</v>
      </c>
      <c r="E124" s="38"/>
      <c r="F124" s="187" t="s">
        <v>1267</v>
      </c>
      <c r="G124" s="38"/>
      <c r="H124" s="38"/>
      <c r="I124" s="188"/>
      <c r="J124" s="38"/>
      <c r="K124" s="38"/>
      <c r="L124" s="41"/>
      <c r="M124" s="189"/>
      <c r="N124" s="190"/>
      <c r="O124" s="66"/>
      <c r="P124" s="66"/>
      <c r="Q124" s="66"/>
      <c r="R124" s="66"/>
      <c r="S124" s="66"/>
      <c r="T124" s="67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9" t="s">
        <v>152</v>
      </c>
      <c r="AU124" s="19" t="s">
        <v>82</v>
      </c>
    </row>
    <row r="125" spans="1:65" s="2" customFormat="1" ht="10.199999999999999">
      <c r="A125" s="36"/>
      <c r="B125" s="37"/>
      <c r="C125" s="38"/>
      <c r="D125" s="191" t="s">
        <v>153</v>
      </c>
      <c r="E125" s="38"/>
      <c r="F125" s="192" t="s">
        <v>1268</v>
      </c>
      <c r="G125" s="38"/>
      <c r="H125" s="38"/>
      <c r="I125" s="188"/>
      <c r="J125" s="38"/>
      <c r="K125" s="38"/>
      <c r="L125" s="41"/>
      <c r="M125" s="189"/>
      <c r="N125" s="190"/>
      <c r="O125" s="66"/>
      <c r="P125" s="66"/>
      <c r="Q125" s="66"/>
      <c r="R125" s="66"/>
      <c r="S125" s="66"/>
      <c r="T125" s="67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9" t="s">
        <v>153</v>
      </c>
      <c r="AU125" s="19" t="s">
        <v>82</v>
      </c>
    </row>
    <row r="126" spans="1:65" s="12" customFormat="1" ht="10.199999999999999">
      <c r="B126" s="194"/>
      <c r="C126" s="195"/>
      <c r="D126" s="186" t="s">
        <v>168</v>
      </c>
      <c r="E126" s="196" t="s">
        <v>19</v>
      </c>
      <c r="F126" s="197" t="s">
        <v>1269</v>
      </c>
      <c r="G126" s="195"/>
      <c r="H126" s="198">
        <v>17.91</v>
      </c>
      <c r="I126" s="199"/>
      <c r="J126" s="195"/>
      <c r="K126" s="195"/>
      <c r="L126" s="200"/>
      <c r="M126" s="201"/>
      <c r="N126" s="202"/>
      <c r="O126" s="202"/>
      <c r="P126" s="202"/>
      <c r="Q126" s="202"/>
      <c r="R126" s="202"/>
      <c r="S126" s="202"/>
      <c r="T126" s="203"/>
      <c r="AT126" s="204" t="s">
        <v>168</v>
      </c>
      <c r="AU126" s="204" t="s">
        <v>82</v>
      </c>
      <c r="AV126" s="12" t="s">
        <v>82</v>
      </c>
      <c r="AW126" s="12" t="s">
        <v>34</v>
      </c>
      <c r="AX126" s="12" t="s">
        <v>73</v>
      </c>
      <c r="AY126" s="204" t="s">
        <v>144</v>
      </c>
    </row>
    <row r="127" spans="1:65" s="13" customFormat="1" ht="10.199999999999999">
      <c r="B127" s="205"/>
      <c r="C127" s="206"/>
      <c r="D127" s="186" t="s">
        <v>168</v>
      </c>
      <c r="E127" s="207" t="s">
        <v>19</v>
      </c>
      <c r="F127" s="208" t="s">
        <v>170</v>
      </c>
      <c r="G127" s="206"/>
      <c r="H127" s="209">
        <v>17.91</v>
      </c>
      <c r="I127" s="210"/>
      <c r="J127" s="206"/>
      <c r="K127" s="206"/>
      <c r="L127" s="211"/>
      <c r="M127" s="212"/>
      <c r="N127" s="213"/>
      <c r="O127" s="213"/>
      <c r="P127" s="213"/>
      <c r="Q127" s="213"/>
      <c r="R127" s="213"/>
      <c r="S127" s="213"/>
      <c r="T127" s="214"/>
      <c r="AT127" s="215" t="s">
        <v>168</v>
      </c>
      <c r="AU127" s="215" t="s">
        <v>82</v>
      </c>
      <c r="AV127" s="13" t="s">
        <v>150</v>
      </c>
      <c r="AW127" s="13" t="s">
        <v>34</v>
      </c>
      <c r="AX127" s="13" t="s">
        <v>80</v>
      </c>
      <c r="AY127" s="215" t="s">
        <v>144</v>
      </c>
    </row>
    <row r="128" spans="1:65" s="2" customFormat="1" ht="21.75" customHeight="1">
      <c r="A128" s="36"/>
      <c r="B128" s="37"/>
      <c r="C128" s="173" t="s">
        <v>193</v>
      </c>
      <c r="D128" s="173" t="s">
        <v>145</v>
      </c>
      <c r="E128" s="174" t="s">
        <v>1270</v>
      </c>
      <c r="F128" s="175" t="s">
        <v>1271</v>
      </c>
      <c r="G128" s="176" t="s">
        <v>148</v>
      </c>
      <c r="H128" s="177">
        <v>79.599999999999994</v>
      </c>
      <c r="I128" s="178"/>
      <c r="J128" s="179">
        <f>ROUND(I128*H128,2)</f>
        <v>0</v>
      </c>
      <c r="K128" s="175" t="s">
        <v>149</v>
      </c>
      <c r="L128" s="41"/>
      <c r="M128" s="180" t="s">
        <v>19</v>
      </c>
      <c r="N128" s="181" t="s">
        <v>44</v>
      </c>
      <c r="O128" s="66"/>
      <c r="P128" s="182">
        <f>O128*H128</f>
        <v>0</v>
      </c>
      <c r="Q128" s="182">
        <v>8.6499999999999997E-3</v>
      </c>
      <c r="R128" s="182">
        <f>Q128*H128</f>
        <v>0.68853999999999993</v>
      </c>
      <c r="S128" s="182">
        <v>0</v>
      </c>
      <c r="T128" s="183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84" t="s">
        <v>150</v>
      </c>
      <c r="AT128" s="184" t="s">
        <v>145</v>
      </c>
      <c r="AU128" s="184" t="s">
        <v>82</v>
      </c>
      <c r="AY128" s="19" t="s">
        <v>144</v>
      </c>
      <c r="BE128" s="185">
        <f>IF(N128="základní",J128,0)</f>
        <v>0</v>
      </c>
      <c r="BF128" s="185">
        <f>IF(N128="snížená",J128,0)</f>
        <v>0</v>
      </c>
      <c r="BG128" s="185">
        <f>IF(N128="zákl. přenesená",J128,0)</f>
        <v>0</v>
      </c>
      <c r="BH128" s="185">
        <f>IF(N128="sníž. přenesená",J128,0)</f>
        <v>0</v>
      </c>
      <c r="BI128" s="185">
        <f>IF(N128="nulová",J128,0)</f>
        <v>0</v>
      </c>
      <c r="BJ128" s="19" t="s">
        <v>80</v>
      </c>
      <c r="BK128" s="185">
        <f>ROUND(I128*H128,2)</f>
        <v>0</v>
      </c>
      <c r="BL128" s="19" t="s">
        <v>150</v>
      </c>
      <c r="BM128" s="184" t="s">
        <v>1272</v>
      </c>
    </row>
    <row r="129" spans="1:65" s="2" customFormat="1" ht="48">
      <c r="A129" s="36"/>
      <c r="B129" s="37"/>
      <c r="C129" s="38"/>
      <c r="D129" s="186" t="s">
        <v>152</v>
      </c>
      <c r="E129" s="38"/>
      <c r="F129" s="187" t="s">
        <v>1273</v>
      </c>
      <c r="G129" s="38"/>
      <c r="H129" s="38"/>
      <c r="I129" s="188"/>
      <c r="J129" s="38"/>
      <c r="K129" s="38"/>
      <c r="L129" s="41"/>
      <c r="M129" s="189"/>
      <c r="N129" s="190"/>
      <c r="O129" s="66"/>
      <c r="P129" s="66"/>
      <c r="Q129" s="66"/>
      <c r="R129" s="66"/>
      <c r="S129" s="66"/>
      <c r="T129" s="67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9" t="s">
        <v>152</v>
      </c>
      <c r="AU129" s="19" t="s">
        <v>82</v>
      </c>
    </row>
    <row r="130" spans="1:65" s="2" customFormat="1" ht="10.199999999999999">
      <c r="A130" s="36"/>
      <c r="B130" s="37"/>
      <c r="C130" s="38"/>
      <c r="D130" s="191" t="s">
        <v>153</v>
      </c>
      <c r="E130" s="38"/>
      <c r="F130" s="192" t="s">
        <v>1274</v>
      </c>
      <c r="G130" s="38"/>
      <c r="H130" s="38"/>
      <c r="I130" s="188"/>
      <c r="J130" s="38"/>
      <c r="K130" s="38"/>
      <c r="L130" s="41"/>
      <c r="M130" s="189"/>
      <c r="N130" s="190"/>
      <c r="O130" s="66"/>
      <c r="P130" s="66"/>
      <c r="Q130" s="66"/>
      <c r="R130" s="66"/>
      <c r="S130" s="66"/>
      <c r="T130" s="67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9" t="s">
        <v>153</v>
      </c>
      <c r="AU130" s="19" t="s">
        <v>82</v>
      </c>
    </row>
    <row r="131" spans="1:65" s="12" customFormat="1" ht="10.199999999999999">
      <c r="B131" s="194"/>
      <c r="C131" s="195"/>
      <c r="D131" s="186" t="s">
        <v>168</v>
      </c>
      <c r="E131" s="196" t="s">
        <v>19</v>
      </c>
      <c r="F131" s="197" t="s">
        <v>1275</v>
      </c>
      <c r="G131" s="195"/>
      <c r="H131" s="198">
        <v>79.599999999999994</v>
      </c>
      <c r="I131" s="199"/>
      <c r="J131" s="195"/>
      <c r="K131" s="195"/>
      <c r="L131" s="200"/>
      <c r="M131" s="201"/>
      <c r="N131" s="202"/>
      <c r="O131" s="202"/>
      <c r="P131" s="202"/>
      <c r="Q131" s="202"/>
      <c r="R131" s="202"/>
      <c r="S131" s="202"/>
      <c r="T131" s="203"/>
      <c r="AT131" s="204" t="s">
        <v>168</v>
      </c>
      <c r="AU131" s="204" t="s">
        <v>82</v>
      </c>
      <c r="AV131" s="12" t="s">
        <v>82</v>
      </c>
      <c r="AW131" s="12" t="s">
        <v>34</v>
      </c>
      <c r="AX131" s="12" t="s">
        <v>73</v>
      </c>
      <c r="AY131" s="204" t="s">
        <v>144</v>
      </c>
    </row>
    <row r="132" spans="1:65" s="13" customFormat="1" ht="10.199999999999999">
      <c r="B132" s="205"/>
      <c r="C132" s="206"/>
      <c r="D132" s="186" t="s">
        <v>168</v>
      </c>
      <c r="E132" s="207" t="s">
        <v>19</v>
      </c>
      <c r="F132" s="208" t="s">
        <v>170</v>
      </c>
      <c r="G132" s="206"/>
      <c r="H132" s="209">
        <v>79.599999999999994</v>
      </c>
      <c r="I132" s="210"/>
      <c r="J132" s="206"/>
      <c r="K132" s="206"/>
      <c r="L132" s="211"/>
      <c r="M132" s="212"/>
      <c r="N132" s="213"/>
      <c r="O132" s="213"/>
      <c r="P132" s="213"/>
      <c r="Q132" s="213"/>
      <c r="R132" s="213"/>
      <c r="S132" s="213"/>
      <c r="T132" s="214"/>
      <c r="AT132" s="215" t="s">
        <v>168</v>
      </c>
      <c r="AU132" s="215" t="s">
        <v>82</v>
      </c>
      <c r="AV132" s="13" t="s">
        <v>150</v>
      </c>
      <c r="AW132" s="13" t="s">
        <v>34</v>
      </c>
      <c r="AX132" s="13" t="s">
        <v>80</v>
      </c>
      <c r="AY132" s="215" t="s">
        <v>144</v>
      </c>
    </row>
    <row r="133" spans="1:65" s="2" customFormat="1" ht="21.75" customHeight="1">
      <c r="A133" s="36"/>
      <c r="B133" s="37"/>
      <c r="C133" s="173" t="s">
        <v>199</v>
      </c>
      <c r="D133" s="173" t="s">
        <v>145</v>
      </c>
      <c r="E133" s="174" t="s">
        <v>1276</v>
      </c>
      <c r="F133" s="175" t="s">
        <v>1277</v>
      </c>
      <c r="G133" s="176" t="s">
        <v>148</v>
      </c>
      <c r="H133" s="177">
        <v>79.599999999999994</v>
      </c>
      <c r="I133" s="178"/>
      <c r="J133" s="179">
        <f>ROUND(I133*H133,2)</f>
        <v>0</v>
      </c>
      <c r="K133" s="175" t="s">
        <v>149</v>
      </c>
      <c r="L133" s="41"/>
      <c r="M133" s="180" t="s">
        <v>19</v>
      </c>
      <c r="N133" s="181" t="s">
        <v>44</v>
      </c>
      <c r="O133" s="66"/>
      <c r="P133" s="182">
        <f>O133*H133</f>
        <v>0</v>
      </c>
      <c r="Q133" s="182">
        <v>0</v>
      </c>
      <c r="R133" s="182">
        <f>Q133*H133</f>
        <v>0</v>
      </c>
      <c r="S133" s="182">
        <v>0</v>
      </c>
      <c r="T133" s="183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184" t="s">
        <v>150</v>
      </c>
      <c r="AT133" s="184" t="s">
        <v>145</v>
      </c>
      <c r="AU133" s="184" t="s">
        <v>82</v>
      </c>
      <c r="AY133" s="19" t="s">
        <v>144</v>
      </c>
      <c r="BE133" s="185">
        <f>IF(N133="základní",J133,0)</f>
        <v>0</v>
      </c>
      <c r="BF133" s="185">
        <f>IF(N133="snížená",J133,0)</f>
        <v>0</v>
      </c>
      <c r="BG133" s="185">
        <f>IF(N133="zákl. přenesená",J133,0)</f>
        <v>0</v>
      </c>
      <c r="BH133" s="185">
        <f>IF(N133="sníž. přenesená",J133,0)</f>
        <v>0</v>
      </c>
      <c r="BI133" s="185">
        <f>IF(N133="nulová",J133,0)</f>
        <v>0</v>
      </c>
      <c r="BJ133" s="19" t="s">
        <v>80</v>
      </c>
      <c r="BK133" s="185">
        <f>ROUND(I133*H133,2)</f>
        <v>0</v>
      </c>
      <c r="BL133" s="19" t="s">
        <v>150</v>
      </c>
      <c r="BM133" s="184" t="s">
        <v>1278</v>
      </c>
    </row>
    <row r="134" spans="1:65" s="2" customFormat="1" ht="48">
      <c r="A134" s="36"/>
      <c r="B134" s="37"/>
      <c r="C134" s="38"/>
      <c r="D134" s="186" t="s">
        <v>152</v>
      </c>
      <c r="E134" s="38"/>
      <c r="F134" s="187" t="s">
        <v>1279</v>
      </c>
      <c r="G134" s="38"/>
      <c r="H134" s="38"/>
      <c r="I134" s="188"/>
      <c r="J134" s="38"/>
      <c r="K134" s="38"/>
      <c r="L134" s="41"/>
      <c r="M134" s="189"/>
      <c r="N134" s="190"/>
      <c r="O134" s="66"/>
      <c r="P134" s="66"/>
      <c r="Q134" s="66"/>
      <c r="R134" s="66"/>
      <c r="S134" s="66"/>
      <c r="T134" s="67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9" t="s">
        <v>152</v>
      </c>
      <c r="AU134" s="19" t="s">
        <v>82</v>
      </c>
    </row>
    <row r="135" spans="1:65" s="2" customFormat="1" ht="10.199999999999999">
      <c r="A135" s="36"/>
      <c r="B135" s="37"/>
      <c r="C135" s="38"/>
      <c r="D135" s="191" t="s">
        <v>153</v>
      </c>
      <c r="E135" s="38"/>
      <c r="F135" s="192" t="s">
        <v>1280</v>
      </c>
      <c r="G135" s="38"/>
      <c r="H135" s="38"/>
      <c r="I135" s="188"/>
      <c r="J135" s="38"/>
      <c r="K135" s="38"/>
      <c r="L135" s="41"/>
      <c r="M135" s="189"/>
      <c r="N135" s="190"/>
      <c r="O135" s="66"/>
      <c r="P135" s="66"/>
      <c r="Q135" s="66"/>
      <c r="R135" s="66"/>
      <c r="S135" s="66"/>
      <c r="T135" s="67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9" t="s">
        <v>153</v>
      </c>
      <c r="AU135" s="19" t="s">
        <v>82</v>
      </c>
    </row>
    <row r="136" spans="1:65" s="12" customFormat="1" ht="10.199999999999999">
      <c r="B136" s="194"/>
      <c r="C136" s="195"/>
      <c r="D136" s="186" t="s">
        <v>168</v>
      </c>
      <c r="E136" s="196" t="s">
        <v>19</v>
      </c>
      <c r="F136" s="197" t="s">
        <v>1275</v>
      </c>
      <c r="G136" s="195"/>
      <c r="H136" s="198">
        <v>79.599999999999994</v>
      </c>
      <c r="I136" s="199"/>
      <c r="J136" s="195"/>
      <c r="K136" s="195"/>
      <c r="L136" s="200"/>
      <c r="M136" s="201"/>
      <c r="N136" s="202"/>
      <c r="O136" s="202"/>
      <c r="P136" s="202"/>
      <c r="Q136" s="202"/>
      <c r="R136" s="202"/>
      <c r="S136" s="202"/>
      <c r="T136" s="203"/>
      <c r="AT136" s="204" t="s">
        <v>168</v>
      </c>
      <c r="AU136" s="204" t="s">
        <v>82</v>
      </c>
      <c r="AV136" s="12" t="s">
        <v>82</v>
      </c>
      <c r="AW136" s="12" t="s">
        <v>34</v>
      </c>
      <c r="AX136" s="12" t="s">
        <v>73</v>
      </c>
      <c r="AY136" s="204" t="s">
        <v>144</v>
      </c>
    </row>
    <row r="137" spans="1:65" s="13" customFormat="1" ht="10.199999999999999">
      <c r="B137" s="205"/>
      <c r="C137" s="206"/>
      <c r="D137" s="186" t="s">
        <v>168</v>
      </c>
      <c r="E137" s="207" t="s">
        <v>19</v>
      </c>
      <c r="F137" s="208" t="s">
        <v>170</v>
      </c>
      <c r="G137" s="206"/>
      <c r="H137" s="209">
        <v>79.599999999999994</v>
      </c>
      <c r="I137" s="210"/>
      <c r="J137" s="206"/>
      <c r="K137" s="206"/>
      <c r="L137" s="211"/>
      <c r="M137" s="212"/>
      <c r="N137" s="213"/>
      <c r="O137" s="213"/>
      <c r="P137" s="213"/>
      <c r="Q137" s="213"/>
      <c r="R137" s="213"/>
      <c r="S137" s="213"/>
      <c r="T137" s="214"/>
      <c r="AT137" s="215" t="s">
        <v>168</v>
      </c>
      <c r="AU137" s="215" t="s">
        <v>82</v>
      </c>
      <c r="AV137" s="13" t="s">
        <v>150</v>
      </c>
      <c r="AW137" s="13" t="s">
        <v>34</v>
      </c>
      <c r="AX137" s="13" t="s">
        <v>80</v>
      </c>
      <c r="AY137" s="215" t="s">
        <v>144</v>
      </c>
    </row>
    <row r="138" spans="1:65" s="2" customFormat="1" ht="24.15" customHeight="1">
      <c r="A138" s="36"/>
      <c r="B138" s="37"/>
      <c r="C138" s="173" t="s">
        <v>205</v>
      </c>
      <c r="D138" s="173" t="s">
        <v>145</v>
      </c>
      <c r="E138" s="174" t="s">
        <v>1281</v>
      </c>
      <c r="F138" s="175" t="s">
        <v>1282</v>
      </c>
      <c r="G138" s="176" t="s">
        <v>238</v>
      </c>
      <c r="H138" s="177">
        <v>1.4179999999999999</v>
      </c>
      <c r="I138" s="178"/>
      <c r="J138" s="179">
        <f>ROUND(I138*H138,2)</f>
        <v>0</v>
      </c>
      <c r="K138" s="175" t="s">
        <v>149</v>
      </c>
      <c r="L138" s="41"/>
      <c r="M138" s="180" t="s">
        <v>19</v>
      </c>
      <c r="N138" s="181" t="s">
        <v>44</v>
      </c>
      <c r="O138" s="66"/>
      <c r="P138" s="182">
        <f>O138*H138</f>
        <v>0</v>
      </c>
      <c r="Q138" s="182">
        <v>1.03955</v>
      </c>
      <c r="R138" s="182">
        <f>Q138*H138</f>
        <v>1.4740818999999998</v>
      </c>
      <c r="S138" s="182">
        <v>0</v>
      </c>
      <c r="T138" s="183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84" t="s">
        <v>150</v>
      </c>
      <c r="AT138" s="184" t="s">
        <v>145</v>
      </c>
      <c r="AU138" s="184" t="s">
        <v>82</v>
      </c>
      <c r="AY138" s="19" t="s">
        <v>144</v>
      </c>
      <c r="BE138" s="185">
        <f>IF(N138="základní",J138,0)</f>
        <v>0</v>
      </c>
      <c r="BF138" s="185">
        <f>IF(N138="snížená",J138,0)</f>
        <v>0</v>
      </c>
      <c r="BG138" s="185">
        <f>IF(N138="zákl. přenesená",J138,0)</f>
        <v>0</v>
      </c>
      <c r="BH138" s="185">
        <f>IF(N138="sníž. přenesená",J138,0)</f>
        <v>0</v>
      </c>
      <c r="BI138" s="185">
        <f>IF(N138="nulová",J138,0)</f>
        <v>0</v>
      </c>
      <c r="BJ138" s="19" t="s">
        <v>80</v>
      </c>
      <c r="BK138" s="185">
        <f>ROUND(I138*H138,2)</f>
        <v>0</v>
      </c>
      <c r="BL138" s="19" t="s">
        <v>150</v>
      </c>
      <c r="BM138" s="184" t="s">
        <v>1283</v>
      </c>
    </row>
    <row r="139" spans="1:65" s="2" customFormat="1" ht="57.6">
      <c r="A139" s="36"/>
      <c r="B139" s="37"/>
      <c r="C139" s="38"/>
      <c r="D139" s="186" t="s">
        <v>152</v>
      </c>
      <c r="E139" s="38"/>
      <c r="F139" s="187" t="s">
        <v>1284</v>
      </c>
      <c r="G139" s="38"/>
      <c r="H139" s="38"/>
      <c r="I139" s="188"/>
      <c r="J139" s="38"/>
      <c r="K139" s="38"/>
      <c r="L139" s="41"/>
      <c r="M139" s="189"/>
      <c r="N139" s="190"/>
      <c r="O139" s="66"/>
      <c r="P139" s="66"/>
      <c r="Q139" s="66"/>
      <c r="R139" s="66"/>
      <c r="S139" s="66"/>
      <c r="T139" s="67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9" t="s">
        <v>152</v>
      </c>
      <c r="AU139" s="19" t="s">
        <v>82</v>
      </c>
    </row>
    <row r="140" spans="1:65" s="2" customFormat="1" ht="10.199999999999999">
      <c r="A140" s="36"/>
      <c r="B140" s="37"/>
      <c r="C140" s="38"/>
      <c r="D140" s="191" t="s">
        <v>153</v>
      </c>
      <c r="E140" s="38"/>
      <c r="F140" s="192" t="s">
        <v>1285</v>
      </c>
      <c r="G140" s="38"/>
      <c r="H140" s="38"/>
      <c r="I140" s="188"/>
      <c r="J140" s="38"/>
      <c r="K140" s="38"/>
      <c r="L140" s="41"/>
      <c r="M140" s="189"/>
      <c r="N140" s="190"/>
      <c r="O140" s="66"/>
      <c r="P140" s="66"/>
      <c r="Q140" s="66"/>
      <c r="R140" s="66"/>
      <c r="S140" s="66"/>
      <c r="T140" s="67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T140" s="19" t="s">
        <v>153</v>
      </c>
      <c r="AU140" s="19" t="s">
        <v>82</v>
      </c>
    </row>
    <row r="141" spans="1:65" s="12" customFormat="1" ht="10.199999999999999">
      <c r="B141" s="194"/>
      <c r="C141" s="195"/>
      <c r="D141" s="186" t="s">
        <v>168</v>
      </c>
      <c r="E141" s="196" t="s">
        <v>19</v>
      </c>
      <c r="F141" s="197" t="s">
        <v>1286</v>
      </c>
      <c r="G141" s="195"/>
      <c r="H141" s="198">
        <v>1.4179999999999999</v>
      </c>
      <c r="I141" s="199"/>
      <c r="J141" s="195"/>
      <c r="K141" s="195"/>
      <c r="L141" s="200"/>
      <c r="M141" s="201"/>
      <c r="N141" s="202"/>
      <c r="O141" s="202"/>
      <c r="P141" s="202"/>
      <c r="Q141" s="202"/>
      <c r="R141" s="202"/>
      <c r="S141" s="202"/>
      <c r="T141" s="203"/>
      <c r="AT141" s="204" t="s">
        <v>168</v>
      </c>
      <c r="AU141" s="204" t="s">
        <v>82</v>
      </c>
      <c r="AV141" s="12" t="s">
        <v>82</v>
      </c>
      <c r="AW141" s="12" t="s">
        <v>34</v>
      </c>
      <c r="AX141" s="12" t="s">
        <v>73</v>
      </c>
      <c r="AY141" s="204" t="s">
        <v>144</v>
      </c>
    </row>
    <row r="142" spans="1:65" s="13" customFormat="1" ht="10.199999999999999">
      <c r="B142" s="205"/>
      <c r="C142" s="206"/>
      <c r="D142" s="186" t="s">
        <v>168</v>
      </c>
      <c r="E142" s="207" t="s">
        <v>19</v>
      </c>
      <c r="F142" s="208" t="s">
        <v>170</v>
      </c>
      <c r="G142" s="206"/>
      <c r="H142" s="209">
        <v>1.4179999999999999</v>
      </c>
      <c r="I142" s="210"/>
      <c r="J142" s="206"/>
      <c r="K142" s="206"/>
      <c r="L142" s="211"/>
      <c r="M142" s="212"/>
      <c r="N142" s="213"/>
      <c r="O142" s="213"/>
      <c r="P142" s="213"/>
      <c r="Q142" s="213"/>
      <c r="R142" s="213"/>
      <c r="S142" s="213"/>
      <c r="T142" s="214"/>
      <c r="AT142" s="215" t="s">
        <v>168</v>
      </c>
      <c r="AU142" s="215" t="s">
        <v>82</v>
      </c>
      <c r="AV142" s="13" t="s">
        <v>150</v>
      </c>
      <c r="AW142" s="13" t="s">
        <v>34</v>
      </c>
      <c r="AX142" s="13" t="s">
        <v>80</v>
      </c>
      <c r="AY142" s="215" t="s">
        <v>144</v>
      </c>
    </row>
    <row r="143" spans="1:65" s="11" customFormat="1" ht="22.8" customHeight="1">
      <c r="B143" s="159"/>
      <c r="C143" s="160"/>
      <c r="D143" s="161" t="s">
        <v>72</v>
      </c>
      <c r="E143" s="234" t="s">
        <v>180</v>
      </c>
      <c r="F143" s="234" t="s">
        <v>609</v>
      </c>
      <c r="G143" s="160"/>
      <c r="H143" s="160"/>
      <c r="I143" s="163"/>
      <c r="J143" s="235">
        <f>BK143</f>
        <v>0</v>
      </c>
      <c r="K143" s="160"/>
      <c r="L143" s="165"/>
      <c r="M143" s="166"/>
      <c r="N143" s="167"/>
      <c r="O143" s="167"/>
      <c r="P143" s="168">
        <f>SUM(P144:P153)</f>
        <v>0</v>
      </c>
      <c r="Q143" s="167"/>
      <c r="R143" s="168">
        <f>SUM(R144:R153)</f>
        <v>0.12646299999999999</v>
      </c>
      <c r="S143" s="167"/>
      <c r="T143" s="169">
        <f>SUM(T144:T153)</f>
        <v>0</v>
      </c>
      <c r="AR143" s="170" t="s">
        <v>80</v>
      </c>
      <c r="AT143" s="171" t="s">
        <v>72</v>
      </c>
      <c r="AU143" s="171" t="s">
        <v>80</v>
      </c>
      <c r="AY143" s="170" t="s">
        <v>144</v>
      </c>
      <c r="BK143" s="172">
        <f>SUM(BK144:BK153)</f>
        <v>0</v>
      </c>
    </row>
    <row r="144" spans="1:65" s="2" customFormat="1" ht="24.15" customHeight="1">
      <c r="A144" s="36"/>
      <c r="B144" s="37"/>
      <c r="C144" s="173" t="s">
        <v>211</v>
      </c>
      <c r="D144" s="173" t="s">
        <v>145</v>
      </c>
      <c r="E144" s="174" t="s">
        <v>610</v>
      </c>
      <c r="F144" s="175" t="s">
        <v>611</v>
      </c>
      <c r="G144" s="176" t="s">
        <v>218</v>
      </c>
      <c r="H144" s="177">
        <v>36.549999999999997</v>
      </c>
      <c r="I144" s="178"/>
      <c r="J144" s="179">
        <f>ROUND(I144*H144,2)</f>
        <v>0</v>
      </c>
      <c r="K144" s="175" t="s">
        <v>149</v>
      </c>
      <c r="L144" s="41"/>
      <c r="M144" s="180" t="s">
        <v>19</v>
      </c>
      <c r="N144" s="181" t="s">
        <v>44</v>
      </c>
      <c r="O144" s="66"/>
      <c r="P144" s="182">
        <f>O144*H144</f>
        <v>0</v>
      </c>
      <c r="Q144" s="182">
        <v>2.0799999999999998E-3</v>
      </c>
      <c r="R144" s="182">
        <f>Q144*H144</f>
        <v>7.6023999999999994E-2</v>
      </c>
      <c r="S144" s="182">
        <v>0</v>
      </c>
      <c r="T144" s="183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184" t="s">
        <v>150</v>
      </c>
      <c r="AT144" s="184" t="s">
        <v>145</v>
      </c>
      <c r="AU144" s="184" t="s">
        <v>82</v>
      </c>
      <c r="AY144" s="19" t="s">
        <v>144</v>
      </c>
      <c r="BE144" s="185">
        <f>IF(N144="základní",J144,0)</f>
        <v>0</v>
      </c>
      <c r="BF144" s="185">
        <f>IF(N144="snížená",J144,0)</f>
        <v>0</v>
      </c>
      <c r="BG144" s="185">
        <f>IF(N144="zákl. přenesená",J144,0)</f>
        <v>0</v>
      </c>
      <c r="BH144" s="185">
        <f>IF(N144="sníž. přenesená",J144,0)</f>
        <v>0</v>
      </c>
      <c r="BI144" s="185">
        <f>IF(N144="nulová",J144,0)</f>
        <v>0</v>
      </c>
      <c r="BJ144" s="19" t="s">
        <v>80</v>
      </c>
      <c r="BK144" s="185">
        <f>ROUND(I144*H144,2)</f>
        <v>0</v>
      </c>
      <c r="BL144" s="19" t="s">
        <v>150</v>
      </c>
      <c r="BM144" s="184" t="s">
        <v>1287</v>
      </c>
    </row>
    <row r="145" spans="1:65" s="2" customFormat="1" ht="28.8">
      <c r="A145" s="36"/>
      <c r="B145" s="37"/>
      <c r="C145" s="38"/>
      <c r="D145" s="186" t="s">
        <v>152</v>
      </c>
      <c r="E145" s="38"/>
      <c r="F145" s="187" t="s">
        <v>613</v>
      </c>
      <c r="G145" s="38"/>
      <c r="H145" s="38"/>
      <c r="I145" s="188"/>
      <c r="J145" s="38"/>
      <c r="K145" s="38"/>
      <c r="L145" s="41"/>
      <c r="M145" s="189"/>
      <c r="N145" s="190"/>
      <c r="O145" s="66"/>
      <c r="P145" s="66"/>
      <c r="Q145" s="66"/>
      <c r="R145" s="66"/>
      <c r="S145" s="66"/>
      <c r="T145" s="67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T145" s="19" t="s">
        <v>152</v>
      </c>
      <c r="AU145" s="19" t="s">
        <v>82</v>
      </c>
    </row>
    <row r="146" spans="1:65" s="2" customFormat="1" ht="10.199999999999999">
      <c r="A146" s="36"/>
      <c r="B146" s="37"/>
      <c r="C146" s="38"/>
      <c r="D146" s="191" t="s">
        <v>153</v>
      </c>
      <c r="E146" s="38"/>
      <c r="F146" s="192" t="s">
        <v>614</v>
      </c>
      <c r="G146" s="38"/>
      <c r="H146" s="38"/>
      <c r="I146" s="188"/>
      <c r="J146" s="38"/>
      <c r="K146" s="38"/>
      <c r="L146" s="41"/>
      <c r="M146" s="189"/>
      <c r="N146" s="190"/>
      <c r="O146" s="66"/>
      <c r="P146" s="66"/>
      <c r="Q146" s="66"/>
      <c r="R146" s="66"/>
      <c r="S146" s="66"/>
      <c r="T146" s="67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T146" s="19" t="s">
        <v>153</v>
      </c>
      <c r="AU146" s="19" t="s">
        <v>82</v>
      </c>
    </row>
    <row r="147" spans="1:65" s="12" customFormat="1" ht="10.199999999999999">
      <c r="B147" s="194"/>
      <c r="C147" s="195"/>
      <c r="D147" s="186" t="s">
        <v>168</v>
      </c>
      <c r="E147" s="196" t="s">
        <v>19</v>
      </c>
      <c r="F147" s="197" t="s">
        <v>1288</v>
      </c>
      <c r="G147" s="195"/>
      <c r="H147" s="198">
        <v>36.549999999999997</v>
      </c>
      <c r="I147" s="199"/>
      <c r="J147" s="195"/>
      <c r="K147" s="195"/>
      <c r="L147" s="200"/>
      <c r="M147" s="201"/>
      <c r="N147" s="202"/>
      <c r="O147" s="202"/>
      <c r="P147" s="202"/>
      <c r="Q147" s="202"/>
      <c r="R147" s="202"/>
      <c r="S147" s="202"/>
      <c r="T147" s="203"/>
      <c r="AT147" s="204" t="s">
        <v>168</v>
      </c>
      <c r="AU147" s="204" t="s">
        <v>82</v>
      </c>
      <c r="AV147" s="12" t="s">
        <v>82</v>
      </c>
      <c r="AW147" s="12" t="s">
        <v>34</v>
      </c>
      <c r="AX147" s="12" t="s">
        <v>73</v>
      </c>
      <c r="AY147" s="204" t="s">
        <v>144</v>
      </c>
    </row>
    <row r="148" spans="1:65" s="13" customFormat="1" ht="10.199999999999999">
      <c r="B148" s="205"/>
      <c r="C148" s="206"/>
      <c r="D148" s="186" t="s">
        <v>168</v>
      </c>
      <c r="E148" s="207" t="s">
        <v>19</v>
      </c>
      <c r="F148" s="208" t="s">
        <v>170</v>
      </c>
      <c r="G148" s="206"/>
      <c r="H148" s="209">
        <v>36.549999999999997</v>
      </c>
      <c r="I148" s="210"/>
      <c r="J148" s="206"/>
      <c r="K148" s="206"/>
      <c r="L148" s="211"/>
      <c r="M148" s="212"/>
      <c r="N148" s="213"/>
      <c r="O148" s="213"/>
      <c r="P148" s="213"/>
      <c r="Q148" s="213"/>
      <c r="R148" s="213"/>
      <c r="S148" s="213"/>
      <c r="T148" s="214"/>
      <c r="AT148" s="215" t="s">
        <v>168</v>
      </c>
      <c r="AU148" s="215" t="s">
        <v>82</v>
      </c>
      <c r="AV148" s="13" t="s">
        <v>150</v>
      </c>
      <c r="AW148" s="13" t="s">
        <v>34</v>
      </c>
      <c r="AX148" s="13" t="s">
        <v>80</v>
      </c>
      <c r="AY148" s="215" t="s">
        <v>144</v>
      </c>
    </row>
    <row r="149" spans="1:65" s="2" customFormat="1" ht="33" customHeight="1">
      <c r="A149" s="36"/>
      <c r="B149" s="37"/>
      <c r="C149" s="173" t="s">
        <v>8</v>
      </c>
      <c r="D149" s="173" t="s">
        <v>145</v>
      </c>
      <c r="E149" s="174" t="s">
        <v>617</v>
      </c>
      <c r="F149" s="175" t="s">
        <v>618</v>
      </c>
      <c r="G149" s="176" t="s">
        <v>218</v>
      </c>
      <c r="H149" s="177">
        <v>36.549999999999997</v>
      </c>
      <c r="I149" s="178"/>
      <c r="J149" s="179">
        <f>ROUND(I149*H149,2)</f>
        <v>0</v>
      </c>
      <c r="K149" s="175" t="s">
        <v>149</v>
      </c>
      <c r="L149" s="41"/>
      <c r="M149" s="180" t="s">
        <v>19</v>
      </c>
      <c r="N149" s="181" t="s">
        <v>44</v>
      </c>
      <c r="O149" s="66"/>
      <c r="P149" s="182">
        <f>O149*H149</f>
        <v>0</v>
      </c>
      <c r="Q149" s="182">
        <v>1.3799999999999999E-3</v>
      </c>
      <c r="R149" s="182">
        <f>Q149*H149</f>
        <v>5.0438999999999991E-2</v>
      </c>
      <c r="S149" s="182">
        <v>0</v>
      </c>
      <c r="T149" s="183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184" t="s">
        <v>150</v>
      </c>
      <c r="AT149" s="184" t="s">
        <v>145</v>
      </c>
      <c r="AU149" s="184" t="s">
        <v>82</v>
      </c>
      <c r="AY149" s="19" t="s">
        <v>144</v>
      </c>
      <c r="BE149" s="185">
        <f>IF(N149="základní",J149,0)</f>
        <v>0</v>
      </c>
      <c r="BF149" s="185">
        <f>IF(N149="snížená",J149,0)</f>
        <v>0</v>
      </c>
      <c r="BG149" s="185">
        <f>IF(N149="zákl. přenesená",J149,0)</f>
        <v>0</v>
      </c>
      <c r="BH149" s="185">
        <f>IF(N149="sníž. přenesená",J149,0)</f>
        <v>0</v>
      </c>
      <c r="BI149" s="185">
        <f>IF(N149="nulová",J149,0)</f>
        <v>0</v>
      </c>
      <c r="BJ149" s="19" t="s">
        <v>80</v>
      </c>
      <c r="BK149" s="185">
        <f>ROUND(I149*H149,2)</f>
        <v>0</v>
      </c>
      <c r="BL149" s="19" t="s">
        <v>150</v>
      </c>
      <c r="BM149" s="184" t="s">
        <v>1289</v>
      </c>
    </row>
    <row r="150" spans="1:65" s="2" customFormat="1" ht="38.4">
      <c r="A150" s="36"/>
      <c r="B150" s="37"/>
      <c r="C150" s="38"/>
      <c r="D150" s="186" t="s">
        <v>152</v>
      </c>
      <c r="E150" s="38"/>
      <c r="F150" s="187" t="s">
        <v>620</v>
      </c>
      <c r="G150" s="38"/>
      <c r="H150" s="38"/>
      <c r="I150" s="188"/>
      <c r="J150" s="38"/>
      <c r="K150" s="38"/>
      <c r="L150" s="41"/>
      <c r="M150" s="189"/>
      <c r="N150" s="190"/>
      <c r="O150" s="66"/>
      <c r="P150" s="66"/>
      <c r="Q150" s="66"/>
      <c r="R150" s="66"/>
      <c r="S150" s="66"/>
      <c r="T150" s="67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T150" s="19" t="s">
        <v>152</v>
      </c>
      <c r="AU150" s="19" t="s">
        <v>82</v>
      </c>
    </row>
    <row r="151" spans="1:65" s="2" customFormat="1" ht="10.199999999999999">
      <c r="A151" s="36"/>
      <c r="B151" s="37"/>
      <c r="C151" s="38"/>
      <c r="D151" s="191" t="s">
        <v>153</v>
      </c>
      <c r="E151" s="38"/>
      <c r="F151" s="192" t="s">
        <v>621</v>
      </c>
      <c r="G151" s="38"/>
      <c r="H151" s="38"/>
      <c r="I151" s="188"/>
      <c r="J151" s="38"/>
      <c r="K151" s="38"/>
      <c r="L151" s="41"/>
      <c r="M151" s="189"/>
      <c r="N151" s="190"/>
      <c r="O151" s="66"/>
      <c r="P151" s="66"/>
      <c r="Q151" s="66"/>
      <c r="R151" s="66"/>
      <c r="S151" s="66"/>
      <c r="T151" s="67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T151" s="19" t="s">
        <v>153</v>
      </c>
      <c r="AU151" s="19" t="s">
        <v>82</v>
      </c>
    </row>
    <row r="152" spans="1:65" s="12" customFormat="1" ht="10.199999999999999">
      <c r="B152" s="194"/>
      <c r="C152" s="195"/>
      <c r="D152" s="186" t="s">
        <v>168</v>
      </c>
      <c r="E152" s="196" t="s">
        <v>19</v>
      </c>
      <c r="F152" s="197" t="s">
        <v>1288</v>
      </c>
      <c r="G152" s="195"/>
      <c r="H152" s="198">
        <v>36.549999999999997</v>
      </c>
      <c r="I152" s="199"/>
      <c r="J152" s="195"/>
      <c r="K152" s="195"/>
      <c r="L152" s="200"/>
      <c r="M152" s="201"/>
      <c r="N152" s="202"/>
      <c r="O152" s="202"/>
      <c r="P152" s="202"/>
      <c r="Q152" s="202"/>
      <c r="R152" s="202"/>
      <c r="S152" s="202"/>
      <c r="T152" s="203"/>
      <c r="AT152" s="204" t="s">
        <v>168</v>
      </c>
      <c r="AU152" s="204" t="s">
        <v>82</v>
      </c>
      <c r="AV152" s="12" t="s">
        <v>82</v>
      </c>
      <c r="AW152" s="12" t="s">
        <v>34</v>
      </c>
      <c r="AX152" s="12" t="s">
        <v>73</v>
      </c>
      <c r="AY152" s="204" t="s">
        <v>144</v>
      </c>
    </row>
    <row r="153" spans="1:65" s="13" customFormat="1" ht="10.199999999999999">
      <c r="B153" s="205"/>
      <c r="C153" s="206"/>
      <c r="D153" s="186" t="s">
        <v>168</v>
      </c>
      <c r="E153" s="207" t="s">
        <v>19</v>
      </c>
      <c r="F153" s="208" t="s">
        <v>170</v>
      </c>
      <c r="G153" s="206"/>
      <c r="H153" s="209">
        <v>36.549999999999997</v>
      </c>
      <c r="I153" s="210"/>
      <c r="J153" s="206"/>
      <c r="K153" s="206"/>
      <c r="L153" s="211"/>
      <c r="M153" s="212"/>
      <c r="N153" s="213"/>
      <c r="O153" s="213"/>
      <c r="P153" s="213"/>
      <c r="Q153" s="213"/>
      <c r="R153" s="213"/>
      <c r="S153" s="213"/>
      <c r="T153" s="214"/>
      <c r="AT153" s="215" t="s">
        <v>168</v>
      </c>
      <c r="AU153" s="215" t="s">
        <v>82</v>
      </c>
      <c r="AV153" s="13" t="s">
        <v>150</v>
      </c>
      <c r="AW153" s="13" t="s">
        <v>34</v>
      </c>
      <c r="AX153" s="13" t="s">
        <v>80</v>
      </c>
      <c r="AY153" s="215" t="s">
        <v>144</v>
      </c>
    </row>
    <row r="154" spans="1:65" s="11" customFormat="1" ht="22.8" customHeight="1">
      <c r="B154" s="159"/>
      <c r="C154" s="160"/>
      <c r="D154" s="161" t="s">
        <v>72</v>
      </c>
      <c r="E154" s="234" t="s">
        <v>199</v>
      </c>
      <c r="F154" s="234" t="s">
        <v>676</v>
      </c>
      <c r="G154" s="160"/>
      <c r="H154" s="160"/>
      <c r="I154" s="163"/>
      <c r="J154" s="235">
        <f>BK154</f>
        <v>0</v>
      </c>
      <c r="K154" s="160"/>
      <c r="L154" s="165"/>
      <c r="M154" s="166"/>
      <c r="N154" s="167"/>
      <c r="O154" s="167"/>
      <c r="P154" s="168">
        <f>SUM(P155:P159)</f>
        <v>0</v>
      </c>
      <c r="Q154" s="167"/>
      <c r="R154" s="168">
        <f>SUM(R155:R159)</f>
        <v>0</v>
      </c>
      <c r="S154" s="167"/>
      <c r="T154" s="169">
        <f>SUM(T155:T159)</f>
        <v>42.387</v>
      </c>
      <c r="AR154" s="170" t="s">
        <v>80</v>
      </c>
      <c r="AT154" s="171" t="s">
        <v>72</v>
      </c>
      <c r="AU154" s="171" t="s">
        <v>80</v>
      </c>
      <c r="AY154" s="170" t="s">
        <v>144</v>
      </c>
      <c r="BK154" s="172">
        <f>SUM(BK155:BK159)</f>
        <v>0</v>
      </c>
    </row>
    <row r="155" spans="1:65" s="2" customFormat="1" ht="16.5" customHeight="1">
      <c r="A155" s="36"/>
      <c r="B155" s="37"/>
      <c r="C155" s="173" t="s">
        <v>222</v>
      </c>
      <c r="D155" s="173" t="s">
        <v>145</v>
      </c>
      <c r="E155" s="174" t="s">
        <v>1290</v>
      </c>
      <c r="F155" s="175" t="s">
        <v>1291</v>
      </c>
      <c r="G155" s="176" t="s">
        <v>148</v>
      </c>
      <c r="H155" s="177">
        <v>119.4</v>
      </c>
      <c r="I155" s="178"/>
      <c r="J155" s="179">
        <f>ROUND(I155*H155,2)</f>
        <v>0</v>
      </c>
      <c r="K155" s="175" t="s">
        <v>149</v>
      </c>
      <c r="L155" s="41"/>
      <c r="M155" s="180" t="s">
        <v>19</v>
      </c>
      <c r="N155" s="181" t="s">
        <v>44</v>
      </c>
      <c r="O155" s="66"/>
      <c r="P155" s="182">
        <f>O155*H155</f>
        <v>0</v>
      </c>
      <c r="Q155" s="182">
        <v>0</v>
      </c>
      <c r="R155" s="182">
        <f>Q155*H155</f>
        <v>0</v>
      </c>
      <c r="S155" s="182">
        <v>0.35499999999999998</v>
      </c>
      <c r="T155" s="183">
        <f>S155*H155</f>
        <v>42.387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184" t="s">
        <v>150</v>
      </c>
      <c r="AT155" s="184" t="s">
        <v>145</v>
      </c>
      <c r="AU155" s="184" t="s">
        <v>82</v>
      </c>
      <c r="AY155" s="19" t="s">
        <v>144</v>
      </c>
      <c r="BE155" s="185">
        <f>IF(N155="základní",J155,0)</f>
        <v>0</v>
      </c>
      <c r="BF155" s="185">
        <f>IF(N155="snížená",J155,0)</f>
        <v>0</v>
      </c>
      <c r="BG155" s="185">
        <f>IF(N155="zákl. přenesená",J155,0)</f>
        <v>0</v>
      </c>
      <c r="BH155" s="185">
        <f>IF(N155="sníž. přenesená",J155,0)</f>
        <v>0</v>
      </c>
      <c r="BI155" s="185">
        <f>IF(N155="nulová",J155,0)</f>
        <v>0</v>
      </c>
      <c r="BJ155" s="19" t="s">
        <v>80</v>
      </c>
      <c r="BK155" s="185">
        <f>ROUND(I155*H155,2)</f>
        <v>0</v>
      </c>
      <c r="BL155" s="19" t="s">
        <v>150</v>
      </c>
      <c r="BM155" s="184" t="s">
        <v>1292</v>
      </c>
    </row>
    <row r="156" spans="1:65" s="2" customFormat="1" ht="19.2">
      <c r="A156" s="36"/>
      <c r="B156" s="37"/>
      <c r="C156" s="38"/>
      <c r="D156" s="186" t="s">
        <v>152</v>
      </c>
      <c r="E156" s="38"/>
      <c r="F156" s="187" t="s">
        <v>1293</v>
      </c>
      <c r="G156" s="38"/>
      <c r="H156" s="38"/>
      <c r="I156" s="188"/>
      <c r="J156" s="38"/>
      <c r="K156" s="38"/>
      <c r="L156" s="41"/>
      <c r="M156" s="189"/>
      <c r="N156" s="190"/>
      <c r="O156" s="66"/>
      <c r="P156" s="66"/>
      <c r="Q156" s="66"/>
      <c r="R156" s="66"/>
      <c r="S156" s="66"/>
      <c r="T156" s="67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19" t="s">
        <v>152</v>
      </c>
      <c r="AU156" s="19" t="s">
        <v>82</v>
      </c>
    </row>
    <row r="157" spans="1:65" s="2" customFormat="1" ht="10.199999999999999">
      <c r="A157" s="36"/>
      <c r="B157" s="37"/>
      <c r="C157" s="38"/>
      <c r="D157" s="191" t="s">
        <v>153</v>
      </c>
      <c r="E157" s="38"/>
      <c r="F157" s="192" t="s">
        <v>1294</v>
      </c>
      <c r="G157" s="38"/>
      <c r="H157" s="38"/>
      <c r="I157" s="188"/>
      <c r="J157" s="38"/>
      <c r="K157" s="38"/>
      <c r="L157" s="41"/>
      <c r="M157" s="189"/>
      <c r="N157" s="190"/>
      <c r="O157" s="66"/>
      <c r="P157" s="66"/>
      <c r="Q157" s="66"/>
      <c r="R157" s="66"/>
      <c r="S157" s="66"/>
      <c r="T157" s="67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T157" s="19" t="s">
        <v>153</v>
      </c>
      <c r="AU157" s="19" t="s">
        <v>82</v>
      </c>
    </row>
    <row r="158" spans="1:65" s="12" customFormat="1" ht="10.199999999999999">
      <c r="B158" s="194"/>
      <c r="C158" s="195"/>
      <c r="D158" s="186" t="s">
        <v>168</v>
      </c>
      <c r="E158" s="196" t="s">
        <v>19</v>
      </c>
      <c r="F158" s="197" t="s">
        <v>1295</v>
      </c>
      <c r="G158" s="195"/>
      <c r="H158" s="198">
        <v>119.4</v>
      </c>
      <c r="I158" s="199"/>
      <c r="J158" s="195"/>
      <c r="K158" s="195"/>
      <c r="L158" s="200"/>
      <c r="M158" s="201"/>
      <c r="N158" s="202"/>
      <c r="O158" s="202"/>
      <c r="P158" s="202"/>
      <c r="Q158" s="202"/>
      <c r="R158" s="202"/>
      <c r="S158" s="202"/>
      <c r="T158" s="203"/>
      <c r="AT158" s="204" t="s">
        <v>168</v>
      </c>
      <c r="AU158" s="204" t="s">
        <v>82</v>
      </c>
      <c r="AV158" s="12" t="s">
        <v>82</v>
      </c>
      <c r="AW158" s="12" t="s">
        <v>34</v>
      </c>
      <c r="AX158" s="12" t="s">
        <v>73</v>
      </c>
      <c r="AY158" s="204" t="s">
        <v>144</v>
      </c>
    </row>
    <row r="159" spans="1:65" s="13" customFormat="1" ht="10.199999999999999">
      <c r="B159" s="205"/>
      <c r="C159" s="206"/>
      <c r="D159" s="186" t="s">
        <v>168</v>
      </c>
      <c r="E159" s="207" t="s">
        <v>19</v>
      </c>
      <c r="F159" s="208" t="s">
        <v>170</v>
      </c>
      <c r="G159" s="206"/>
      <c r="H159" s="209">
        <v>119.4</v>
      </c>
      <c r="I159" s="210"/>
      <c r="J159" s="206"/>
      <c r="K159" s="206"/>
      <c r="L159" s="211"/>
      <c r="M159" s="212"/>
      <c r="N159" s="213"/>
      <c r="O159" s="213"/>
      <c r="P159" s="213"/>
      <c r="Q159" s="213"/>
      <c r="R159" s="213"/>
      <c r="S159" s="213"/>
      <c r="T159" s="214"/>
      <c r="AT159" s="215" t="s">
        <v>168</v>
      </c>
      <c r="AU159" s="215" t="s">
        <v>82</v>
      </c>
      <c r="AV159" s="13" t="s">
        <v>150</v>
      </c>
      <c r="AW159" s="13" t="s">
        <v>34</v>
      </c>
      <c r="AX159" s="13" t="s">
        <v>80</v>
      </c>
      <c r="AY159" s="215" t="s">
        <v>144</v>
      </c>
    </row>
    <row r="160" spans="1:65" s="11" customFormat="1" ht="22.8" customHeight="1">
      <c r="B160" s="159"/>
      <c r="C160" s="160"/>
      <c r="D160" s="161" t="s">
        <v>72</v>
      </c>
      <c r="E160" s="234" t="s">
        <v>473</v>
      </c>
      <c r="F160" s="234" t="s">
        <v>474</v>
      </c>
      <c r="G160" s="160"/>
      <c r="H160" s="160"/>
      <c r="I160" s="163"/>
      <c r="J160" s="235">
        <f>BK160</f>
        <v>0</v>
      </c>
      <c r="K160" s="160"/>
      <c r="L160" s="165"/>
      <c r="M160" s="166"/>
      <c r="N160" s="167"/>
      <c r="O160" s="167"/>
      <c r="P160" s="168">
        <f>SUM(P161:P171)</f>
        <v>0</v>
      </c>
      <c r="Q160" s="167"/>
      <c r="R160" s="168">
        <f>SUM(R161:R171)</f>
        <v>0</v>
      </c>
      <c r="S160" s="167"/>
      <c r="T160" s="169">
        <f>SUM(T161:T171)</f>
        <v>0</v>
      </c>
      <c r="AR160" s="170" t="s">
        <v>80</v>
      </c>
      <c r="AT160" s="171" t="s">
        <v>72</v>
      </c>
      <c r="AU160" s="171" t="s">
        <v>80</v>
      </c>
      <c r="AY160" s="170" t="s">
        <v>144</v>
      </c>
      <c r="BK160" s="172">
        <f>SUM(BK161:BK171)</f>
        <v>0</v>
      </c>
    </row>
    <row r="161" spans="1:65" s="2" customFormat="1" ht="44.25" customHeight="1">
      <c r="A161" s="36"/>
      <c r="B161" s="37"/>
      <c r="C161" s="173" t="s">
        <v>228</v>
      </c>
      <c r="D161" s="173" t="s">
        <v>145</v>
      </c>
      <c r="E161" s="174" t="s">
        <v>706</v>
      </c>
      <c r="F161" s="175" t="s">
        <v>707</v>
      </c>
      <c r="G161" s="176" t="s">
        <v>238</v>
      </c>
      <c r="H161" s="177">
        <v>42.387</v>
      </c>
      <c r="I161" s="178"/>
      <c r="J161" s="179">
        <f>ROUND(I161*H161,2)</f>
        <v>0</v>
      </c>
      <c r="K161" s="175" t="s">
        <v>149</v>
      </c>
      <c r="L161" s="41"/>
      <c r="M161" s="180" t="s">
        <v>19</v>
      </c>
      <c r="N161" s="181" t="s">
        <v>44</v>
      </c>
      <c r="O161" s="66"/>
      <c r="P161" s="182">
        <f>O161*H161</f>
        <v>0</v>
      </c>
      <c r="Q161" s="182">
        <v>0</v>
      </c>
      <c r="R161" s="182">
        <f>Q161*H161</f>
        <v>0</v>
      </c>
      <c r="S161" s="182">
        <v>0</v>
      </c>
      <c r="T161" s="183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84" t="s">
        <v>150</v>
      </c>
      <c r="AT161" s="184" t="s">
        <v>145</v>
      </c>
      <c r="AU161" s="184" t="s">
        <v>82</v>
      </c>
      <c r="AY161" s="19" t="s">
        <v>144</v>
      </c>
      <c r="BE161" s="185">
        <f>IF(N161="základní",J161,0)</f>
        <v>0</v>
      </c>
      <c r="BF161" s="185">
        <f>IF(N161="snížená",J161,0)</f>
        <v>0</v>
      </c>
      <c r="BG161" s="185">
        <f>IF(N161="zákl. přenesená",J161,0)</f>
        <v>0</v>
      </c>
      <c r="BH161" s="185">
        <f>IF(N161="sníž. přenesená",J161,0)</f>
        <v>0</v>
      </c>
      <c r="BI161" s="185">
        <f>IF(N161="nulová",J161,0)</f>
        <v>0</v>
      </c>
      <c r="BJ161" s="19" t="s">
        <v>80</v>
      </c>
      <c r="BK161" s="185">
        <f>ROUND(I161*H161,2)</f>
        <v>0</v>
      </c>
      <c r="BL161" s="19" t="s">
        <v>150</v>
      </c>
      <c r="BM161" s="184" t="s">
        <v>1296</v>
      </c>
    </row>
    <row r="162" spans="1:65" s="2" customFormat="1" ht="38.4">
      <c r="A162" s="36"/>
      <c r="B162" s="37"/>
      <c r="C162" s="38"/>
      <c r="D162" s="186" t="s">
        <v>152</v>
      </c>
      <c r="E162" s="38"/>
      <c r="F162" s="187" t="s">
        <v>709</v>
      </c>
      <c r="G162" s="38"/>
      <c r="H162" s="38"/>
      <c r="I162" s="188"/>
      <c r="J162" s="38"/>
      <c r="K162" s="38"/>
      <c r="L162" s="41"/>
      <c r="M162" s="189"/>
      <c r="N162" s="190"/>
      <c r="O162" s="66"/>
      <c r="P162" s="66"/>
      <c r="Q162" s="66"/>
      <c r="R162" s="66"/>
      <c r="S162" s="66"/>
      <c r="T162" s="67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T162" s="19" t="s">
        <v>152</v>
      </c>
      <c r="AU162" s="19" t="s">
        <v>82</v>
      </c>
    </row>
    <row r="163" spans="1:65" s="2" customFormat="1" ht="10.199999999999999">
      <c r="A163" s="36"/>
      <c r="B163" s="37"/>
      <c r="C163" s="38"/>
      <c r="D163" s="191" t="s">
        <v>153</v>
      </c>
      <c r="E163" s="38"/>
      <c r="F163" s="192" t="s">
        <v>710</v>
      </c>
      <c r="G163" s="38"/>
      <c r="H163" s="38"/>
      <c r="I163" s="188"/>
      <c r="J163" s="38"/>
      <c r="K163" s="38"/>
      <c r="L163" s="41"/>
      <c r="M163" s="189"/>
      <c r="N163" s="190"/>
      <c r="O163" s="66"/>
      <c r="P163" s="66"/>
      <c r="Q163" s="66"/>
      <c r="R163" s="66"/>
      <c r="S163" s="66"/>
      <c r="T163" s="67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T163" s="19" t="s">
        <v>153</v>
      </c>
      <c r="AU163" s="19" t="s">
        <v>82</v>
      </c>
    </row>
    <row r="164" spans="1:65" s="2" customFormat="1" ht="24.15" customHeight="1">
      <c r="A164" s="36"/>
      <c r="B164" s="37"/>
      <c r="C164" s="173" t="s">
        <v>235</v>
      </c>
      <c r="D164" s="173" t="s">
        <v>145</v>
      </c>
      <c r="E164" s="174" t="s">
        <v>712</v>
      </c>
      <c r="F164" s="175" t="s">
        <v>713</v>
      </c>
      <c r="G164" s="176" t="s">
        <v>238</v>
      </c>
      <c r="H164" s="177">
        <v>42.387</v>
      </c>
      <c r="I164" s="178"/>
      <c r="J164" s="179">
        <f>ROUND(I164*H164,2)</f>
        <v>0</v>
      </c>
      <c r="K164" s="175" t="s">
        <v>149</v>
      </c>
      <c r="L164" s="41"/>
      <c r="M164" s="180" t="s">
        <v>19</v>
      </c>
      <c r="N164" s="181" t="s">
        <v>44</v>
      </c>
      <c r="O164" s="66"/>
      <c r="P164" s="182">
        <f>O164*H164</f>
        <v>0</v>
      </c>
      <c r="Q164" s="182">
        <v>0</v>
      </c>
      <c r="R164" s="182">
        <f>Q164*H164</f>
        <v>0</v>
      </c>
      <c r="S164" s="182">
        <v>0</v>
      </c>
      <c r="T164" s="183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184" t="s">
        <v>150</v>
      </c>
      <c r="AT164" s="184" t="s">
        <v>145</v>
      </c>
      <c r="AU164" s="184" t="s">
        <v>82</v>
      </c>
      <c r="AY164" s="19" t="s">
        <v>144</v>
      </c>
      <c r="BE164" s="185">
        <f>IF(N164="základní",J164,0)</f>
        <v>0</v>
      </c>
      <c r="BF164" s="185">
        <f>IF(N164="snížená",J164,0)</f>
        <v>0</v>
      </c>
      <c r="BG164" s="185">
        <f>IF(N164="zákl. přenesená",J164,0)</f>
        <v>0</v>
      </c>
      <c r="BH164" s="185">
        <f>IF(N164="sníž. přenesená",J164,0)</f>
        <v>0</v>
      </c>
      <c r="BI164" s="185">
        <f>IF(N164="nulová",J164,0)</f>
        <v>0</v>
      </c>
      <c r="BJ164" s="19" t="s">
        <v>80</v>
      </c>
      <c r="BK164" s="185">
        <f>ROUND(I164*H164,2)</f>
        <v>0</v>
      </c>
      <c r="BL164" s="19" t="s">
        <v>150</v>
      </c>
      <c r="BM164" s="184" t="s">
        <v>1297</v>
      </c>
    </row>
    <row r="165" spans="1:65" s="2" customFormat="1" ht="28.8">
      <c r="A165" s="36"/>
      <c r="B165" s="37"/>
      <c r="C165" s="38"/>
      <c r="D165" s="186" t="s">
        <v>152</v>
      </c>
      <c r="E165" s="38"/>
      <c r="F165" s="187" t="s">
        <v>715</v>
      </c>
      <c r="G165" s="38"/>
      <c r="H165" s="38"/>
      <c r="I165" s="188"/>
      <c r="J165" s="38"/>
      <c r="K165" s="38"/>
      <c r="L165" s="41"/>
      <c r="M165" s="189"/>
      <c r="N165" s="190"/>
      <c r="O165" s="66"/>
      <c r="P165" s="66"/>
      <c r="Q165" s="66"/>
      <c r="R165" s="66"/>
      <c r="S165" s="66"/>
      <c r="T165" s="67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T165" s="19" t="s">
        <v>152</v>
      </c>
      <c r="AU165" s="19" t="s">
        <v>82</v>
      </c>
    </row>
    <row r="166" spans="1:65" s="2" customFormat="1" ht="10.199999999999999">
      <c r="A166" s="36"/>
      <c r="B166" s="37"/>
      <c r="C166" s="38"/>
      <c r="D166" s="191" t="s">
        <v>153</v>
      </c>
      <c r="E166" s="38"/>
      <c r="F166" s="192" t="s">
        <v>716</v>
      </c>
      <c r="G166" s="38"/>
      <c r="H166" s="38"/>
      <c r="I166" s="188"/>
      <c r="J166" s="38"/>
      <c r="K166" s="38"/>
      <c r="L166" s="41"/>
      <c r="M166" s="189"/>
      <c r="N166" s="190"/>
      <c r="O166" s="66"/>
      <c r="P166" s="66"/>
      <c r="Q166" s="66"/>
      <c r="R166" s="66"/>
      <c r="S166" s="66"/>
      <c r="T166" s="67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T166" s="19" t="s">
        <v>153</v>
      </c>
      <c r="AU166" s="19" t="s">
        <v>82</v>
      </c>
    </row>
    <row r="167" spans="1:65" s="2" customFormat="1" ht="24.15" customHeight="1">
      <c r="A167" s="36"/>
      <c r="B167" s="37"/>
      <c r="C167" s="173" t="s">
        <v>241</v>
      </c>
      <c r="D167" s="173" t="s">
        <v>145</v>
      </c>
      <c r="E167" s="174" t="s">
        <v>722</v>
      </c>
      <c r="F167" s="175" t="s">
        <v>723</v>
      </c>
      <c r="G167" s="176" t="s">
        <v>238</v>
      </c>
      <c r="H167" s="177">
        <v>1313.9970000000001</v>
      </c>
      <c r="I167" s="178"/>
      <c r="J167" s="179">
        <f>ROUND(I167*H167,2)</f>
        <v>0</v>
      </c>
      <c r="K167" s="175" t="s">
        <v>149</v>
      </c>
      <c r="L167" s="41"/>
      <c r="M167" s="180" t="s">
        <v>19</v>
      </c>
      <c r="N167" s="181" t="s">
        <v>44</v>
      </c>
      <c r="O167" s="66"/>
      <c r="P167" s="182">
        <f>O167*H167</f>
        <v>0</v>
      </c>
      <c r="Q167" s="182">
        <v>0</v>
      </c>
      <c r="R167" s="182">
        <f>Q167*H167</f>
        <v>0</v>
      </c>
      <c r="S167" s="182">
        <v>0</v>
      </c>
      <c r="T167" s="183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184" t="s">
        <v>150</v>
      </c>
      <c r="AT167" s="184" t="s">
        <v>145</v>
      </c>
      <c r="AU167" s="184" t="s">
        <v>82</v>
      </c>
      <c r="AY167" s="19" t="s">
        <v>144</v>
      </c>
      <c r="BE167" s="185">
        <f>IF(N167="základní",J167,0)</f>
        <v>0</v>
      </c>
      <c r="BF167" s="185">
        <f>IF(N167="snížená",J167,0)</f>
        <v>0</v>
      </c>
      <c r="BG167" s="185">
        <f>IF(N167="zákl. přenesená",J167,0)</f>
        <v>0</v>
      </c>
      <c r="BH167" s="185">
        <f>IF(N167="sníž. přenesená",J167,0)</f>
        <v>0</v>
      </c>
      <c r="BI167" s="185">
        <f>IF(N167="nulová",J167,0)</f>
        <v>0</v>
      </c>
      <c r="BJ167" s="19" t="s">
        <v>80</v>
      </c>
      <c r="BK167" s="185">
        <f>ROUND(I167*H167,2)</f>
        <v>0</v>
      </c>
      <c r="BL167" s="19" t="s">
        <v>150</v>
      </c>
      <c r="BM167" s="184" t="s">
        <v>1298</v>
      </c>
    </row>
    <row r="168" spans="1:65" s="2" customFormat="1" ht="28.8">
      <c r="A168" s="36"/>
      <c r="B168" s="37"/>
      <c r="C168" s="38"/>
      <c r="D168" s="186" t="s">
        <v>152</v>
      </c>
      <c r="E168" s="38"/>
      <c r="F168" s="187" t="s">
        <v>725</v>
      </c>
      <c r="G168" s="38"/>
      <c r="H168" s="38"/>
      <c r="I168" s="188"/>
      <c r="J168" s="38"/>
      <c r="K168" s="38"/>
      <c r="L168" s="41"/>
      <c r="M168" s="189"/>
      <c r="N168" s="190"/>
      <c r="O168" s="66"/>
      <c r="P168" s="66"/>
      <c r="Q168" s="66"/>
      <c r="R168" s="66"/>
      <c r="S168" s="66"/>
      <c r="T168" s="67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T168" s="19" t="s">
        <v>152</v>
      </c>
      <c r="AU168" s="19" t="s">
        <v>82</v>
      </c>
    </row>
    <row r="169" spans="1:65" s="2" customFormat="1" ht="10.199999999999999">
      <c r="A169" s="36"/>
      <c r="B169" s="37"/>
      <c r="C169" s="38"/>
      <c r="D169" s="191" t="s">
        <v>153</v>
      </c>
      <c r="E169" s="38"/>
      <c r="F169" s="192" t="s">
        <v>726</v>
      </c>
      <c r="G169" s="38"/>
      <c r="H169" s="38"/>
      <c r="I169" s="188"/>
      <c r="J169" s="38"/>
      <c r="K169" s="38"/>
      <c r="L169" s="41"/>
      <c r="M169" s="189"/>
      <c r="N169" s="190"/>
      <c r="O169" s="66"/>
      <c r="P169" s="66"/>
      <c r="Q169" s="66"/>
      <c r="R169" s="66"/>
      <c r="S169" s="66"/>
      <c r="T169" s="67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T169" s="19" t="s">
        <v>153</v>
      </c>
      <c r="AU169" s="19" t="s">
        <v>82</v>
      </c>
    </row>
    <row r="170" spans="1:65" s="12" customFormat="1" ht="10.199999999999999">
      <c r="B170" s="194"/>
      <c r="C170" s="195"/>
      <c r="D170" s="186" t="s">
        <v>168</v>
      </c>
      <c r="E170" s="196" t="s">
        <v>19</v>
      </c>
      <c r="F170" s="197" t="s">
        <v>1299</v>
      </c>
      <c r="G170" s="195"/>
      <c r="H170" s="198">
        <v>1313.9970000000001</v>
      </c>
      <c r="I170" s="199"/>
      <c r="J170" s="195"/>
      <c r="K170" s="195"/>
      <c r="L170" s="200"/>
      <c r="M170" s="201"/>
      <c r="N170" s="202"/>
      <c r="O170" s="202"/>
      <c r="P170" s="202"/>
      <c r="Q170" s="202"/>
      <c r="R170" s="202"/>
      <c r="S170" s="202"/>
      <c r="T170" s="203"/>
      <c r="AT170" s="204" t="s">
        <v>168</v>
      </c>
      <c r="AU170" s="204" t="s">
        <v>82</v>
      </c>
      <c r="AV170" s="12" t="s">
        <v>82</v>
      </c>
      <c r="AW170" s="12" t="s">
        <v>34</v>
      </c>
      <c r="AX170" s="12" t="s">
        <v>73</v>
      </c>
      <c r="AY170" s="204" t="s">
        <v>144</v>
      </c>
    </row>
    <row r="171" spans="1:65" s="13" customFormat="1" ht="10.199999999999999">
      <c r="B171" s="205"/>
      <c r="C171" s="206"/>
      <c r="D171" s="186" t="s">
        <v>168</v>
      </c>
      <c r="E171" s="207" t="s">
        <v>19</v>
      </c>
      <c r="F171" s="208" t="s">
        <v>170</v>
      </c>
      <c r="G171" s="206"/>
      <c r="H171" s="209">
        <v>1313.9970000000001</v>
      </c>
      <c r="I171" s="210"/>
      <c r="J171" s="206"/>
      <c r="K171" s="206"/>
      <c r="L171" s="211"/>
      <c r="M171" s="212"/>
      <c r="N171" s="213"/>
      <c r="O171" s="213"/>
      <c r="P171" s="213"/>
      <c r="Q171" s="213"/>
      <c r="R171" s="213"/>
      <c r="S171" s="213"/>
      <c r="T171" s="214"/>
      <c r="AT171" s="215" t="s">
        <v>168</v>
      </c>
      <c r="AU171" s="215" t="s">
        <v>82</v>
      </c>
      <c r="AV171" s="13" t="s">
        <v>150</v>
      </c>
      <c r="AW171" s="13" t="s">
        <v>34</v>
      </c>
      <c r="AX171" s="13" t="s">
        <v>80</v>
      </c>
      <c r="AY171" s="215" t="s">
        <v>144</v>
      </c>
    </row>
    <row r="172" spans="1:65" s="11" customFormat="1" ht="22.8" customHeight="1">
      <c r="B172" s="159"/>
      <c r="C172" s="160"/>
      <c r="D172" s="161" t="s">
        <v>72</v>
      </c>
      <c r="E172" s="234" t="s">
        <v>729</v>
      </c>
      <c r="F172" s="234" t="s">
        <v>730</v>
      </c>
      <c r="G172" s="160"/>
      <c r="H172" s="160"/>
      <c r="I172" s="163"/>
      <c r="J172" s="235">
        <f>BK172</f>
        <v>0</v>
      </c>
      <c r="K172" s="160"/>
      <c r="L172" s="165"/>
      <c r="M172" s="166"/>
      <c r="N172" s="167"/>
      <c r="O172" s="167"/>
      <c r="P172" s="168">
        <f>SUM(P173:P175)</f>
        <v>0</v>
      </c>
      <c r="Q172" s="167"/>
      <c r="R172" s="168">
        <f>SUM(R173:R175)</f>
        <v>0</v>
      </c>
      <c r="S172" s="167"/>
      <c r="T172" s="169">
        <f>SUM(T173:T175)</f>
        <v>0</v>
      </c>
      <c r="AR172" s="170" t="s">
        <v>80</v>
      </c>
      <c r="AT172" s="171" t="s">
        <v>72</v>
      </c>
      <c r="AU172" s="171" t="s">
        <v>80</v>
      </c>
      <c r="AY172" s="170" t="s">
        <v>144</v>
      </c>
      <c r="BK172" s="172">
        <f>SUM(BK173:BK175)</f>
        <v>0</v>
      </c>
    </row>
    <row r="173" spans="1:65" s="2" customFormat="1" ht="16.5" customHeight="1">
      <c r="A173" s="36"/>
      <c r="B173" s="37"/>
      <c r="C173" s="173" t="s">
        <v>247</v>
      </c>
      <c r="D173" s="173" t="s">
        <v>145</v>
      </c>
      <c r="E173" s="174" t="s">
        <v>731</v>
      </c>
      <c r="F173" s="175" t="s">
        <v>732</v>
      </c>
      <c r="G173" s="176" t="s">
        <v>238</v>
      </c>
      <c r="H173" s="177">
        <v>53.031999999999996</v>
      </c>
      <c r="I173" s="178"/>
      <c r="J173" s="179">
        <f>ROUND(I173*H173,2)</f>
        <v>0</v>
      </c>
      <c r="K173" s="175" t="s">
        <v>149</v>
      </c>
      <c r="L173" s="41"/>
      <c r="M173" s="180" t="s">
        <v>19</v>
      </c>
      <c r="N173" s="181" t="s">
        <v>44</v>
      </c>
      <c r="O173" s="66"/>
      <c r="P173" s="182">
        <f>O173*H173</f>
        <v>0</v>
      </c>
      <c r="Q173" s="182">
        <v>0</v>
      </c>
      <c r="R173" s="182">
        <f>Q173*H173</f>
        <v>0</v>
      </c>
      <c r="S173" s="182">
        <v>0</v>
      </c>
      <c r="T173" s="183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184" t="s">
        <v>150</v>
      </c>
      <c r="AT173" s="184" t="s">
        <v>145</v>
      </c>
      <c r="AU173" s="184" t="s">
        <v>82</v>
      </c>
      <c r="AY173" s="19" t="s">
        <v>144</v>
      </c>
      <c r="BE173" s="185">
        <f>IF(N173="základní",J173,0)</f>
        <v>0</v>
      </c>
      <c r="BF173" s="185">
        <f>IF(N173="snížená",J173,0)</f>
        <v>0</v>
      </c>
      <c r="BG173" s="185">
        <f>IF(N173="zákl. přenesená",J173,0)</f>
        <v>0</v>
      </c>
      <c r="BH173" s="185">
        <f>IF(N173="sníž. přenesená",J173,0)</f>
        <v>0</v>
      </c>
      <c r="BI173" s="185">
        <f>IF(N173="nulová",J173,0)</f>
        <v>0</v>
      </c>
      <c r="BJ173" s="19" t="s">
        <v>80</v>
      </c>
      <c r="BK173" s="185">
        <f>ROUND(I173*H173,2)</f>
        <v>0</v>
      </c>
      <c r="BL173" s="19" t="s">
        <v>150</v>
      </c>
      <c r="BM173" s="184" t="s">
        <v>1300</v>
      </c>
    </row>
    <row r="174" spans="1:65" s="2" customFormat="1" ht="19.2">
      <c r="A174" s="36"/>
      <c r="B174" s="37"/>
      <c r="C174" s="38"/>
      <c r="D174" s="186" t="s">
        <v>152</v>
      </c>
      <c r="E174" s="38"/>
      <c r="F174" s="187" t="s">
        <v>734</v>
      </c>
      <c r="G174" s="38"/>
      <c r="H174" s="38"/>
      <c r="I174" s="188"/>
      <c r="J174" s="38"/>
      <c r="K174" s="38"/>
      <c r="L174" s="41"/>
      <c r="M174" s="189"/>
      <c r="N174" s="190"/>
      <c r="O174" s="66"/>
      <c r="P174" s="66"/>
      <c r="Q174" s="66"/>
      <c r="R174" s="66"/>
      <c r="S174" s="66"/>
      <c r="T174" s="67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T174" s="19" t="s">
        <v>152</v>
      </c>
      <c r="AU174" s="19" t="s">
        <v>82</v>
      </c>
    </row>
    <row r="175" spans="1:65" s="2" customFormat="1" ht="10.199999999999999">
      <c r="A175" s="36"/>
      <c r="B175" s="37"/>
      <c r="C175" s="38"/>
      <c r="D175" s="191" t="s">
        <v>153</v>
      </c>
      <c r="E175" s="38"/>
      <c r="F175" s="192" t="s">
        <v>735</v>
      </c>
      <c r="G175" s="38"/>
      <c r="H175" s="38"/>
      <c r="I175" s="188"/>
      <c r="J175" s="38"/>
      <c r="K175" s="38"/>
      <c r="L175" s="41"/>
      <c r="M175" s="249"/>
      <c r="N175" s="250"/>
      <c r="O175" s="251"/>
      <c r="P175" s="251"/>
      <c r="Q175" s="251"/>
      <c r="R175" s="251"/>
      <c r="S175" s="251"/>
      <c r="T175" s="252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T175" s="19" t="s">
        <v>153</v>
      </c>
      <c r="AU175" s="19" t="s">
        <v>82</v>
      </c>
    </row>
    <row r="176" spans="1:65" s="2" customFormat="1" ht="6.9" customHeight="1">
      <c r="A176" s="36"/>
      <c r="B176" s="49"/>
      <c r="C176" s="50"/>
      <c r="D176" s="50"/>
      <c r="E176" s="50"/>
      <c r="F176" s="50"/>
      <c r="G176" s="50"/>
      <c r="H176" s="50"/>
      <c r="I176" s="50"/>
      <c r="J176" s="50"/>
      <c r="K176" s="50"/>
      <c r="L176" s="41"/>
      <c r="M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</row>
  </sheetData>
  <sheetProtection algorithmName="SHA-512" hashValue="O7c/ehOtZSHBEN7waokwKSpFue/QfjamWtDZXBxDn0cTeZqo3v62PULNP24c/Ga+TBn4GPeZlRqHOYvC1yw5tA==" saltValue="PBRNNVUbVNYm5b+8gpjb6UdYAd9M+rO+BmHZvB49V3FLoBWV4gl87aghg7CvxSdtHQyLuaAa6C+9Yl54BEifew==" spinCount="100000" sheet="1" objects="1" scenarios="1" formatColumns="0" formatRows="0" autoFilter="0"/>
  <autoFilter ref="C91:K175" xr:uid="{00000000-0009-0000-0000-00000B000000}"/>
  <mergeCells count="12">
    <mergeCell ref="E84:H84"/>
    <mergeCell ref="L2:V2"/>
    <mergeCell ref="E50:H50"/>
    <mergeCell ref="E52:H52"/>
    <mergeCell ref="E54:H54"/>
    <mergeCell ref="E80:H80"/>
    <mergeCell ref="E82:H82"/>
    <mergeCell ref="E7:H7"/>
    <mergeCell ref="E9:H9"/>
    <mergeCell ref="E11:H11"/>
    <mergeCell ref="E20:H20"/>
    <mergeCell ref="E29:H29"/>
  </mergeCells>
  <hyperlinks>
    <hyperlink ref="F97" r:id="rId1" xr:uid="{00000000-0004-0000-0B00-000000000000}"/>
    <hyperlink ref="F102" r:id="rId2" xr:uid="{00000000-0004-0000-0B00-000001000000}"/>
    <hyperlink ref="F107" r:id="rId3" xr:uid="{00000000-0004-0000-0B00-000002000000}"/>
    <hyperlink ref="F112" r:id="rId4" xr:uid="{00000000-0004-0000-0B00-000003000000}"/>
    <hyperlink ref="F117" r:id="rId5" xr:uid="{00000000-0004-0000-0B00-000004000000}"/>
    <hyperlink ref="F125" r:id="rId6" xr:uid="{00000000-0004-0000-0B00-000005000000}"/>
    <hyperlink ref="F130" r:id="rId7" xr:uid="{00000000-0004-0000-0B00-000006000000}"/>
    <hyperlink ref="F135" r:id="rId8" xr:uid="{00000000-0004-0000-0B00-000007000000}"/>
    <hyperlink ref="F140" r:id="rId9" xr:uid="{00000000-0004-0000-0B00-000008000000}"/>
    <hyperlink ref="F146" r:id="rId10" xr:uid="{00000000-0004-0000-0B00-000009000000}"/>
    <hyperlink ref="F151" r:id="rId11" xr:uid="{00000000-0004-0000-0B00-00000A000000}"/>
    <hyperlink ref="F157" r:id="rId12" xr:uid="{00000000-0004-0000-0B00-00000B000000}"/>
    <hyperlink ref="F163" r:id="rId13" xr:uid="{00000000-0004-0000-0B00-00000C000000}"/>
    <hyperlink ref="F166" r:id="rId14" xr:uid="{00000000-0004-0000-0B00-00000D000000}"/>
    <hyperlink ref="F169" r:id="rId15" xr:uid="{00000000-0004-0000-0B00-00000E000000}"/>
    <hyperlink ref="F175" r:id="rId16" xr:uid="{00000000-0004-0000-0B00-00000F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7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BM98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AT2" s="19" t="s">
        <v>118</v>
      </c>
    </row>
    <row r="3" spans="1:46" s="1" customFormat="1" ht="6.9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2"/>
      <c r="AT3" s="19" t="s">
        <v>82</v>
      </c>
    </row>
    <row r="4" spans="1:46" s="1" customFormat="1" ht="24.9" customHeight="1">
      <c r="B4" s="22"/>
      <c r="D4" s="112" t="s">
        <v>119</v>
      </c>
      <c r="L4" s="22"/>
      <c r="M4" s="113" t="s">
        <v>10</v>
      </c>
      <c r="AT4" s="19" t="s">
        <v>4</v>
      </c>
    </row>
    <row r="5" spans="1:46" s="1" customFormat="1" ht="6.9" customHeight="1">
      <c r="B5" s="22"/>
      <c r="L5" s="22"/>
    </row>
    <row r="6" spans="1:46" s="1" customFormat="1" ht="12" customHeight="1">
      <c r="B6" s="22"/>
      <c r="D6" s="114" t="s">
        <v>16</v>
      </c>
      <c r="L6" s="22"/>
    </row>
    <row r="7" spans="1:46" s="1" customFormat="1" ht="26.25" customHeight="1">
      <c r="B7" s="22"/>
      <c r="E7" s="384" t="str">
        <f>'Rekapitulace stavby'!K6</f>
        <v>Lačnovský p., ř. km 0,000 - 3,260, Moravský Lačnov, oprava koryta</v>
      </c>
      <c r="F7" s="385"/>
      <c r="G7" s="385"/>
      <c r="H7" s="385"/>
      <c r="L7" s="22"/>
    </row>
    <row r="8" spans="1:46" s="1" customFormat="1" ht="12" customHeight="1">
      <c r="B8" s="22"/>
      <c r="D8" s="114" t="s">
        <v>120</v>
      </c>
      <c r="L8" s="22"/>
    </row>
    <row r="9" spans="1:46" s="2" customFormat="1" ht="23.25" customHeight="1">
      <c r="A9" s="36"/>
      <c r="B9" s="41"/>
      <c r="C9" s="36"/>
      <c r="D9" s="36"/>
      <c r="E9" s="384" t="s">
        <v>955</v>
      </c>
      <c r="F9" s="386"/>
      <c r="G9" s="386"/>
      <c r="H9" s="386"/>
      <c r="I9" s="36"/>
      <c r="J9" s="36"/>
      <c r="K9" s="36"/>
      <c r="L9" s="115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>
      <c r="A10" s="36"/>
      <c r="B10" s="41"/>
      <c r="C10" s="36"/>
      <c r="D10" s="114" t="s">
        <v>122</v>
      </c>
      <c r="E10" s="36"/>
      <c r="F10" s="36"/>
      <c r="G10" s="36"/>
      <c r="H10" s="36"/>
      <c r="I10" s="36"/>
      <c r="J10" s="36"/>
      <c r="K10" s="36"/>
      <c r="L10" s="11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6.5" customHeight="1">
      <c r="A11" s="36"/>
      <c r="B11" s="41"/>
      <c r="C11" s="36"/>
      <c r="D11" s="36"/>
      <c r="E11" s="387" t="s">
        <v>1301</v>
      </c>
      <c r="F11" s="386"/>
      <c r="G11" s="386"/>
      <c r="H11" s="386"/>
      <c r="I11" s="36"/>
      <c r="J11" s="36"/>
      <c r="K11" s="36"/>
      <c r="L11" s="11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0.199999999999999">
      <c r="A12" s="36"/>
      <c r="B12" s="41"/>
      <c r="C12" s="36"/>
      <c r="D12" s="36"/>
      <c r="E12" s="36"/>
      <c r="F12" s="36"/>
      <c r="G12" s="36"/>
      <c r="H12" s="36"/>
      <c r="I12" s="36"/>
      <c r="J12" s="36"/>
      <c r="K12" s="36"/>
      <c r="L12" s="11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>
      <c r="A13" s="36"/>
      <c r="B13" s="41"/>
      <c r="C13" s="36"/>
      <c r="D13" s="114" t="s">
        <v>18</v>
      </c>
      <c r="E13" s="36"/>
      <c r="F13" s="105" t="s">
        <v>19</v>
      </c>
      <c r="G13" s="36"/>
      <c r="H13" s="36"/>
      <c r="I13" s="114" t="s">
        <v>20</v>
      </c>
      <c r="J13" s="105" t="s">
        <v>19</v>
      </c>
      <c r="K13" s="36"/>
      <c r="L13" s="115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4" t="s">
        <v>21</v>
      </c>
      <c r="E14" s="36"/>
      <c r="F14" s="105" t="s">
        <v>22</v>
      </c>
      <c r="G14" s="36"/>
      <c r="H14" s="36"/>
      <c r="I14" s="114" t="s">
        <v>23</v>
      </c>
      <c r="J14" s="116" t="str">
        <f>'Rekapitulace stavby'!AN8</f>
        <v>3. 2. 2025</v>
      </c>
      <c r="K14" s="36"/>
      <c r="L14" s="115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8" customHeight="1">
      <c r="A15" s="36"/>
      <c r="B15" s="41"/>
      <c r="C15" s="36"/>
      <c r="D15" s="36"/>
      <c r="E15" s="36"/>
      <c r="F15" s="36"/>
      <c r="G15" s="36"/>
      <c r="H15" s="36"/>
      <c r="I15" s="36"/>
      <c r="J15" s="36"/>
      <c r="K15" s="36"/>
      <c r="L15" s="11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41"/>
      <c r="C16" s="36"/>
      <c r="D16" s="114" t="s">
        <v>25</v>
      </c>
      <c r="E16" s="36"/>
      <c r="F16" s="36"/>
      <c r="G16" s="36"/>
      <c r="H16" s="36"/>
      <c r="I16" s="114" t="s">
        <v>26</v>
      </c>
      <c r="J16" s="105" t="s">
        <v>27</v>
      </c>
      <c r="K16" s="36"/>
      <c r="L16" s="115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>
      <c r="A17" s="36"/>
      <c r="B17" s="41"/>
      <c r="C17" s="36"/>
      <c r="D17" s="36"/>
      <c r="E17" s="105" t="s">
        <v>28</v>
      </c>
      <c r="F17" s="36"/>
      <c r="G17" s="36"/>
      <c r="H17" s="36"/>
      <c r="I17" s="114" t="s">
        <v>29</v>
      </c>
      <c r="J17" s="105" t="s">
        <v>30</v>
      </c>
      <c r="K17" s="36"/>
      <c r="L17" s="11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" customHeight="1">
      <c r="A18" s="36"/>
      <c r="B18" s="41"/>
      <c r="C18" s="36"/>
      <c r="D18" s="36"/>
      <c r="E18" s="36"/>
      <c r="F18" s="36"/>
      <c r="G18" s="36"/>
      <c r="H18" s="36"/>
      <c r="I18" s="36"/>
      <c r="J18" s="36"/>
      <c r="K18" s="36"/>
      <c r="L18" s="115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>
      <c r="A19" s="36"/>
      <c r="B19" s="41"/>
      <c r="C19" s="36"/>
      <c r="D19" s="114" t="s">
        <v>31</v>
      </c>
      <c r="E19" s="36"/>
      <c r="F19" s="36"/>
      <c r="G19" s="36"/>
      <c r="H19" s="36"/>
      <c r="I19" s="114" t="s">
        <v>26</v>
      </c>
      <c r="J19" s="32" t="str">
        <f>'Rekapitulace stavby'!AN13</f>
        <v>Vyplň údaj</v>
      </c>
      <c r="K19" s="36"/>
      <c r="L19" s="115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>
      <c r="A20" s="36"/>
      <c r="B20" s="41"/>
      <c r="C20" s="36"/>
      <c r="D20" s="36"/>
      <c r="E20" s="388" t="str">
        <f>'Rekapitulace stavby'!E14</f>
        <v>Vyplň údaj</v>
      </c>
      <c r="F20" s="389"/>
      <c r="G20" s="389"/>
      <c r="H20" s="389"/>
      <c r="I20" s="114" t="s">
        <v>29</v>
      </c>
      <c r="J20" s="32" t="str">
        <f>'Rekapitulace stavby'!AN14</f>
        <v>Vyplň údaj</v>
      </c>
      <c r="K20" s="36"/>
      <c r="L20" s="115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" customHeight="1">
      <c r="A21" s="36"/>
      <c r="B21" s="41"/>
      <c r="C21" s="36"/>
      <c r="D21" s="36"/>
      <c r="E21" s="36"/>
      <c r="F21" s="36"/>
      <c r="G21" s="36"/>
      <c r="H21" s="36"/>
      <c r="I21" s="36"/>
      <c r="J21" s="36"/>
      <c r="K21" s="36"/>
      <c r="L21" s="11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>
      <c r="A22" s="36"/>
      <c r="B22" s="41"/>
      <c r="C22" s="36"/>
      <c r="D22" s="114" t="s">
        <v>33</v>
      </c>
      <c r="E22" s="36"/>
      <c r="F22" s="36"/>
      <c r="G22" s="36"/>
      <c r="H22" s="36"/>
      <c r="I22" s="114" t="s">
        <v>26</v>
      </c>
      <c r="J22" s="105" t="s">
        <v>27</v>
      </c>
      <c r="K22" s="36"/>
      <c r="L22" s="115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>
      <c r="A23" s="36"/>
      <c r="B23" s="41"/>
      <c r="C23" s="36"/>
      <c r="D23" s="36"/>
      <c r="E23" s="105" t="s">
        <v>28</v>
      </c>
      <c r="F23" s="36"/>
      <c r="G23" s="36"/>
      <c r="H23" s="36"/>
      <c r="I23" s="114" t="s">
        <v>29</v>
      </c>
      <c r="J23" s="105" t="s">
        <v>30</v>
      </c>
      <c r="K23" s="36"/>
      <c r="L23" s="115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" customHeight="1">
      <c r="A24" s="36"/>
      <c r="B24" s="41"/>
      <c r="C24" s="36"/>
      <c r="D24" s="36"/>
      <c r="E24" s="36"/>
      <c r="F24" s="36"/>
      <c r="G24" s="36"/>
      <c r="H24" s="36"/>
      <c r="I24" s="36"/>
      <c r="J24" s="36"/>
      <c r="K24" s="36"/>
      <c r="L24" s="115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>
      <c r="A25" s="36"/>
      <c r="B25" s="41"/>
      <c r="C25" s="36"/>
      <c r="D25" s="114" t="s">
        <v>35</v>
      </c>
      <c r="E25" s="36"/>
      <c r="F25" s="36"/>
      <c r="G25" s="36"/>
      <c r="H25" s="36"/>
      <c r="I25" s="114" t="s">
        <v>26</v>
      </c>
      <c r="J25" s="105" t="str">
        <f>IF('Rekapitulace stavby'!AN19="","",'Rekapitulace stavby'!AN19)</f>
        <v/>
      </c>
      <c r="K25" s="36"/>
      <c r="L25" s="11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>
      <c r="A26" s="36"/>
      <c r="B26" s="41"/>
      <c r="C26" s="36"/>
      <c r="D26" s="36"/>
      <c r="E26" s="105" t="str">
        <f>IF('Rekapitulace stavby'!E20="","",'Rekapitulace stavby'!E20)</f>
        <v xml:space="preserve"> </v>
      </c>
      <c r="F26" s="36"/>
      <c r="G26" s="36"/>
      <c r="H26" s="36"/>
      <c r="I26" s="114" t="s">
        <v>29</v>
      </c>
      <c r="J26" s="105" t="str">
        <f>IF('Rekapitulace stavby'!AN20="","",'Rekapitulace stavby'!AN20)</f>
        <v/>
      </c>
      <c r="K26" s="36"/>
      <c r="L26" s="115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" customHeight="1">
      <c r="A27" s="36"/>
      <c r="B27" s="41"/>
      <c r="C27" s="36"/>
      <c r="D27" s="36"/>
      <c r="E27" s="36"/>
      <c r="F27" s="36"/>
      <c r="G27" s="36"/>
      <c r="H27" s="36"/>
      <c r="I27" s="36"/>
      <c r="J27" s="36"/>
      <c r="K27" s="36"/>
      <c r="L27" s="115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>
      <c r="A28" s="36"/>
      <c r="B28" s="41"/>
      <c r="C28" s="36"/>
      <c r="D28" s="114" t="s">
        <v>37</v>
      </c>
      <c r="E28" s="36"/>
      <c r="F28" s="36"/>
      <c r="G28" s="36"/>
      <c r="H28" s="36"/>
      <c r="I28" s="36"/>
      <c r="J28" s="36"/>
      <c r="K28" s="36"/>
      <c r="L28" s="115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16.5" customHeight="1">
      <c r="A29" s="117"/>
      <c r="B29" s="118"/>
      <c r="C29" s="117"/>
      <c r="D29" s="117"/>
      <c r="E29" s="390" t="s">
        <v>19</v>
      </c>
      <c r="F29" s="390"/>
      <c r="G29" s="390"/>
      <c r="H29" s="390"/>
      <c r="I29" s="117"/>
      <c r="J29" s="117"/>
      <c r="K29" s="117"/>
      <c r="L29" s="119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</row>
    <row r="30" spans="1:31" s="2" customFormat="1" ht="6.9" customHeight="1">
      <c r="A30" s="36"/>
      <c r="B30" s="41"/>
      <c r="C30" s="36"/>
      <c r="D30" s="36"/>
      <c r="E30" s="36"/>
      <c r="F30" s="36"/>
      <c r="G30" s="36"/>
      <c r="H30" s="36"/>
      <c r="I30" s="36"/>
      <c r="J30" s="36"/>
      <c r="K30" s="36"/>
      <c r="L30" s="115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" customHeight="1">
      <c r="A31" s="36"/>
      <c r="B31" s="41"/>
      <c r="C31" s="36"/>
      <c r="D31" s="120"/>
      <c r="E31" s="120"/>
      <c r="F31" s="120"/>
      <c r="G31" s="120"/>
      <c r="H31" s="120"/>
      <c r="I31" s="120"/>
      <c r="J31" s="120"/>
      <c r="K31" s="120"/>
      <c r="L31" s="115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25.35" customHeight="1">
      <c r="A32" s="36"/>
      <c r="B32" s="41"/>
      <c r="C32" s="36"/>
      <c r="D32" s="121" t="s">
        <v>39</v>
      </c>
      <c r="E32" s="36"/>
      <c r="F32" s="36"/>
      <c r="G32" s="36"/>
      <c r="H32" s="36"/>
      <c r="I32" s="36"/>
      <c r="J32" s="122">
        <f>ROUND(J87, 2)</f>
        <v>0</v>
      </c>
      <c r="K32" s="36"/>
      <c r="L32" s="115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" customHeight="1">
      <c r="A33" s="36"/>
      <c r="B33" s="41"/>
      <c r="C33" s="36"/>
      <c r="D33" s="120"/>
      <c r="E33" s="120"/>
      <c r="F33" s="120"/>
      <c r="G33" s="120"/>
      <c r="H33" s="120"/>
      <c r="I33" s="120"/>
      <c r="J33" s="120"/>
      <c r="K33" s="120"/>
      <c r="L33" s="11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" customHeight="1">
      <c r="A34" s="36"/>
      <c r="B34" s="41"/>
      <c r="C34" s="36"/>
      <c r="D34" s="36"/>
      <c r="E34" s="36"/>
      <c r="F34" s="123" t="s">
        <v>41</v>
      </c>
      <c r="G34" s="36"/>
      <c r="H34" s="36"/>
      <c r="I34" s="123" t="s">
        <v>40</v>
      </c>
      <c r="J34" s="123" t="s">
        <v>42</v>
      </c>
      <c r="K34" s="36"/>
      <c r="L34" s="115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" customHeight="1">
      <c r="A35" s="36"/>
      <c r="B35" s="41"/>
      <c r="C35" s="36"/>
      <c r="D35" s="124" t="s">
        <v>43</v>
      </c>
      <c r="E35" s="114" t="s">
        <v>44</v>
      </c>
      <c r="F35" s="125">
        <f>ROUND((SUM(BE87:BE97)),  2)</f>
        <v>0</v>
      </c>
      <c r="G35" s="36"/>
      <c r="H35" s="36"/>
      <c r="I35" s="126">
        <v>0.21</v>
      </c>
      <c r="J35" s="125">
        <f>ROUND(((SUM(BE87:BE97))*I35),  2)</f>
        <v>0</v>
      </c>
      <c r="K35" s="36"/>
      <c r="L35" s="115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" customHeight="1">
      <c r="A36" s="36"/>
      <c r="B36" s="41"/>
      <c r="C36" s="36"/>
      <c r="D36" s="36"/>
      <c r="E36" s="114" t="s">
        <v>45</v>
      </c>
      <c r="F36" s="125">
        <f>ROUND((SUM(BF87:BF97)),  2)</f>
        <v>0</v>
      </c>
      <c r="G36" s="36"/>
      <c r="H36" s="36"/>
      <c r="I36" s="126">
        <v>0.12</v>
      </c>
      <c r="J36" s="125">
        <f>ROUND(((SUM(BF87:BF97))*I36),  2)</f>
        <v>0</v>
      </c>
      <c r="K36" s="36"/>
      <c r="L36" s="115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" hidden="1" customHeight="1">
      <c r="A37" s="36"/>
      <c r="B37" s="41"/>
      <c r="C37" s="36"/>
      <c r="D37" s="36"/>
      <c r="E37" s="114" t="s">
        <v>46</v>
      </c>
      <c r="F37" s="125">
        <f>ROUND((SUM(BG87:BG97)),  2)</f>
        <v>0</v>
      </c>
      <c r="G37" s="36"/>
      <c r="H37" s="36"/>
      <c r="I37" s="126">
        <v>0.21</v>
      </c>
      <c r="J37" s="125">
        <f>0</f>
        <v>0</v>
      </c>
      <c r="K37" s="36"/>
      <c r="L37" s="115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" hidden="1" customHeight="1">
      <c r="A38" s="36"/>
      <c r="B38" s="41"/>
      <c r="C38" s="36"/>
      <c r="D38" s="36"/>
      <c r="E38" s="114" t="s">
        <v>47</v>
      </c>
      <c r="F38" s="125">
        <f>ROUND((SUM(BH87:BH97)),  2)</f>
        <v>0</v>
      </c>
      <c r="G38" s="36"/>
      <c r="H38" s="36"/>
      <c r="I38" s="126">
        <v>0.12</v>
      </c>
      <c r="J38" s="125">
        <f>0</f>
        <v>0</v>
      </c>
      <c r="K38" s="36"/>
      <c r="L38" s="115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" hidden="1" customHeight="1">
      <c r="A39" s="36"/>
      <c r="B39" s="41"/>
      <c r="C39" s="36"/>
      <c r="D39" s="36"/>
      <c r="E39" s="114" t="s">
        <v>48</v>
      </c>
      <c r="F39" s="125">
        <f>ROUND((SUM(BI87:BI97)),  2)</f>
        <v>0</v>
      </c>
      <c r="G39" s="36"/>
      <c r="H39" s="36"/>
      <c r="I39" s="126">
        <v>0</v>
      </c>
      <c r="J39" s="125">
        <f>0</f>
        <v>0</v>
      </c>
      <c r="K39" s="36"/>
      <c r="L39" s="11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" customHeight="1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115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>
      <c r="A41" s="36"/>
      <c r="B41" s="41"/>
      <c r="C41" s="127"/>
      <c r="D41" s="128" t="s">
        <v>49</v>
      </c>
      <c r="E41" s="129"/>
      <c r="F41" s="129"/>
      <c r="G41" s="130" t="s">
        <v>50</v>
      </c>
      <c r="H41" s="131" t="s">
        <v>51</v>
      </c>
      <c r="I41" s="129"/>
      <c r="J41" s="132">
        <f>SUM(J32:J39)</f>
        <v>0</v>
      </c>
      <c r="K41" s="133"/>
      <c r="L41" s="115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" customHeight="1">
      <c r="A42" s="36"/>
      <c r="B42" s="134"/>
      <c r="C42" s="135"/>
      <c r="D42" s="135"/>
      <c r="E42" s="135"/>
      <c r="F42" s="135"/>
      <c r="G42" s="135"/>
      <c r="H42" s="135"/>
      <c r="I42" s="135"/>
      <c r="J42" s="135"/>
      <c r="K42" s="135"/>
      <c r="L42" s="115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6" spans="1:31" s="2" customFormat="1" ht="6.9" customHeight="1">
      <c r="A46" s="36"/>
      <c r="B46" s="136"/>
      <c r="C46" s="137"/>
      <c r="D46" s="137"/>
      <c r="E46" s="137"/>
      <c r="F46" s="137"/>
      <c r="G46" s="137"/>
      <c r="H46" s="137"/>
      <c r="I46" s="137"/>
      <c r="J46" s="137"/>
      <c r="K46" s="137"/>
      <c r="L46" s="115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24.9" customHeight="1">
      <c r="A47" s="36"/>
      <c r="B47" s="37"/>
      <c r="C47" s="25" t="s">
        <v>124</v>
      </c>
      <c r="D47" s="38"/>
      <c r="E47" s="38"/>
      <c r="F47" s="38"/>
      <c r="G47" s="38"/>
      <c r="H47" s="38"/>
      <c r="I47" s="38"/>
      <c r="J47" s="38"/>
      <c r="K47" s="38"/>
      <c r="L47" s="115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6.9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115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16</v>
      </c>
      <c r="D49" s="38"/>
      <c r="E49" s="38"/>
      <c r="F49" s="38"/>
      <c r="G49" s="38"/>
      <c r="H49" s="38"/>
      <c r="I49" s="38"/>
      <c r="J49" s="38"/>
      <c r="K49" s="38"/>
      <c r="L49" s="11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26.25" customHeight="1">
      <c r="A50" s="36"/>
      <c r="B50" s="37"/>
      <c r="C50" s="38"/>
      <c r="D50" s="38"/>
      <c r="E50" s="391" t="str">
        <f>E7</f>
        <v>Lačnovský p., ř. km 0,000 - 3,260, Moravský Lačnov, oprava koryta</v>
      </c>
      <c r="F50" s="392"/>
      <c r="G50" s="392"/>
      <c r="H50" s="392"/>
      <c r="I50" s="38"/>
      <c r="J50" s="38"/>
      <c r="K50" s="38"/>
      <c r="L50" s="115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1" customFormat="1" ht="12" customHeight="1">
      <c r="B51" s="23"/>
      <c r="C51" s="31" t="s">
        <v>120</v>
      </c>
      <c r="D51" s="24"/>
      <c r="E51" s="24"/>
      <c r="F51" s="24"/>
      <c r="G51" s="24"/>
      <c r="H51" s="24"/>
      <c r="I51" s="24"/>
      <c r="J51" s="24"/>
      <c r="K51" s="24"/>
      <c r="L51" s="22"/>
    </row>
    <row r="52" spans="1:47" s="2" customFormat="1" ht="23.25" customHeight="1">
      <c r="A52" s="36"/>
      <c r="B52" s="37"/>
      <c r="C52" s="38"/>
      <c r="D52" s="38"/>
      <c r="E52" s="391" t="s">
        <v>955</v>
      </c>
      <c r="F52" s="393"/>
      <c r="G52" s="393"/>
      <c r="H52" s="393"/>
      <c r="I52" s="38"/>
      <c r="J52" s="38"/>
      <c r="K52" s="38"/>
      <c r="L52" s="11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12" customHeight="1">
      <c r="A53" s="36"/>
      <c r="B53" s="37"/>
      <c r="C53" s="31" t="s">
        <v>122</v>
      </c>
      <c r="D53" s="38"/>
      <c r="E53" s="38"/>
      <c r="F53" s="38"/>
      <c r="G53" s="38"/>
      <c r="H53" s="38"/>
      <c r="I53" s="38"/>
      <c r="J53" s="38"/>
      <c r="K53" s="38"/>
      <c r="L53" s="11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6.5" customHeight="1">
      <c r="A54" s="36"/>
      <c r="B54" s="37"/>
      <c r="C54" s="38"/>
      <c r="D54" s="38"/>
      <c r="E54" s="345" t="str">
        <f>E11</f>
        <v>SO-02.05 - Zábradlí a oplocení</v>
      </c>
      <c r="F54" s="393"/>
      <c r="G54" s="393"/>
      <c r="H54" s="393"/>
      <c r="I54" s="38"/>
      <c r="J54" s="38"/>
      <c r="K54" s="38"/>
      <c r="L54" s="11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6.9" customHeight="1">
      <c r="A55" s="36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115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2" customHeight="1">
      <c r="A56" s="36"/>
      <c r="B56" s="37"/>
      <c r="C56" s="31" t="s">
        <v>21</v>
      </c>
      <c r="D56" s="38"/>
      <c r="E56" s="38"/>
      <c r="F56" s="29" t="str">
        <f>F14</f>
        <v>Svitavy</v>
      </c>
      <c r="G56" s="38"/>
      <c r="H56" s="38"/>
      <c r="I56" s="31" t="s">
        <v>23</v>
      </c>
      <c r="J56" s="61" t="str">
        <f>IF(J14="","",J14)</f>
        <v>3. 2. 2025</v>
      </c>
      <c r="K56" s="38"/>
      <c r="L56" s="115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6.9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11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5.15" customHeight="1">
      <c r="A58" s="36"/>
      <c r="B58" s="37"/>
      <c r="C58" s="31" t="s">
        <v>25</v>
      </c>
      <c r="D58" s="38"/>
      <c r="E58" s="38"/>
      <c r="F58" s="29" t="str">
        <f>E17</f>
        <v>Povodí Moravy, s.p.</v>
      </c>
      <c r="G58" s="38"/>
      <c r="H58" s="38"/>
      <c r="I58" s="31" t="s">
        <v>33</v>
      </c>
      <c r="J58" s="34" t="str">
        <f>E23</f>
        <v>Povodí Moravy, s.p.</v>
      </c>
      <c r="K58" s="38"/>
      <c r="L58" s="11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15.15" customHeight="1">
      <c r="A59" s="36"/>
      <c r="B59" s="37"/>
      <c r="C59" s="31" t="s">
        <v>31</v>
      </c>
      <c r="D59" s="38"/>
      <c r="E59" s="38"/>
      <c r="F59" s="29" t="str">
        <f>IF(E20="","",E20)</f>
        <v>Vyplň údaj</v>
      </c>
      <c r="G59" s="38"/>
      <c r="H59" s="38"/>
      <c r="I59" s="31" t="s">
        <v>35</v>
      </c>
      <c r="J59" s="34" t="str">
        <f>E26</f>
        <v xml:space="preserve"> </v>
      </c>
      <c r="K59" s="38"/>
      <c r="L59" s="11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pans="1:47" s="2" customFormat="1" ht="10.35" customHeight="1">
      <c r="A60" s="36"/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115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pans="1:47" s="2" customFormat="1" ht="29.25" customHeight="1">
      <c r="A61" s="36"/>
      <c r="B61" s="37"/>
      <c r="C61" s="138" t="s">
        <v>125</v>
      </c>
      <c r="D61" s="139"/>
      <c r="E61" s="139"/>
      <c r="F61" s="139"/>
      <c r="G61" s="139"/>
      <c r="H61" s="139"/>
      <c r="I61" s="139"/>
      <c r="J61" s="140" t="s">
        <v>126</v>
      </c>
      <c r="K61" s="139"/>
      <c r="L61" s="115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47" s="2" customFormat="1" ht="10.35" customHeight="1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15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47" s="2" customFormat="1" ht="22.8" customHeight="1">
      <c r="A63" s="36"/>
      <c r="B63" s="37"/>
      <c r="C63" s="141" t="s">
        <v>71</v>
      </c>
      <c r="D63" s="38"/>
      <c r="E63" s="38"/>
      <c r="F63" s="38"/>
      <c r="G63" s="38"/>
      <c r="H63" s="38"/>
      <c r="I63" s="38"/>
      <c r="J63" s="79">
        <f>J87</f>
        <v>0</v>
      </c>
      <c r="K63" s="38"/>
      <c r="L63" s="115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U63" s="19" t="s">
        <v>127</v>
      </c>
    </row>
    <row r="64" spans="1:47" s="9" customFormat="1" ht="24.9" customHeight="1">
      <c r="B64" s="142"/>
      <c r="C64" s="143"/>
      <c r="D64" s="144" t="s">
        <v>410</v>
      </c>
      <c r="E64" s="145"/>
      <c r="F64" s="145"/>
      <c r="G64" s="145"/>
      <c r="H64" s="145"/>
      <c r="I64" s="145"/>
      <c r="J64" s="146">
        <f>J88</f>
        <v>0</v>
      </c>
      <c r="K64" s="143"/>
      <c r="L64" s="147"/>
    </row>
    <row r="65" spans="1:31" s="14" customFormat="1" ht="19.95" customHeight="1">
      <c r="B65" s="229"/>
      <c r="C65" s="99"/>
      <c r="D65" s="230" t="s">
        <v>866</v>
      </c>
      <c r="E65" s="231"/>
      <c r="F65" s="231"/>
      <c r="G65" s="231"/>
      <c r="H65" s="231"/>
      <c r="I65" s="231"/>
      <c r="J65" s="232">
        <f>J89</f>
        <v>0</v>
      </c>
      <c r="K65" s="99"/>
      <c r="L65" s="233"/>
    </row>
    <row r="66" spans="1:31" s="2" customFormat="1" ht="21.75" customHeight="1">
      <c r="A66" s="36"/>
      <c r="B66" s="37"/>
      <c r="C66" s="38"/>
      <c r="D66" s="38"/>
      <c r="E66" s="38"/>
      <c r="F66" s="38"/>
      <c r="G66" s="38"/>
      <c r="H66" s="38"/>
      <c r="I66" s="38"/>
      <c r="J66" s="38"/>
      <c r="K66" s="38"/>
      <c r="L66" s="115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67" spans="1:31" s="2" customFormat="1" ht="6.9" customHeight="1">
      <c r="A67" s="36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115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71" spans="1:31" s="2" customFormat="1" ht="6.9" customHeight="1">
      <c r="A71" s="36"/>
      <c r="B71" s="51"/>
      <c r="C71" s="52"/>
      <c r="D71" s="52"/>
      <c r="E71" s="52"/>
      <c r="F71" s="52"/>
      <c r="G71" s="52"/>
      <c r="H71" s="52"/>
      <c r="I71" s="52"/>
      <c r="J71" s="52"/>
      <c r="K71" s="52"/>
      <c r="L71" s="115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24.9" customHeight="1">
      <c r="A72" s="36"/>
      <c r="B72" s="37"/>
      <c r="C72" s="25" t="s">
        <v>129</v>
      </c>
      <c r="D72" s="38"/>
      <c r="E72" s="38"/>
      <c r="F72" s="38"/>
      <c r="G72" s="38"/>
      <c r="H72" s="38"/>
      <c r="I72" s="38"/>
      <c r="J72" s="38"/>
      <c r="K72" s="38"/>
      <c r="L72" s="115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6.9" customHeight="1">
      <c r="A73" s="36"/>
      <c r="B73" s="37"/>
      <c r="C73" s="38"/>
      <c r="D73" s="38"/>
      <c r="E73" s="38"/>
      <c r="F73" s="38"/>
      <c r="G73" s="38"/>
      <c r="H73" s="38"/>
      <c r="I73" s="38"/>
      <c r="J73" s="38"/>
      <c r="K73" s="38"/>
      <c r="L73" s="115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12" customHeight="1">
      <c r="A74" s="36"/>
      <c r="B74" s="37"/>
      <c r="C74" s="31" t="s">
        <v>16</v>
      </c>
      <c r="D74" s="38"/>
      <c r="E74" s="38"/>
      <c r="F74" s="38"/>
      <c r="G74" s="38"/>
      <c r="H74" s="38"/>
      <c r="I74" s="38"/>
      <c r="J74" s="38"/>
      <c r="K74" s="38"/>
      <c r="L74" s="115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26.25" customHeight="1">
      <c r="A75" s="36"/>
      <c r="B75" s="37"/>
      <c r="C75" s="38"/>
      <c r="D75" s="38"/>
      <c r="E75" s="391" t="str">
        <f>E7</f>
        <v>Lačnovský p., ř. km 0,000 - 3,260, Moravský Lačnov, oprava koryta</v>
      </c>
      <c r="F75" s="392"/>
      <c r="G75" s="392"/>
      <c r="H75" s="392"/>
      <c r="I75" s="38"/>
      <c r="J75" s="38"/>
      <c r="K75" s="38"/>
      <c r="L75" s="115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1" customFormat="1" ht="12" customHeight="1">
      <c r="B76" s="23"/>
      <c r="C76" s="31" t="s">
        <v>120</v>
      </c>
      <c r="D76" s="24"/>
      <c r="E76" s="24"/>
      <c r="F76" s="24"/>
      <c r="G76" s="24"/>
      <c r="H76" s="24"/>
      <c r="I76" s="24"/>
      <c r="J76" s="24"/>
      <c r="K76" s="24"/>
      <c r="L76" s="22"/>
    </row>
    <row r="77" spans="1:31" s="2" customFormat="1" ht="23.25" customHeight="1">
      <c r="A77" s="36"/>
      <c r="B77" s="37"/>
      <c r="C77" s="38"/>
      <c r="D77" s="38"/>
      <c r="E77" s="391" t="s">
        <v>955</v>
      </c>
      <c r="F77" s="393"/>
      <c r="G77" s="393"/>
      <c r="H77" s="393"/>
      <c r="I77" s="38"/>
      <c r="J77" s="38"/>
      <c r="K77" s="38"/>
      <c r="L77" s="115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12" customHeight="1">
      <c r="A78" s="36"/>
      <c r="B78" s="37"/>
      <c r="C78" s="31" t="s">
        <v>122</v>
      </c>
      <c r="D78" s="38"/>
      <c r="E78" s="38"/>
      <c r="F78" s="38"/>
      <c r="G78" s="38"/>
      <c r="H78" s="38"/>
      <c r="I78" s="38"/>
      <c r="J78" s="38"/>
      <c r="K78" s="38"/>
      <c r="L78" s="115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6.5" customHeight="1">
      <c r="A79" s="36"/>
      <c r="B79" s="37"/>
      <c r="C79" s="38"/>
      <c r="D79" s="38"/>
      <c r="E79" s="345" t="str">
        <f>E11</f>
        <v>SO-02.05 - Zábradlí a oplocení</v>
      </c>
      <c r="F79" s="393"/>
      <c r="G79" s="393"/>
      <c r="H79" s="393"/>
      <c r="I79" s="38"/>
      <c r="J79" s="38"/>
      <c r="K79" s="38"/>
      <c r="L79" s="115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6.9" customHeight="1">
      <c r="A80" s="36"/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115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2" customHeight="1">
      <c r="A81" s="36"/>
      <c r="B81" s="37"/>
      <c r="C81" s="31" t="s">
        <v>21</v>
      </c>
      <c r="D81" s="38"/>
      <c r="E81" s="38"/>
      <c r="F81" s="29" t="str">
        <f>F14</f>
        <v>Svitavy</v>
      </c>
      <c r="G81" s="38"/>
      <c r="H81" s="38"/>
      <c r="I81" s="31" t="s">
        <v>23</v>
      </c>
      <c r="J81" s="61" t="str">
        <f>IF(J14="","",J14)</f>
        <v>3. 2. 2025</v>
      </c>
      <c r="K81" s="38"/>
      <c r="L81" s="115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6.9" customHeight="1">
      <c r="A82" s="36"/>
      <c r="B82" s="37"/>
      <c r="C82" s="38"/>
      <c r="D82" s="38"/>
      <c r="E82" s="38"/>
      <c r="F82" s="38"/>
      <c r="G82" s="38"/>
      <c r="H82" s="38"/>
      <c r="I82" s="38"/>
      <c r="J82" s="38"/>
      <c r="K82" s="38"/>
      <c r="L82" s="115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15.15" customHeight="1">
      <c r="A83" s="36"/>
      <c r="B83" s="37"/>
      <c r="C83" s="31" t="s">
        <v>25</v>
      </c>
      <c r="D83" s="38"/>
      <c r="E83" s="38"/>
      <c r="F83" s="29" t="str">
        <f>E17</f>
        <v>Povodí Moravy, s.p.</v>
      </c>
      <c r="G83" s="38"/>
      <c r="H83" s="38"/>
      <c r="I83" s="31" t="s">
        <v>33</v>
      </c>
      <c r="J83" s="34" t="str">
        <f>E23</f>
        <v>Povodí Moravy, s.p.</v>
      </c>
      <c r="K83" s="38"/>
      <c r="L83" s="115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15.15" customHeight="1">
      <c r="A84" s="36"/>
      <c r="B84" s="37"/>
      <c r="C84" s="31" t="s">
        <v>31</v>
      </c>
      <c r="D84" s="38"/>
      <c r="E84" s="38"/>
      <c r="F84" s="29" t="str">
        <f>IF(E20="","",E20)</f>
        <v>Vyplň údaj</v>
      </c>
      <c r="G84" s="38"/>
      <c r="H84" s="38"/>
      <c r="I84" s="31" t="s">
        <v>35</v>
      </c>
      <c r="J84" s="34" t="str">
        <f>E26</f>
        <v xml:space="preserve"> </v>
      </c>
      <c r="K84" s="38"/>
      <c r="L84" s="115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10.35" customHeight="1">
      <c r="A85" s="36"/>
      <c r="B85" s="37"/>
      <c r="C85" s="38"/>
      <c r="D85" s="38"/>
      <c r="E85" s="38"/>
      <c r="F85" s="38"/>
      <c r="G85" s="38"/>
      <c r="H85" s="38"/>
      <c r="I85" s="38"/>
      <c r="J85" s="38"/>
      <c r="K85" s="38"/>
      <c r="L85" s="115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10" customFormat="1" ht="29.25" customHeight="1">
      <c r="A86" s="148"/>
      <c r="B86" s="149"/>
      <c r="C86" s="150" t="s">
        <v>130</v>
      </c>
      <c r="D86" s="151" t="s">
        <v>58</v>
      </c>
      <c r="E86" s="151" t="s">
        <v>54</v>
      </c>
      <c r="F86" s="151" t="s">
        <v>55</v>
      </c>
      <c r="G86" s="151" t="s">
        <v>131</v>
      </c>
      <c r="H86" s="151" t="s">
        <v>132</v>
      </c>
      <c r="I86" s="151" t="s">
        <v>133</v>
      </c>
      <c r="J86" s="151" t="s">
        <v>126</v>
      </c>
      <c r="K86" s="152" t="s">
        <v>134</v>
      </c>
      <c r="L86" s="153"/>
      <c r="M86" s="70" t="s">
        <v>19</v>
      </c>
      <c r="N86" s="71" t="s">
        <v>43</v>
      </c>
      <c r="O86" s="71" t="s">
        <v>135</v>
      </c>
      <c r="P86" s="71" t="s">
        <v>136</v>
      </c>
      <c r="Q86" s="71" t="s">
        <v>137</v>
      </c>
      <c r="R86" s="71" t="s">
        <v>138</v>
      </c>
      <c r="S86" s="71" t="s">
        <v>139</v>
      </c>
      <c r="T86" s="72" t="s">
        <v>140</v>
      </c>
      <c r="U86" s="148"/>
      <c r="V86" s="148"/>
      <c r="W86" s="148"/>
      <c r="X86" s="148"/>
      <c r="Y86" s="148"/>
      <c r="Z86" s="148"/>
      <c r="AA86" s="148"/>
      <c r="AB86" s="148"/>
      <c r="AC86" s="148"/>
      <c r="AD86" s="148"/>
      <c r="AE86" s="148"/>
    </row>
    <row r="87" spans="1:65" s="2" customFormat="1" ht="22.8" customHeight="1">
      <c r="A87" s="36"/>
      <c r="B87" s="37"/>
      <c r="C87" s="77" t="s">
        <v>141</v>
      </c>
      <c r="D87" s="38"/>
      <c r="E87" s="38"/>
      <c r="F87" s="38"/>
      <c r="G87" s="38"/>
      <c r="H87" s="38"/>
      <c r="I87" s="38"/>
      <c r="J87" s="154">
        <f>BK87</f>
        <v>0</v>
      </c>
      <c r="K87" s="38"/>
      <c r="L87" s="41"/>
      <c r="M87" s="73"/>
      <c r="N87" s="155"/>
      <c r="O87" s="74"/>
      <c r="P87" s="156">
        <f>P88</f>
        <v>0</v>
      </c>
      <c r="Q87" s="74"/>
      <c r="R87" s="156">
        <f>R88</f>
        <v>0</v>
      </c>
      <c r="S87" s="74"/>
      <c r="T87" s="157">
        <f>T88</f>
        <v>0</v>
      </c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T87" s="19" t="s">
        <v>72</v>
      </c>
      <c r="AU87" s="19" t="s">
        <v>127</v>
      </c>
      <c r="BK87" s="158">
        <f>BK88</f>
        <v>0</v>
      </c>
    </row>
    <row r="88" spans="1:65" s="11" customFormat="1" ht="25.95" customHeight="1">
      <c r="B88" s="159"/>
      <c r="C88" s="160"/>
      <c r="D88" s="161" t="s">
        <v>72</v>
      </c>
      <c r="E88" s="162" t="s">
        <v>413</v>
      </c>
      <c r="F88" s="162" t="s">
        <v>414</v>
      </c>
      <c r="G88" s="160"/>
      <c r="H88" s="160"/>
      <c r="I88" s="163"/>
      <c r="J88" s="164">
        <f>BK88</f>
        <v>0</v>
      </c>
      <c r="K88" s="160"/>
      <c r="L88" s="165"/>
      <c r="M88" s="166"/>
      <c r="N88" s="167"/>
      <c r="O88" s="167"/>
      <c r="P88" s="168">
        <f>P89</f>
        <v>0</v>
      </c>
      <c r="Q88" s="167"/>
      <c r="R88" s="168">
        <f>R89</f>
        <v>0</v>
      </c>
      <c r="S88" s="167"/>
      <c r="T88" s="169">
        <f>T89</f>
        <v>0</v>
      </c>
      <c r="AR88" s="170" t="s">
        <v>80</v>
      </c>
      <c r="AT88" s="171" t="s">
        <v>72</v>
      </c>
      <c r="AU88" s="171" t="s">
        <v>73</v>
      </c>
      <c r="AY88" s="170" t="s">
        <v>144</v>
      </c>
      <c r="BK88" s="172">
        <f>BK89</f>
        <v>0</v>
      </c>
    </row>
    <row r="89" spans="1:65" s="11" customFormat="1" ht="22.8" customHeight="1">
      <c r="B89" s="159"/>
      <c r="C89" s="160"/>
      <c r="D89" s="161" t="s">
        <v>72</v>
      </c>
      <c r="E89" s="234" t="s">
        <v>161</v>
      </c>
      <c r="F89" s="234" t="s">
        <v>869</v>
      </c>
      <c r="G89" s="160"/>
      <c r="H89" s="160"/>
      <c r="I89" s="163"/>
      <c r="J89" s="235">
        <f>BK89</f>
        <v>0</v>
      </c>
      <c r="K89" s="160"/>
      <c r="L89" s="165"/>
      <c r="M89" s="166"/>
      <c r="N89" s="167"/>
      <c r="O89" s="167"/>
      <c r="P89" s="168">
        <f>SUM(P90:P97)</f>
        <v>0</v>
      </c>
      <c r="Q89" s="167"/>
      <c r="R89" s="168">
        <f>SUM(R90:R97)</f>
        <v>0</v>
      </c>
      <c r="S89" s="167"/>
      <c r="T89" s="169">
        <f>SUM(T90:T97)</f>
        <v>0</v>
      </c>
      <c r="AR89" s="170" t="s">
        <v>80</v>
      </c>
      <c r="AT89" s="171" t="s">
        <v>72</v>
      </c>
      <c r="AU89" s="171" t="s">
        <v>80</v>
      </c>
      <c r="AY89" s="170" t="s">
        <v>144</v>
      </c>
      <c r="BK89" s="172">
        <f>SUM(BK90:BK97)</f>
        <v>0</v>
      </c>
    </row>
    <row r="90" spans="1:65" s="2" customFormat="1" ht="16.5" customHeight="1">
      <c r="A90" s="36"/>
      <c r="B90" s="37"/>
      <c r="C90" s="173" t="s">
        <v>80</v>
      </c>
      <c r="D90" s="173" t="s">
        <v>145</v>
      </c>
      <c r="E90" s="174" t="s">
        <v>870</v>
      </c>
      <c r="F90" s="175" t="s">
        <v>871</v>
      </c>
      <c r="G90" s="176" t="s">
        <v>255</v>
      </c>
      <c r="H90" s="177">
        <v>1</v>
      </c>
      <c r="I90" s="178"/>
      <c r="J90" s="179">
        <f>ROUND(I90*H90,2)</f>
        <v>0</v>
      </c>
      <c r="K90" s="175" t="s">
        <v>19</v>
      </c>
      <c r="L90" s="41"/>
      <c r="M90" s="180" t="s">
        <v>19</v>
      </c>
      <c r="N90" s="181" t="s">
        <v>44</v>
      </c>
      <c r="O90" s="66"/>
      <c r="P90" s="182">
        <f>O90*H90</f>
        <v>0</v>
      </c>
      <c r="Q90" s="182">
        <v>0</v>
      </c>
      <c r="R90" s="182">
        <f>Q90*H90</f>
        <v>0</v>
      </c>
      <c r="S90" s="182">
        <v>0</v>
      </c>
      <c r="T90" s="183">
        <f>S90*H90</f>
        <v>0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R90" s="184" t="s">
        <v>150</v>
      </c>
      <c r="AT90" s="184" t="s">
        <v>145</v>
      </c>
      <c r="AU90" s="184" t="s">
        <v>82</v>
      </c>
      <c r="AY90" s="19" t="s">
        <v>144</v>
      </c>
      <c r="BE90" s="185">
        <f>IF(N90="základní",J90,0)</f>
        <v>0</v>
      </c>
      <c r="BF90" s="185">
        <f>IF(N90="snížená",J90,0)</f>
        <v>0</v>
      </c>
      <c r="BG90" s="185">
        <f>IF(N90="zákl. přenesená",J90,0)</f>
        <v>0</v>
      </c>
      <c r="BH90" s="185">
        <f>IF(N90="sníž. přenesená",J90,0)</f>
        <v>0</v>
      </c>
      <c r="BI90" s="185">
        <f>IF(N90="nulová",J90,0)</f>
        <v>0</v>
      </c>
      <c r="BJ90" s="19" t="s">
        <v>80</v>
      </c>
      <c r="BK90" s="185">
        <f>ROUND(I90*H90,2)</f>
        <v>0</v>
      </c>
      <c r="BL90" s="19" t="s">
        <v>150</v>
      </c>
      <c r="BM90" s="184" t="s">
        <v>1302</v>
      </c>
    </row>
    <row r="91" spans="1:65" s="2" customFormat="1" ht="10.199999999999999">
      <c r="A91" s="36"/>
      <c r="B91" s="37"/>
      <c r="C91" s="38"/>
      <c r="D91" s="186" t="s">
        <v>152</v>
      </c>
      <c r="E91" s="38"/>
      <c r="F91" s="187" t="s">
        <v>871</v>
      </c>
      <c r="G91" s="38"/>
      <c r="H91" s="38"/>
      <c r="I91" s="188"/>
      <c r="J91" s="38"/>
      <c r="K91" s="38"/>
      <c r="L91" s="41"/>
      <c r="M91" s="189"/>
      <c r="N91" s="190"/>
      <c r="O91" s="66"/>
      <c r="P91" s="66"/>
      <c r="Q91" s="66"/>
      <c r="R91" s="66"/>
      <c r="S91" s="66"/>
      <c r="T91" s="67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T91" s="19" t="s">
        <v>152</v>
      </c>
      <c r="AU91" s="19" t="s">
        <v>82</v>
      </c>
    </row>
    <row r="92" spans="1:65" s="2" customFormat="1" ht="48">
      <c r="A92" s="36"/>
      <c r="B92" s="37"/>
      <c r="C92" s="38"/>
      <c r="D92" s="186" t="s">
        <v>155</v>
      </c>
      <c r="E92" s="38"/>
      <c r="F92" s="193" t="s">
        <v>1303</v>
      </c>
      <c r="G92" s="38"/>
      <c r="H92" s="38"/>
      <c r="I92" s="188"/>
      <c r="J92" s="38"/>
      <c r="K92" s="38"/>
      <c r="L92" s="41"/>
      <c r="M92" s="189"/>
      <c r="N92" s="190"/>
      <c r="O92" s="66"/>
      <c r="P92" s="66"/>
      <c r="Q92" s="66"/>
      <c r="R92" s="66"/>
      <c r="S92" s="66"/>
      <c r="T92" s="67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T92" s="19" t="s">
        <v>155</v>
      </c>
      <c r="AU92" s="19" t="s">
        <v>82</v>
      </c>
    </row>
    <row r="93" spans="1:65" s="12" customFormat="1" ht="10.199999999999999">
      <c r="B93" s="194"/>
      <c r="C93" s="195"/>
      <c r="D93" s="186" t="s">
        <v>168</v>
      </c>
      <c r="E93" s="196" t="s">
        <v>19</v>
      </c>
      <c r="F93" s="197" t="s">
        <v>874</v>
      </c>
      <c r="G93" s="195"/>
      <c r="H93" s="198">
        <v>1</v>
      </c>
      <c r="I93" s="199"/>
      <c r="J93" s="195"/>
      <c r="K93" s="195"/>
      <c r="L93" s="200"/>
      <c r="M93" s="201"/>
      <c r="N93" s="202"/>
      <c r="O93" s="202"/>
      <c r="P93" s="202"/>
      <c r="Q93" s="202"/>
      <c r="R93" s="202"/>
      <c r="S93" s="202"/>
      <c r="T93" s="203"/>
      <c r="AT93" s="204" t="s">
        <v>168</v>
      </c>
      <c r="AU93" s="204" t="s">
        <v>82</v>
      </c>
      <c r="AV93" s="12" t="s">
        <v>82</v>
      </c>
      <c r="AW93" s="12" t="s">
        <v>34</v>
      </c>
      <c r="AX93" s="12" t="s">
        <v>73</v>
      </c>
      <c r="AY93" s="204" t="s">
        <v>144</v>
      </c>
    </row>
    <row r="94" spans="1:65" s="13" customFormat="1" ht="10.199999999999999">
      <c r="B94" s="205"/>
      <c r="C94" s="206"/>
      <c r="D94" s="186" t="s">
        <v>168</v>
      </c>
      <c r="E94" s="207" t="s">
        <v>19</v>
      </c>
      <c r="F94" s="208" t="s">
        <v>170</v>
      </c>
      <c r="G94" s="206"/>
      <c r="H94" s="209">
        <v>1</v>
      </c>
      <c r="I94" s="210"/>
      <c r="J94" s="206"/>
      <c r="K94" s="206"/>
      <c r="L94" s="211"/>
      <c r="M94" s="212"/>
      <c r="N94" s="213"/>
      <c r="O94" s="213"/>
      <c r="P94" s="213"/>
      <c r="Q94" s="213"/>
      <c r="R94" s="213"/>
      <c r="S94" s="213"/>
      <c r="T94" s="214"/>
      <c r="AT94" s="215" t="s">
        <v>168</v>
      </c>
      <c r="AU94" s="215" t="s">
        <v>82</v>
      </c>
      <c r="AV94" s="13" t="s">
        <v>150</v>
      </c>
      <c r="AW94" s="13" t="s">
        <v>34</v>
      </c>
      <c r="AX94" s="13" t="s">
        <v>80</v>
      </c>
      <c r="AY94" s="215" t="s">
        <v>144</v>
      </c>
    </row>
    <row r="95" spans="1:65" s="2" customFormat="1" ht="16.5" customHeight="1">
      <c r="A95" s="36"/>
      <c r="B95" s="37"/>
      <c r="C95" s="173" t="s">
        <v>82</v>
      </c>
      <c r="D95" s="173" t="s">
        <v>145</v>
      </c>
      <c r="E95" s="174" t="s">
        <v>875</v>
      </c>
      <c r="F95" s="175" t="s">
        <v>1304</v>
      </c>
      <c r="G95" s="176" t="s">
        <v>255</v>
      </c>
      <c r="H95" s="177">
        <v>1</v>
      </c>
      <c r="I95" s="178"/>
      <c r="J95" s="179">
        <f>ROUND(I95*H95,2)</f>
        <v>0</v>
      </c>
      <c r="K95" s="175" t="s">
        <v>19</v>
      </c>
      <c r="L95" s="41"/>
      <c r="M95" s="180" t="s">
        <v>19</v>
      </c>
      <c r="N95" s="181" t="s">
        <v>44</v>
      </c>
      <c r="O95" s="66"/>
      <c r="P95" s="182">
        <f>O95*H95</f>
        <v>0</v>
      </c>
      <c r="Q95" s="182">
        <v>0</v>
      </c>
      <c r="R95" s="182">
        <f>Q95*H95</f>
        <v>0</v>
      </c>
      <c r="S95" s="182">
        <v>0</v>
      </c>
      <c r="T95" s="183">
        <f>S95*H95</f>
        <v>0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R95" s="184" t="s">
        <v>150</v>
      </c>
      <c r="AT95" s="184" t="s">
        <v>145</v>
      </c>
      <c r="AU95" s="184" t="s">
        <v>82</v>
      </c>
      <c r="AY95" s="19" t="s">
        <v>144</v>
      </c>
      <c r="BE95" s="185">
        <f>IF(N95="základní",J95,0)</f>
        <v>0</v>
      </c>
      <c r="BF95" s="185">
        <f>IF(N95="snížená",J95,0)</f>
        <v>0</v>
      </c>
      <c r="BG95" s="185">
        <f>IF(N95="zákl. přenesená",J95,0)</f>
        <v>0</v>
      </c>
      <c r="BH95" s="185">
        <f>IF(N95="sníž. přenesená",J95,0)</f>
        <v>0</v>
      </c>
      <c r="BI95" s="185">
        <f>IF(N95="nulová",J95,0)</f>
        <v>0</v>
      </c>
      <c r="BJ95" s="19" t="s">
        <v>80</v>
      </c>
      <c r="BK95" s="185">
        <f>ROUND(I95*H95,2)</f>
        <v>0</v>
      </c>
      <c r="BL95" s="19" t="s">
        <v>150</v>
      </c>
      <c r="BM95" s="184" t="s">
        <v>1305</v>
      </c>
    </row>
    <row r="96" spans="1:65" s="2" customFormat="1" ht="10.199999999999999">
      <c r="A96" s="36"/>
      <c r="B96" s="37"/>
      <c r="C96" s="38"/>
      <c r="D96" s="186" t="s">
        <v>152</v>
      </c>
      <c r="E96" s="38"/>
      <c r="F96" s="187" t="s">
        <v>1304</v>
      </c>
      <c r="G96" s="38"/>
      <c r="H96" s="38"/>
      <c r="I96" s="188"/>
      <c r="J96" s="38"/>
      <c r="K96" s="38"/>
      <c r="L96" s="41"/>
      <c r="M96" s="189"/>
      <c r="N96" s="190"/>
      <c r="O96" s="66"/>
      <c r="P96" s="66"/>
      <c r="Q96" s="66"/>
      <c r="R96" s="66"/>
      <c r="S96" s="66"/>
      <c r="T96" s="67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T96" s="19" t="s">
        <v>152</v>
      </c>
      <c r="AU96" s="19" t="s">
        <v>82</v>
      </c>
    </row>
    <row r="97" spans="1:47" s="2" customFormat="1" ht="28.8">
      <c r="A97" s="36"/>
      <c r="B97" s="37"/>
      <c r="C97" s="38"/>
      <c r="D97" s="186" t="s">
        <v>155</v>
      </c>
      <c r="E97" s="38"/>
      <c r="F97" s="193" t="s">
        <v>1306</v>
      </c>
      <c r="G97" s="38"/>
      <c r="H97" s="38"/>
      <c r="I97" s="188"/>
      <c r="J97" s="38"/>
      <c r="K97" s="38"/>
      <c r="L97" s="41"/>
      <c r="M97" s="249"/>
      <c r="N97" s="250"/>
      <c r="O97" s="251"/>
      <c r="P97" s="251"/>
      <c r="Q97" s="251"/>
      <c r="R97" s="251"/>
      <c r="S97" s="251"/>
      <c r="T97" s="252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T97" s="19" t="s">
        <v>155</v>
      </c>
      <c r="AU97" s="19" t="s">
        <v>82</v>
      </c>
    </row>
    <row r="98" spans="1:47" s="2" customFormat="1" ht="6.9" customHeight="1">
      <c r="A98" s="36"/>
      <c r="B98" s="49"/>
      <c r="C98" s="50"/>
      <c r="D98" s="50"/>
      <c r="E98" s="50"/>
      <c r="F98" s="50"/>
      <c r="G98" s="50"/>
      <c r="H98" s="50"/>
      <c r="I98" s="50"/>
      <c r="J98" s="50"/>
      <c r="K98" s="50"/>
      <c r="L98" s="41"/>
      <c r="M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</row>
  </sheetData>
  <sheetProtection algorithmName="SHA-512" hashValue="djlnc57g2KVV0i6byxO8bXG6w6h44VoAFWpZ1VfYbMZODPTkTTIMESLBJYfz545qOvwfjhfwMnMfvnqo8VGopA==" saltValue="vgR742rKSs2wdYbStKXhroWlkIRiIT9OrqGL50/fc9r4QO4uG/wYG/5rao3Pl8gTcH4eilWUg4A7bMCrHrKDSw==" spinCount="100000" sheet="1" objects="1" scenarios="1" formatColumns="0" formatRows="0" autoFilter="0"/>
  <autoFilter ref="C86:K97" xr:uid="{00000000-0009-0000-0000-00000C000000}"/>
  <mergeCells count="12">
    <mergeCell ref="E79:H79"/>
    <mergeCell ref="L2:V2"/>
    <mergeCell ref="E50:H50"/>
    <mergeCell ref="E52:H52"/>
    <mergeCell ref="E54:H54"/>
    <mergeCell ref="E75:H75"/>
    <mergeCell ref="E77:H7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4.4"/>
  <cols>
    <col min="1" max="1" width="8.28515625" style="253" customWidth="1"/>
    <col min="2" max="2" width="1.7109375" style="253" customWidth="1"/>
    <col min="3" max="4" width="5" style="253" customWidth="1"/>
    <col min="5" max="5" width="11.7109375" style="253" customWidth="1"/>
    <col min="6" max="6" width="9.140625" style="253" customWidth="1"/>
    <col min="7" max="7" width="5" style="253" customWidth="1"/>
    <col min="8" max="8" width="77.85546875" style="253" customWidth="1"/>
    <col min="9" max="10" width="20" style="253" customWidth="1"/>
    <col min="11" max="11" width="1.7109375" style="253" customWidth="1"/>
  </cols>
  <sheetData>
    <row r="1" spans="2:11" s="1" customFormat="1" ht="37.5" customHeight="1"/>
    <row r="2" spans="2:11" s="1" customFormat="1" ht="7.5" customHeight="1">
      <c r="B2" s="254"/>
      <c r="C2" s="255"/>
      <c r="D2" s="255"/>
      <c r="E2" s="255"/>
      <c r="F2" s="255"/>
      <c r="G2" s="255"/>
      <c r="H2" s="255"/>
      <c r="I2" s="255"/>
      <c r="J2" s="255"/>
      <c r="K2" s="256"/>
    </row>
    <row r="3" spans="2:11" s="16" customFormat="1" ht="45" customHeight="1">
      <c r="B3" s="257"/>
      <c r="C3" s="396" t="s">
        <v>1307</v>
      </c>
      <c r="D3" s="396"/>
      <c r="E3" s="396"/>
      <c r="F3" s="396"/>
      <c r="G3" s="396"/>
      <c r="H3" s="396"/>
      <c r="I3" s="396"/>
      <c r="J3" s="396"/>
      <c r="K3" s="258"/>
    </row>
    <row r="4" spans="2:11" s="1" customFormat="1" ht="25.5" customHeight="1">
      <c r="B4" s="259"/>
      <c r="C4" s="395" t="s">
        <v>1308</v>
      </c>
      <c r="D4" s="395"/>
      <c r="E4" s="395"/>
      <c r="F4" s="395"/>
      <c r="G4" s="395"/>
      <c r="H4" s="395"/>
      <c r="I4" s="395"/>
      <c r="J4" s="395"/>
      <c r="K4" s="260"/>
    </row>
    <row r="5" spans="2:11" s="1" customFormat="1" ht="5.25" customHeight="1">
      <c r="B5" s="259"/>
      <c r="C5" s="261"/>
      <c r="D5" s="261"/>
      <c r="E5" s="261"/>
      <c r="F5" s="261"/>
      <c r="G5" s="261"/>
      <c r="H5" s="261"/>
      <c r="I5" s="261"/>
      <c r="J5" s="261"/>
      <c r="K5" s="260"/>
    </row>
    <row r="6" spans="2:11" s="1" customFormat="1" ht="15" customHeight="1">
      <c r="B6" s="259"/>
      <c r="C6" s="394" t="s">
        <v>1309</v>
      </c>
      <c r="D6" s="394"/>
      <c r="E6" s="394"/>
      <c r="F6" s="394"/>
      <c r="G6" s="394"/>
      <c r="H6" s="394"/>
      <c r="I6" s="394"/>
      <c r="J6" s="394"/>
      <c r="K6" s="260"/>
    </row>
    <row r="7" spans="2:11" s="1" customFormat="1" ht="15" customHeight="1">
      <c r="B7" s="263"/>
      <c r="C7" s="394" t="s">
        <v>1310</v>
      </c>
      <c r="D7" s="394"/>
      <c r="E7" s="394"/>
      <c r="F7" s="394"/>
      <c r="G7" s="394"/>
      <c r="H7" s="394"/>
      <c r="I7" s="394"/>
      <c r="J7" s="394"/>
      <c r="K7" s="260"/>
    </row>
    <row r="8" spans="2:11" s="1" customFormat="1" ht="12.75" customHeight="1">
      <c r="B8" s="263"/>
      <c r="C8" s="262"/>
      <c r="D8" s="262"/>
      <c r="E8" s="262"/>
      <c r="F8" s="262"/>
      <c r="G8" s="262"/>
      <c r="H8" s="262"/>
      <c r="I8" s="262"/>
      <c r="J8" s="262"/>
      <c r="K8" s="260"/>
    </row>
    <row r="9" spans="2:11" s="1" customFormat="1" ht="15" customHeight="1">
      <c r="B9" s="263"/>
      <c r="C9" s="394" t="s">
        <v>1311</v>
      </c>
      <c r="D9" s="394"/>
      <c r="E9" s="394"/>
      <c r="F9" s="394"/>
      <c r="G9" s="394"/>
      <c r="H9" s="394"/>
      <c r="I9" s="394"/>
      <c r="J9" s="394"/>
      <c r="K9" s="260"/>
    </row>
    <row r="10" spans="2:11" s="1" customFormat="1" ht="15" customHeight="1">
      <c r="B10" s="263"/>
      <c r="C10" s="262"/>
      <c r="D10" s="394" t="s">
        <v>1312</v>
      </c>
      <c r="E10" s="394"/>
      <c r="F10" s="394"/>
      <c r="G10" s="394"/>
      <c r="H10" s="394"/>
      <c r="I10" s="394"/>
      <c r="J10" s="394"/>
      <c r="K10" s="260"/>
    </row>
    <row r="11" spans="2:11" s="1" customFormat="1" ht="15" customHeight="1">
      <c r="B11" s="263"/>
      <c r="C11" s="264"/>
      <c r="D11" s="394" t="s">
        <v>1313</v>
      </c>
      <c r="E11" s="394"/>
      <c r="F11" s="394"/>
      <c r="G11" s="394"/>
      <c r="H11" s="394"/>
      <c r="I11" s="394"/>
      <c r="J11" s="394"/>
      <c r="K11" s="260"/>
    </row>
    <row r="12" spans="2:11" s="1" customFormat="1" ht="15" customHeight="1">
      <c r="B12" s="263"/>
      <c r="C12" s="264"/>
      <c r="D12" s="262"/>
      <c r="E12" s="262"/>
      <c r="F12" s="262"/>
      <c r="G12" s="262"/>
      <c r="H12" s="262"/>
      <c r="I12" s="262"/>
      <c r="J12" s="262"/>
      <c r="K12" s="260"/>
    </row>
    <row r="13" spans="2:11" s="1" customFormat="1" ht="15" customHeight="1">
      <c r="B13" s="263"/>
      <c r="C13" s="264"/>
      <c r="D13" s="265" t="s">
        <v>1314</v>
      </c>
      <c r="E13" s="262"/>
      <c r="F13" s="262"/>
      <c r="G13" s="262"/>
      <c r="H13" s="262"/>
      <c r="I13" s="262"/>
      <c r="J13" s="262"/>
      <c r="K13" s="260"/>
    </row>
    <row r="14" spans="2:11" s="1" customFormat="1" ht="12.75" customHeight="1">
      <c r="B14" s="263"/>
      <c r="C14" s="264"/>
      <c r="D14" s="264"/>
      <c r="E14" s="264"/>
      <c r="F14" s="264"/>
      <c r="G14" s="264"/>
      <c r="H14" s="264"/>
      <c r="I14" s="264"/>
      <c r="J14" s="264"/>
      <c r="K14" s="260"/>
    </row>
    <row r="15" spans="2:11" s="1" customFormat="1" ht="15" customHeight="1">
      <c r="B15" s="263"/>
      <c r="C15" s="264"/>
      <c r="D15" s="394" t="s">
        <v>1315</v>
      </c>
      <c r="E15" s="394"/>
      <c r="F15" s="394"/>
      <c r="G15" s="394"/>
      <c r="H15" s="394"/>
      <c r="I15" s="394"/>
      <c r="J15" s="394"/>
      <c r="K15" s="260"/>
    </row>
    <row r="16" spans="2:11" s="1" customFormat="1" ht="15" customHeight="1">
      <c r="B16" s="263"/>
      <c r="C16" s="264"/>
      <c r="D16" s="394" t="s">
        <v>1316</v>
      </c>
      <c r="E16" s="394"/>
      <c r="F16" s="394"/>
      <c r="G16" s="394"/>
      <c r="H16" s="394"/>
      <c r="I16" s="394"/>
      <c r="J16" s="394"/>
      <c r="K16" s="260"/>
    </row>
    <row r="17" spans="2:11" s="1" customFormat="1" ht="15" customHeight="1">
      <c r="B17" s="263"/>
      <c r="C17" s="264"/>
      <c r="D17" s="394" t="s">
        <v>1317</v>
      </c>
      <c r="E17" s="394"/>
      <c r="F17" s="394"/>
      <c r="G17" s="394"/>
      <c r="H17" s="394"/>
      <c r="I17" s="394"/>
      <c r="J17" s="394"/>
      <c r="K17" s="260"/>
    </row>
    <row r="18" spans="2:11" s="1" customFormat="1" ht="15" customHeight="1">
      <c r="B18" s="263"/>
      <c r="C18" s="264"/>
      <c r="D18" s="264"/>
      <c r="E18" s="266" t="s">
        <v>79</v>
      </c>
      <c r="F18" s="394" t="s">
        <v>1318</v>
      </c>
      <c r="G18" s="394"/>
      <c r="H18" s="394"/>
      <c r="I18" s="394"/>
      <c r="J18" s="394"/>
      <c r="K18" s="260"/>
    </row>
    <row r="19" spans="2:11" s="1" customFormat="1" ht="15" customHeight="1">
      <c r="B19" s="263"/>
      <c r="C19" s="264"/>
      <c r="D19" s="264"/>
      <c r="E19" s="266" t="s">
        <v>1319</v>
      </c>
      <c r="F19" s="394" t="s">
        <v>1320</v>
      </c>
      <c r="G19" s="394"/>
      <c r="H19" s="394"/>
      <c r="I19" s="394"/>
      <c r="J19" s="394"/>
      <c r="K19" s="260"/>
    </row>
    <row r="20" spans="2:11" s="1" customFormat="1" ht="15" customHeight="1">
      <c r="B20" s="263"/>
      <c r="C20" s="264"/>
      <c r="D20" s="264"/>
      <c r="E20" s="266" t="s">
        <v>1321</v>
      </c>
      <c r="F20" s="394" t="s">
        <v>1322</v>
      </c>
      <c r="G20" s="394"/>
      <c r="H20" s="394"/>
      <c r="I20" s="394"/>
      <c r="J20" s="394"/>
      <c r="K20" s="260"/>
    </row>
    <row r="21" spans="2:11" s="1" customFormat="1" ht="15" customHeight="1">
      <c r="B21" s="263"/>
      <c r="C21" s="264"/>
      <c r="D21" s="264"/>
      <c r="E21" s="266" t="s">
        <v>1323</v>
      </c>
      <c r="F21" s="394" t="s">
        <v>1324</v>
      </c>
      <c r="G21" s="394"/>
      <c r="H21" s="394"/>
      <c r="I21" s="394"/>
      <c r="J21" s="394"/>
      <c r="K21" s="260"/>
    </row>
    <row r="22" spans="2:11" s="1" customFormat="1" ht="15" customHeight="1">
      <c r="B22" s="263"/>
      <c r="C22" s="264"/>
      <c r="D22" s="264"/>
      <c r="E22" s="266" t="s">
        <v>1325</v>
      </c>
      <c r="F22" s="394" t="s">
        <v>1326</v>
      </c>
      <c r="G22" s="394"/>
      <c r="H22" s="394"/>
      <c r="I22" s="394"/>
      <c r="J22" s="394"/>
      <c r="K22" s="260"/>
    </row>
    <row r="23" spans="2:11" s="1" customFormat="1" ht="15" customHeight="1">
      <c r="B23" s="263"/>
      <c r="C23" s="264"/>
      <c r="D23" s="264"/>
      <c r="E23" s="266" t="s">
        <v>86</v>
      </c>
      <c r="F23" s="394" t="s">
        <v>1327</v>
      </c>
      <c r="G23" s="394"/>
      <c r="H23" s="394"/>
      <c r="I23" s="394"/>
      <c r="J23" s="394"/>
      <c r="K23" s="260"/>
    </row>
    <row r="24" spans="2:11" s="1" customFormat="1" ht="12.75" customHeight="1">
      <c r="B24" s="263"/>
      <c r="C24" s="264"/>
      <c r="D24" s="264"/>
      <c r="E24" s="264"/>
      <c r="F24" s="264"/>
      <c r="G24" s="264"/>
      <c r="H24" s="264"/>
      <c r="I24" s="264"/>
      <c r="J24" s="264"/>
      <c r="K24" s="260"/>
    </row>
    <row r="25" spans="2:11" s="1" customFormat="1" ht="15" customHeight="1">
      <c r="B25" s="263"/>
      <c r="C25" s="394" t="s">
        <v>1328</v>
      </c>
      <c r="D25" s="394"/>
      <c r="E25" s="394"/>
      <c r="F25" s="394"/>
      <c r="G25" s="394"/>
      <c r="H25" s="394"/>
      <c r="I25" s="394"/>
      <c r="J25" s="394"/>
      <c r="K25" s="260"/>
    </row>
    <row r="26" spans="2:11" s="1" customFormat="1" ht="15" customHeight="1">
      <c r="B26" s="263"/>
      <c r="C26" s="394" t="s">
        <v>1329</v>
      </c>
      <c r="D26" s="394"/>
      <c r="E26" s="394"/>
      <c r="F26" s="394"/>
      <c r="G26" s="394"/>
      <c r="H26" s="394"/>
      <c r="I26" s="394"/>
      <c r="J26" s="394"/>
      <c r="K26" s="260"/>
    </row>
    <row r="27" spans="2:11" s="1" customFormat="1" ht="15" customHeight="1">
      <c r="B27" s="263"/>
      <c r="C27" s="262"/>
      <c r="D27" s="394" t="s">
        <v>1330</v>
      </c>
      <c r="E27" s="394"/>
      <c r="F27" s="394"/>
      <c r="G27" s="394"/>
      <c r="H27" s="394"/>
      <c r="I27" s="394"/>
      <c r="J27" s="394"/>
      <c r="K27" s="260"/>
    </row>
    <row r="28" spans="2:11" s="1" customFormat="1" ht="15" customHeight="1">
      <c r="B28" s="263"/>
      <c r="C28" s="264"/>
      <c r="D28" s="394" t="s">
        <v>1331</v>
      </c>
      <c r="E28" s="394"/>
      <c r="F28" s="394"/>
      <c r="G28" s="394"/>
      <c r="H28" s="394"/>
      <c r="I28" s="394"/>
      <c r="J28" s="394"/>
      <c r="K28" s="260"/>
    </row>
    <row r="29" spans="2:11" s="1" customFormat="1" ht="12.75" customHeight="1">
      <c r="B29" s="263"/>
      <c r="C29" s="264"/>
      <c r="D29" s="264"/>
      <c r="E29" s="264"/>
      <c r="F29" s="264"/>
      <c r="G29" s="264"/>
      <c r="H29" s="264"/>
      <c r="I29" s="264"/>
      <c r="J29" s="264"/>
      <c r="K29" s="260"/>
    </row>
    <row r="30" spans="2:11" s="1" customFormat="1" ht="15" customHeight="1">
      <c r="B30" s="263"/>
      <c r="C30" s="264"/>
      <c r="D30" s="394" t="s">
        <v>1332</v>
      </c>
      <c r="E30" s="394"/>
      <c r="F30" s="394"/>
      <c r="G30" s="394"/>
      <c r="H30" s="394"/>
      <c r="I30" s="394"/>
      <c r="J30" s="394"/>
      <c r="K30" s="260"/>
    </row>
    <row r="31" spans="2:11" s="1" customFormat="1" ht="15" customHeight="1">
      <c r="B31" s="263"/>
      <c r="C31" s="264"/>
      <c r="D31" s="394" t="s">
        <v>1333</v>
      </c>
      <c r="E31" s="394"/>
      <c r="F31" s="394"/>
      <c r="G31" s="394"/>
      <c r="H31" s="394"/>
      <c r="I31" s="394"/>
      <c r="J31" s="394"/>
      <c r="K31" s="260"/>
    </row>
    <row r="32" spans="2:11" s="1" customFormat="1" ht="12.75" customHeight="1">
      <c r="B32" s="263"/>
      <c r="C32" s="264"/>
      <c r="D32" s="264"/>
      <c r="E32" s="264"/>
      <c r="F32" s="264"/>
      <c r="G32" s="264"/>
      <c r="H32" s="264"/>
      <c r="I32" s="264"/>
      <c r="J32" s="264"/>
      <c r="K32" s="260"/>
    </row>
    <row r="33" spans="2:11" s="1" customFormat="1" ht="15" customHeight="1">
      <c r="B33" s="263"/>
      <c r="C33" s="264"/>
      <c r="D33" s="394" t="s">
        <v>1334</v>
      </c>
      <c r="E33" s="394"/>
      <c r="F33" s="394"/>
      <c r="G33" s="394"/>
      <c r="H33" s="394"/>
      <c r="I33" s="394"/>
      <c r="J33" s="394"/>
      <c r="K33" s="260"/>
    </row>
    <row r="34" spans="2:11" s="1" customFormat="1" ht="15" customHeight="1">
      <c r="B34" s="263"/>
      <c r="C34" s="264"/>
      <c r="D34" s="394" t="s">
        <v>1335</v>
      </c>
      <c r="E34" s="394"/>
      <c r="F34" s="394"/>
      <c r="G34" s="394"/>
      <c r="H34" s="394"/>
      <c r="I34" s="394"/>
      <c r="J34" s="394"/>
      <c r="K34" s="260"/>
    </row>
    <row r="35" spans="2:11" s="1" customFormat="1" ht="15" customHeight="1">
      <c r="B35" s="263"/>
      <c r="C35" s="264"/>
      <c r="D35" s="394" t="s">
        <v>1336</v>
      </c>
      <c r="E35" s="394"/>
      <c r="F35" s="394"/>
      <c r="G35" s="394"/>
      <c r="H35" s="394"/>
      <c r="I35" s="394"/>
      <c r="J35" s="394"/>
      <c r="K35" s="260"/>
    </row>
    <row r="36" spans="2:11" s="1" customFormat="1" ht="15" customHeight="1">
      <c r="B36" s="263"/>
      <c r="C36" s="264"/>
      <c r="D36" s="262"/>
      <c r="E36" s="265" t="s">
        <v>130</v>
      </c>
      <c r="F36" s="262"/>
      <c r="G36" s="394" t="s">
        <v>1337</v>
      </c>
      <c r="H36" s="394"/>
      <c r="I36" s="394"/>
      <c r="J36" s="394"/>
      <c r="K36" s="260"/>
    </row>
    <row r="37" spans="2:11" s="1" customFormat="1" ht="30.75" customHeight="1">
      <c r="B37" s="263"/>
      <c r="C37" s="264"/>
      <c r="D37" s="262"/>
      <c r="E37" s="265" t="s">
        <v>1338</v>
      </c>
      <c r="F37" s="262"/>
      <c r="G37" s="394" t="s">
        <v>1339</v>
      </c>
      <c r="H37" s="394"/>
      <c r="I37" s="394"/>
      <c r="J37" s="394"/>
      <c r="K37" s="260"/>
    </row>
    <row r="38" spans="2:11" s="1" customFormat="1" ht="15" customHeight="1">
      <c r="B38" s="263"/>
      <c r="C38" s="264"/>
      <c r="D38" s="262"/>
      <c r="E38" s="265" t="s">
        <v>54</v>
      </c>
      <c r="F38" s="262"/>
      <c r="G38" s="394" t="s">
        <v>1340</v>
      </c>
      <c r="H38" s="394"/>
      <c r="I38" s="394"/>
      <c r="J38" s="394"/>
      <c r="K38" s="260"/>
    </row>
    <row r="39" spans="2:11" s="1" customFormat="1" ht="15" customHeight="1">
      <c r="B39" s="263"/>
      <c r="C39" s="264"/>
      <c r="D39" s="262"/>
      <c r="E39" s="265" t="s">
        <v>55</v>
      </c>
      <c r="F39" s="262"/>
      <c r="G39" s="394" t="s">
        <v>1341</v>
      </c>
      <c r="H39" s="394"/>
      <c r="I39" s="394"/>
      <c r="J39" s="394"/>
      <c r="K39" s="260"/>
    </row>
    <row r="40" spans="2:11" s="1" customFormat="1" ht="15" customHeight="1">
      <c r="B40" s="263"/>
      <c r="C40" s="264"/>
      <c r="D40" s="262"/>
      <c r="E40" s="265" t="s">
        <v>131</v>
      </c>
      <c r="F40" s="262"/>
      <c r="G40" s="394" t="s">
        <v>1342</v>
      </c>
      <c r="H40" s="394"/>
      <c r="I40" s="394"/>
      <c r="J40" s="394"/>
      <c r="K40" s="260"/>
    </row>
    <row r="41" spans="2:11" s="1" customFormat="1" ht="15" customHeight="1">
      <c r="B41" s="263"/>
      <c r="C41" s="264"/>
      <c r="D41" s="262"/>
      <c r="E41" s="265" t="s">
        <v>132</v>
      </c>
      <c r="F41" s="262"/>
      <c r="G41" s="394" t="s">
        <v>1343</v>
      </c>
      <c r="H41" s="394"/>
      <c r="I41" s="394"/>
      <c r="J41" s="394"/>
      <c r="K41" s="260"/>
    </row>
    <row r="42" spans="2:11" s="1" customFormat="1" ht="15" customHeight="1">
      <c r="B42" s="263"/>
      <c r="C42" s="264"/>
      <c r="D42" s="262"/>
      <c r="E42" s="265" t="s">
        <v>1344</v>
      </c>
      <c r="F42" s="262"/>
      <c r="G42" s="394" t="s">
        <v>1345</v>
      </c>
      <c r="H42" s="394"/>
      <c r="I42" s="394"/>
      <c r="J42" s="394"/>
      <c r="K42" s="260"/>
    </row>
    <row r="43" spans="2:11" s="1" customFormat="1" ht="15" customHeight="1">
      <c r="B43" s="263"/>
      <c r="C43" s="264"/>
      <c r="D43" s="262"/>
      <c r="E43" s="265"/>
      <c r="F43" s="262"/>
      <c r="G43" s="394" t="s">
        <v>1346</v>
      </c>
      <c r="H43" s="394"/>
      <c r="I43" s="394"/>
      <c r="J43" s="394"/>
      <c r="K43" s="260"/>
    </row>
    <row r="44" spans="2:11" s="1" customFormat="1" ht="15" customHeight="1">
      <c r="B44" s="263"/>
      <c r="C44" s="264"/>
      <c r="D44" s="262"/>
      <c r="E44" s="265" t="s">
        <v>1347</v>
      </c>
      <c r="F44" s="262"/>
      <c r="G44" s="394" t="s">
        <v>1348</v>
      </c>
      <c r="H44" s="394"/>
      <c r="I44" s="394"/>
      <c r="J44" s="394"/>
      <c r="K44" s="260"/>
    </row>
    <row r="45" spans="2:11" s="1" customFormat="1" ht="15" customHeight="1">
      <c r="B45" s="263"/>
      <c r="C45" s="264"/>
      <c r="D45" s="262"/>
      <c r="E45" s="265" t="s">
        <v>134</v>
      </c>
      <c r="F45" s="262"/>
      <c r="G45" s="394" t="s">
        <v>1349</v>
      </c>
      <c r="H45" s="394"/>
      <c r="I45" s="394"/>
      <c r="J45" s="394"/>
      <c r="K45" s="260"/>
    </row>
    <row r="46" spans="2:11" s="1" customFormat="1" ht="12.75" customHeight="1">
      <c r="B46" s="263"/>
      <c r="C46" s="264"/>
      <c r="D46" s="262"/>
      <c r="E46" s="262"/>
      <c r="F46" s="262"/>
      <c r="G46" s="262"/>
      <c r="H46" s="262"/>
      <c r="I46" s="262"/>
      <c r="J46" s="262"/>
      <c r="K46" s="260"/>
    </row>
    <row r="47" spans="2:11" s="1" customFormat="1" ht="15" customHeight="1">
      <c r="B47" s="263"/>
      <c r="C47" s="264"/>
      <c r="D47" s="394" t="s">
        <v>1350</v>
      </c>
      <c r="E47" s="394"/>
      <c r="F47" s="394"/>
      <c r="G47" s="394"/>
      <c r="H47" s="394"/>
      <c r="I47" s="394"/>
      <c r="J47" s="394"/>
      <c r="K47" s="260"/>
    </row>
    <row r="48" spans="2:11" s="1" customFormat="1" ht="15" customHeight="1">
      <c r="B48" s="263"/>
      <c r="C48" s="264"/>
      <c r="D48" s="264"/>
      <c r="E48" s="394" t="s">
        <v>1351</v>
      </c>
      <c r="F48" s="394"/>
      <c r="G48" s="394"/>
      <c r="H48" s="394"/>
      <c r="I48" s="394"/>
      <c r="J48" s="394"/>
      <c r="K48" s="260"/>
    </row>
    <row r="49" spans="2:11" s="1" customFormat="1" ht="15" customHeight="1">
      <c r="B49" s="263"/>
      <c r="C49" s="264"/>
      <c r="D49" s="264"/>
      <c r="E49" s="394" t="s">
        <v>1352</v>
      </c>
      <c r="F49" s="394"/>
      <c r="G49" s="394"/>
      <c r="H49" s="394"/>
      <c r="I49" s="394"/>
      <c r="J49" s="394"/>
      <c r="K49" s="260"/>
    </row>
    <row r="50" spans="2:11" s="1" customFormat="1" ht="15" customHeight="1">
      <c r="B50" s="263"/>
      <c r="C50" s="264"/>
      <c r="D50" s="264"/>
      <c r="E50" s="394" t="s">
        <v>1353</v>
      </c>
      <c r="F50" s="394"/>
      <c r="G50" s="394"/>
      <c r="H50" s="394"/>
      <c r="I50" s="394"/>
      <c r="J50" s="394"/>
      <c r="K50" s="260"/>
    </row>
    <row r="51" spans="2:11" s="1" customFormat="1" ht="15" customHeight="1">
      <c r="B51" s="263"/>
      <c r="C51" s="264"/>
      <c r="D51" s="394" t="s">
        <v>1354</v>
      </c>
      <c r="E51" s="394"/>
      <c r="F51" s="394"/>
      <c r="G51" s="394"/>
      <c r="H51" s="394"/>
      <c r="I51" s="394"/>
      <c r="J51" s="394"/>
      <c r="K51" s="260"/>
    </row>
    <row r="52" spans="2:11" s="1" customFormat="1" ht="25.5" customHeight="1">
      <c r="B52" s="259"/>
      <c r="C52" s="395" t="s">
        <v>1355</v>
      </c>
      <c r="D52" s="395"/>
      <c r="E52" s="395"/>
      <c r="F52" s="395"/>
      <c r="G52" s="395"/>
      <c r="H52" s="395"/>
      <c r="I52" s="395"/>
      <c r="J52" s="395"/>
      <c r="K52" s="260"/>
    </row>
    <row r="53" spans="2:11" s="1" customFormat="1" ht="5.25" customHeight="1">
      <c r="B53" s="259"/>
      <c r="C53" s="261"/>
      <c r="D53" s="261"/>
      <c r="E53" s="261"/>
      <c r="F53" s="261"/>
      <c r="G53" s="261"/>
      <c r="H53" s="261"/>
      <c r="I53" s="261"/>
      <c r="J53" s="261"/>
      <c r="K53" s="260"/>
    </row>
    <row r="54" spans="2:11" s="1" customFormat="1" ht="15" customHeight="1">
      <c r="B54" s="259"/>
      <c r="C54" s="394" t="s">
        <v>1356</v>
      </c>
      <c r="D54" s="394"/>
      <c r="E54" s="394"/>
      <c r="F54" s="394"/>
      <c r="G54" s="394"/>
      <c r="H54" s="394"/>
      <c r="I54" s="394"/>
      <c r="J54" s="394"/>
      <c r="K54" s="260"/>
    </row>
    <row r="55" spans="2:11" s="1" customFormat="1" ht="15" customHeight="1">
      <c r="B55" s="259"/>
      <c r="C55" s="394" t="s">
        <v>1357</v>
      </c>
      <c r="D55" s="394"/>
      <c r="E55" s="394"/>
      <c r="F55" s="394"/>
      <c r="G55" s="394"/>
      <c r="H55" s="394"/>
      <c r="I55" s="394"/>
      <c r="J55" s="394"/>
      <c r="K55" s="260"/>
    </row>
    <row r="56" spans="2:11" s="1" customFormat="1" ht="12.75" customHeight="1">
      <c r="B56" s="259"/>
      <c r="C56" s="262"/>
      <c r="D56" s="262"/>
      <c r="E56" s="262"/>
      <c r="F56" s="262"/>
      <c r="G56" s="262"/>
      <c r="H56" s="262"/>
      <c r="I56" s="262"/>
      <c r="J56" s="262"/>
      <c r="K56" s="260"/>
    </row>
    <row r="57" spans="2:11" s="1" customFormat="1" ht="15" customHeight="1">
      <c r="B57" s="259"/>
      <c r="C57" s="394" t="s">
        <v>1358</v>
      </c>
      <c r="D57" s="394"/>
      <c r="E57" s="394"/>
      <c r="F57" s="394"/>
      <c r="G57" s="394"/>
      <c r="H57" s="394"/>
      <c r="I57" s="394"/>
      <c r="J57" s="394"/>
      <c r="K57" s="260"/>
    </row>
    <row r="58" spans="2:11" s="1" customFormat="1" ht="15" customHeight="1">
      <c r="B58" s="259"/>
      <c r="C58" s="264"/>
      <c r="D58" s="394" t="s">
        <v>1359</v>
      </c>
      <c r="E58" s="394"/>
      <c r="F58" s="394"/>
      <c r="G58" s="394"/>
      <c r="H58" s="394"/>
      <c r="I58" s="394"/>
      <c r="J58" s="394"/>
      <c r="K58" s="260"/>
    </row>
    <row r="59" spans="2:11" s="1" customFormat="1" ht="15" customHeight="1">
      <c r="B59" s="259"/>
      <c r="C59" s="264"/>
      <c r="D59" s="394" t="s">
        <v>1360</v>
      </c>
      <c r="E59" s="394"/>
      <c r="F59" s="394"/>
      <c r="G59" s="394"/>
      <c r="H59" s="394"/>
      <c r="I59" s="394"/>
      <c r="J59" s="394"/>
      <c r="K59" s="260"/>
    </row>
    <row r="60" spans="2:11" s="1" customFormat="1" ht="15" customHeight="1">
      <c r="B60" s="259"/>
      <c r="C60" s="264"/>
      <c r="D60" s="394" t="s">
        <v>1361</v>
      </c>
      <c r="E60" s="394"/>
      <c r="F60" s="394"/>
      <c r="G60" s="394"/>
      <c r="H60" s="394"/>
      <c r="I60" s="394"/>
      <c r="J60" s="394"/>
      <c r="K60" s="260"/>
    </row>
    <row r="61" spans="2:11" s="1" customFormat="1" ht="15" customHeight="1">
      <c r="B61" s="259"/>
      <c r="C61" s="264"/>
      <c r="D61" s="394" t="s">
        <v>1362</v>
      </c>
      <c r="E61" s="394"/>
      <c r="F61" s="394"/>
      <c r="G61" s="394"/>
      <c r="H61" s="394"/>
      <c r="I61" s="394"/>
      <c r="J61" s="394"/>
      <c r="K61" s="260"/>
    </row>
    <row r="62" spans="2:11" s="1" customFormat="1" ht="15" customHeight="1">
      <c r="B62" s="259"/>
      <c r="C62" s="264"/>
      <c r="D62" s="397" t="s">
        <v>1363</v>
      </c>
      <c r="E62" s="397"/>
      <c r="F62" s="397"/>
      <c r="G62" s="397"/>
      <c r="H62" s="397"/>
      <c r="I62" s="397"/>
      <c r="J62" s="397"/>
      <c r="K62" s="260"/>
    </row>
    <row r="63" spans="2:11" s="1" customFormat="1" ht="15" customHeight="1">
      <c r="B63" s="259"/>
      <c r="C63" s="264"/>
      <c r="D63" s="394" t="s">
        <v>1364</v>
      </c>
      <c r="E63" s="394"/>
      <c r="F63" s="394"/>
      <c r="G63" s="394"/>
      <c r="H63" s="394"/>
      <c r="I63" s="394"/>
      <c r="J63" s="394"/>
      <c r="K63" s="260"/>
    </row>
    <row r="64" spans="2:11" s="1" customFormat="1" ht="12.75" customHeight="1">
      <c r="B64" s="259"/>
      <c r="C64" s="264"/>
      <c r="D64" s="264"/>
      <c r="E64" s="267"/>
      <c r="F64" s="264"/>
      <c r="G64" s="264"/>
      <c r="H64" s="264"/>
      <c r="I64" s="264"/>
      <c r="J64" s="264"/>
      <c r="K64" s="260"/>
    </row>
    <row r="65" spans="2:11" s="1" customFormat="1" ht="15" customHeight="1">
      <c r="B65" s="259"/>
      <c r="C65" s="264"/>
      <c r="D65" s="394" t="s">
        <v>1365</v>
      </c>
      <c r="E65" s="394"/>
      <c r="F65" s="394"/>
      <c r="G65" s="394"/>
      <c r="H65" s="394"/>
      <c r="I65" s="394"/>
      <c r="J65" s="394"/>
      <c r="K65" s="260"/>
    </row>
    <row r="66" spans="2:11" s="1" customFormat="1" ht="15" customHeight="1">
      <c r="B66" s="259"/>
      <c r="C66" s="264"/>
      <c r="D66" s="397" t="s">
        <v>1366</v>
      </c>
      <c r="E66" s="397"/>
      <c r="F66" s="397"/>
      <c r="G66" s="397"/>
      <c r="H66" s="397"/>
      <c r="I66" s="397"/>
      <c r="J66" s="397"/>
      <c r="K66" s="260"/>
    </row>
    <row r="67" spans="2:11" s="1" customFormat="1" ht="15" customHeight="1">
      <c r="B67" s="259"/>
      <c r="C67" s="264"/>
      <c r="D67" s="394" t="s">
        <v>1367</v>
      </c>
      <c r="E67" s="394"/>
      <c r="F67" s="394"/>
      <c r="G67" s="394"/>
      <c r="H67" s="394"/>
      <c r="I67" s="394"/>
      <c r="J67" s="394"/>
      <c r="K67" s="260"/>
    </row>
    <row r="68" spans="2:11" s="1" customFormat="1" ht="15" customHeight="1">
      <c r="B68" s="259"/>
      <c r="C68" s="264"/>
      <c r="D68" s="394" t="s">
        <v>1368</v>
      </c>
      <c r="E68" s="394"/>
      <c r="F68" s="394"/>
      <c r="G68" s="394"/>
      <c r="H68" s="394"/>
      <c r="I68" s="394"/>
      <c r="J68" s="394"/>
      <c r="K68" s="260"/>
    </row>
    <row r="69" spans="2:11" s="1" customFormat="1" ht="15" customHeight="1">
      <c r="B69" s="259"/>
      <c r="C69" s="264"/>
      <c r="D69" s="394" t="s">
        <v>1369</v>
      </c>
      <c r="E69" s="394"/>
      <c r="F69" s="394"/>
      <c r="G69" s="394"/>
      <c r="H69" s="394"/>
      <c r="I69" s="394"/>
      <c r="J69" s="394"/>
      <c r="K69" s="260"/>
    </row>
    <row r="70" spans="2:11" s="1" customFormat="1" ht="15" customHeight="1">
      <c r="B70" s="259"/>
      <c r="C70" s="264"/>
      <c r="D70" s="394" t="s">
        <v>1370</v>
      </c>
      <c r="E70" s="394"/>
      <c r="F70" s="394"/>
      <c r="G70" s="394"/>
      <c r="H70" s="394"/>
      <c r="I70" s="394"/>
      <c r="J70" s="394"/>
      <c r="K70" s="260"/>
    </row>
    <row r="71" spans="2:11" s="1" customFormat="1" ht="12.75" customHeight="1">
      <c r="B71" s="268"/>
      <c r="C71" s="269"/>
      <c r="D71" s="269"/>
      <c r="E71" s="269"/>
      <c r="F71" s="269"/>
      <c r="G71" s="269"/>
      <c r="H71" s="269"/>
      <c r="I71" s="269"/>
      <c r="J71" s="269"/>
      <c r="K71" s="270"/>
    </row>
    <row r="72" spans="2:11" s="1" customFormat="1" ht="18.75" customHeight="1">
      <c r="B72" s="271"/>
      <c r="C72" s="271"/>
      <c r="D72" s="271"/>
      <c r="E72" s="271"/>
      <c r="F72" s="271"/>
      <c r="G72" s="271"/>
      <c r="H72" s="271"/>
      <c r="I72" s="271"/>
      <c r="J72" s="271"/>
      <c r="K72" s="272"/>
    </row>
    <row r="73" spans="2:11" s="1" customFormat="1" ht="18.75" customHeight="1">
      <c r="B73" s="272"/>
      <c r="C73" s="272"/>
      <c r="D73" s="272"/>
      <c r="E73" s="272"/>
      <c r="F73" s="272"/>
      <c r="G73" s="272"/>
      <c r="H73" s="272"/>
      <c r="I73" s="272"/>
      <c r="J73" s="272"/>
      <c r="K73" s="272"/>
    </row>
    <row r="74" spans="2:11" s="1" customFormat="1" ht="7.5" customHeight="1">
      <c r="B74" s="273"/>
      <c r="C74" s="274"/>
      <c r="D74" s="274"/>
      <c r="E74" s="274"/>
      <c r="F74" s="274"/>
      <c r="G74" s="274"/>
      <c r="H74" s="274"/>
      <c r="I74" s="274"/>
      <c r="J74" s="274"/>
      <c r="K74" s="275"/>
    </row>
    <row r="75" spans="2:11" s="1" customFormat="1" ht="45" customHeight="1">
      <c r="B75" s="276"/>
      <c r="C75" s="398" t="s">
        <v>1371</v>
      </c>
      <c r="D75" s="398"/>
      <c r="E75" s="398"/>
      <c r="F75" s="398"/>
      <c r="G75" s="398"/>
      <c r="H75" s="398"/>
      <c r="I75" s="398"/>
      <c r="J75" s="398"/>
      <c r="K75" s="277"/>
    </row>
    <row r="76" spans="2:11" s="1" customFormat="1" ht="17.25" customHeight="1">
      <c r="B76" s="276"/>
      <c r="C76" s="278" t="s">
        <v>1372</v>
      </c>
      <c r="D76" s="278"/>
      <c r="E76" s="278"/>
      <c r="F76" s="278" t="s">
        <v>1373</v>
      </c>
      <c r="G76" s="279"/>
      <c r="H76" s="278" t="s">
        <v>55</v>
      </c>
      <c r="I76" s="278" t="s">
        <v>58</v>
      </c>
      <c r="J76" s="278" t="s">
        <v>1374</v>
      </c>
      <c r="K76" s="277"/>
    </row>
    <row r="77" spans="2:11" s="1" customFormat="1" ht="17.25" customHeight="1">
      <c r="B77" s="276"/>
      <c r="C77" s="280" t="s">
        <v>1375</v>
      </c>
      <c r="D77" s="280"/>
      <c r="E77" s="280"/>
      <c r="F77" s="281" t="s">
        <v>1376</v>
      </c>
      <c r="G77" s="282"/>
      <c r="H77" s="280"/>
      <c r="I77" s="280"/>
      <c r="J77" s="280" t="s">
        <v>1377</v>
      </c>
      <c r="K77" s="277"/>
    </row>
    <row r="78" spans="2:11" s="1" customFormat="1" ht="5.25" customHeight="1">
      <c r="B78" s="276"/>
      <c r="C78" s="283"/>
      <c r="D78" s="283"/>
      <c r="E78" s="283"/>
      <c r="F78" s="283"/>
      <c r="G78" s="284"/>
      <c r="H78" s="283"/>
      <c r="I78" s="283"/>
      <c r="J78" s="283"/>
      <c r="K78" s="277"/>
    </row>
    <row r="79" spans="2:11" s="1" customFormat="1" ht="15" customHeight="1">
      <c r="B79" s="276"/>
      <c r="C79" s="265" t="s">
        <v>54</v>
      </c>
      <c r="D79" s="285"/>
      <c r="E79" s="285"/>
      <c r="F79" s="286" t="s">
        <v>1378</v>
      </c>
      <c r="G79" s="287"/>
      <c r="H79" s="265" t="s">
        <v>1379</v>
      </c>
      <c r="I79" s="265" t="s">
        <v>1380</v>
      </c>
      <c r="J79" s="265">
        <v>20</v>
      </c>
      <c r="K79" s="277"/>
    </row>
    <row r="80" spans="2:11" s="1" customFormat="1" ht="15" customHeight="1">
      <c r="B80" s="276"/>
      <c r="C80" s="265" t="s">
        <v>1381</v>
      </c>
      <c r="D80" s="265"/>
      <c r="E80" s="265"/>
      <c r="F80" s="286" t="s">
        <v>1378</v>
      </c>
      <c r="G80" s="287"/>
      <c r="H80" s="265" t="s">
        <v>1382</v>
      </c>
      <c r="I80" s="265" t="s">
        <v>1380</v>
      </c>
      <c r="J80" s="265">
        <v>120</v>
      </c>
      <c r="K80" s="277"/>
    </row>
    <row r="81" spans="2:11" s="1" customFormat="1" ht="15" customHeight="1">
      <c r="B81" s="288"/>
      <c r="C81" s="265" t="s">
        <v>1383</v>
      </c>
      <c r="D81" s="265"/>
      <c r="E81" s="265"/>
      <c r="F81" s="286" t="s">
        <v>1384</v>
      </c>
      <c r="G81" s="287"/>
      <c r="H81" s="265" t="s">
        <v>1385</v>
      </c>
      <c r="I81" s="265" t="s">
        <v>1380</v>
      </c>
      <c r="J81" s="265">
        <v>50</v>
      </c>
      <c r="K81" s="277"/>
    </row>
    <row r="82" spans="2:11" s="1" customFormat="1" ht="15" customHeight="1">
      <c r="B82" s="288"/>
      <c r="C82" s="265" t="s">
        <v>1386</v>
      </c>
      <c r="D82" s="265"/>
      <c r="E82" s="265"/>
      <c r="F82" s="286" t="s">
        <v>1378</v>
      </c>
      <c r="G82" s="287"/>
      <c r="H82" s="265" t="s">
        <v>1387</v>
      </c>
      <c r="I82" s="265" t="s">
        <v>1388</v>
      </c>
      <c r="J82" s="265"/>
      <c r="K82" s="277"/>
    </row>
    <row r="83" spans="2:11" s="1" customFormat="1" ht="15" customHeight="1">
      <c r="B83" s="288"/>
      <c r="C83" s="289" t="s">
        <v>1389</v>
      </c>
      <c r="D83" s="289"/>
      <c r="E83" s="289"/>
      <c r="F83" s="290" t="s">
        <v>1384</v>
      </c>
      <c r="G83" s="289"/>
      <c r="H83" s="289" t="s">
        <v>1390</v>
      </c>
      <c r="I83" s="289" t="s">
        <v>1380</v>
      </c>
      <c r="J83" s="289">
        <v>15</v>
      </c>
      <c r="K83" s="277"/>
    </row>
    <row r="84" spans="2:11" s="1" customFormat="1" ht="15" customHeight="1">
      <c r="B84" s="288"/>
      <c r="C84" s="289" t="s">
        <v>1391</v>
      </c>
      <c r="D84" s="289"/>
      <c r="E84" s="289"/>
      <c r="F84" s="290" t="s">
        <v>1384</v>
      </c>
      <c r="G84" s="289"/>
      <c r="H84" s="289" t="s">
        <v>1392</v>
      </c>
      <c r="I84" s="289" t="s">
        <v>1380</v>
      </c>
      <c r="J84" s="289">
        <v>15</v>
      </c>
      <c r="K84" s="277"/>
    </row>
    <row r="85" spans="2:11" s="1" customFormat="1" ht="15" customHeight="1">
      <c r="B85" s="288"/>
      <c r="C85" s="289" t="s">
        <v>1393</v>
      </c>
      <c r="D85" s="289"/>
      <c r="E85" s="289"/>
      <c r="F85" s="290" t="s">
        <v>1384</v>
      </c>
      <c r="G85" s="289"/>
      <c r="H85" s="289" t="s">
        <v>1394</v>
      </c>
      <c r="I85" s="289" t="s">
        <v>1380</v>
      </c>
      <c r="J85" s="289">
        <v>20</v>
      </c>
      <c r="K85" s="277"/>
    </row>
    <row r="86" spans="2:11" s="1" customFormat="1" ht="15" customHeight="1">
      <c r="B86" s="288"/>
      <c r="C86" s="289" t="s">
        <v>1395</v>
      </c>
      <c r="D86" s="289"/>
      <c r="E86" s="289"/>
      <c r="F86" s="290" t="s">
        <v>1384</v>
      </c>
      <c r="G86" s="289"/>
      <c r="H86" s="289" t="s">
        <v>1396</v>
      </c>
      <c r="I86" s="289" t="s">
        <v>1380</v>
      </c>
      <c r="J86" s="289">
        <v>20</v>
      </c>
      <c r="K86" s="277"/>
    </row>
    <row r="87" spans="2:11" s="1" customFormat="1" ht="15" customHeight="1">
      <c r="B87" s="288"/>
      <c r="C87" s="265" t="s">
        <v>1397</v>
      </c>
      <c r="D87" s="265"/>
      <c r="E87" s="265"/>
      <c r="F87" s="286" t="s">
        <v>1384</v>
      </c>
      <c r="G87" s="287"/>
      <c r="H87" s="265" t="s">
        <v>1398</v>
      </c>
      <c r="I87" s="265" t="s">
        <v>1380</v>
      </c>
      <c r="J87" s="265">
        <v>50</v>
      </c>
      <c r="K87" s="277"/>
    </row>
    <row r="88" spans="2:11" s="1" customFormat="1" ht="15" customHeight="1">
      <c r="B88" s="288"/>
      <c r="C88" s="265" t="s">
        <v>1399</v>
      </c>
      <c r="D88" s="265"/>
      <c r="E88" s="265"/>
      <c r="F88" s="286" t="s">
        <v>1384</v>
      </c>
      <c r="G88" s="287"/>
      <c r="H88" s="265" t="s">
        <v>1400</v>
      </c>
      <c r="I88" s="265" t="s">
        <v>1380</v>
      </c>
      <c r="J88" s="265">
        <v>20</v>
      </c>
      <c r="K88" s="277"/>
    </row>
    <row r="89" spans="2:11" s="1" customFormat="1" ht="15" customHeight="1">
      <c r="B89" s="288"/>
      <c r="C89" s="265" t="s">
        <v>1401</v>
      </c>
      <c r="D89" s="265"/>
      <c r="E89" s="265"/>
      <c r="F89" s="286" t="s">
        <v>1384</v>
      </c>
      <c r="G89" s="287"/>
      <c r="H89" s="265" t="s">
        <v>1402</v>
      </c>
      <c r="I89" s="265" t="s">
        <v>1380</v>
      </c>
      <c r="J89" s="265">
        <v>20</v>
      </c>
      <c r="K89" s="277"/>
    </row>
    <row r="90" spans="2:11" s="1" customFormat="1" ht="15" customHeight="1">
      <c r="B90" s="288"/>
      <c r="C90" s="265" t="s">
        <v>1403</v>
      </c>
      <c r="D90" s="265"/>
      <c r="E90" s="265"/>
      <c r="F90" s="286" t="s">
        <v>1384</v>
      </c>
      <c r="G90" s="287"/>
      <c r="H90" s="265" t="s">
        <v>1404</v>
      </c>
      <c r="I90" s="265" t="s">
        <v>1380</v>
      </c>
      <c r="J90" s="265">
        <v>50</v>
      </c>
      <c r="K90" s="277"/>
    </row>
    <row r="91" spans="2:11" s="1" customFormat="1" ht="15" customHeight="1">
      <c r="B91" s="288"/>
      <c r="C91" s="265" t="s">
        <v>1405</v>
      </c>
      <c r="D91" s="265"/>
      <c r="E91" s="265"/>
      <c r="F91" s="286" t="s">
        <v>1384</v>
      </c>
      <c r="G91" s="287"/>
      <c r="H91" s="265" t="s">
        <v>1405</v>
      </c>
      <c r="I91" s="265" t="s">
        <v>1380</v>
      </c>
      <c r="J91" s="265">
        <v>50</v>
      </c>
      <c r="K91" s="277"/>
    </row>
    <row r="92" spans="2:11" s="1" customFormat="1" ht="15" customHeight="1">
      <c r="B92" s="288"/>
      <c r="C92" s="265" t="s">
        <v>1406</v>
      </c>
      <c r="D92" s="265"/>
      <c r="E92" s="265"/>
      <c r="F92" s="286" t="s">
        <v>1384</v>
      </c>
      <c r="G92" s="287"/>
      <c r="H92" s="265" t="s">
        <v>1407</v>
      </c>
      <c r="I92" s="265" t="s">
        <v>1380</v>
      </c>
      <c r="J92" s="265">
        <v>255</v>
      </c>
      <c r="K92" s="277"/>
    </row>
    <row r="93" spans="2:11" s="1" customFormat="1" ht="15" customHeight="1">
      <c r="B93" s="288"/>
      <c r="C93" s="265" t="s">
        <v>1408</v>
      </c>
      <c r="D93" s="265"/>
      <c r="E93" s="265"/>
      <c r="F93" s="286" t="s">
        <v>1378</v>
      </c>
      <c r="G93" s="287"/>
      <c r="H93" s="265" t="s">
        <v>1409</v>
      </c>
      <c r="I93" s="265" t="s">
        <v>1410</v>
      </c>
      <c r="J93" s="265"/>
      <c r="K93" s="277"/>
    </row>
    <row r="94" spans="2:11" s="1" customFormat="1" ht="15" customHeight="1">
      <c r="B94" s="288"/>
      <c r="C94" s="265" t="s">
        <v>1411</v>
      </c>
      <c r="D94" s="265"/>
      <c r="E94" s="265"/>
      <c r="F94" s="286" t="s">
        <v>1378</v>
      </c>
      <c r="G94" s="287"/>
      <c r="H94" s="265" t="s">
        <v>1412</v>
      </c>
      <c r="I94" s="265" t="s">
        <v>1413</v>
      </c>
      <c r="J94" s="265"/>
      <c r="K94" s="277"/>
    </row>
    <row r="95" spans="2:11" s="1" customFormat="1" ht="15" customHeight="1">
      <c r="B95" s="288"/>
      <c r="C95" s="265" t="s">
        <v>1414</v>
      </c>
      <c r="D95" s="265"/>
      <c r="E95" s="265"/>
      <c r="F95" s="286" t="s">
        <v>1378</v>
      </c>
      <c r="G95" s="287"/>
      <c r="H95" s="265" t="s">
        <v>1414</v>
      </c>
      <c r="I95" s="265" t="s">
        <v>1413</v>
      </c>
      <c r="J95" s="265"/>
      <c r="K95" s="277"/>
    </row>
    <row r="96" spans="2:11" s="1" customFormat="1" ht="15" customHeight="1">
      <c r="B96" s="288"/>
      <c r="C96" s="265" t="s">
        <v>39</v>
      </c>
      <c r="D96" s="265"/>
      <c r="E96" s="265"/>
      <c r="F96" s="286" t="s">
        <v>1378</v>
      </c>
      <c r="G96" s="287"/>
      <c r="H96" s="265" t="s">
        <v>1415</v>
      </c>
      <c r="I96" s="265" t="s">
        <v>1413</v>
      </c>
      <c r="J96" s="265"/>
      <c r="K96" s="277"/>
    </row>
    <row r="97" spans="2:11" s="1" customFormat="1" ht="15" customHeight="1">
      <c r="B97" s="288"/>
      <c r="C97" s="265" t="s">
        <v>49</v>
      </c>
      <c r="D97" s="265"/>
      <c r="E97" s="265"/>
      <c r="F97" s="286" t="s">
        <v>1378</v>
      </c>
      <c r="G97" s="287"/>
      <c r="H97" s="265" t="s">
        <v>1416</v>
      </c>
      <c r="I97" s="265" t="s">
        <v>1413</v>
      </c>
      <c r="J97" s="265"/>
      <c r="K97" s="277"/>
    </row>
    <row r="98" spans="2:11" s="1" customFormat="1" ht="15" customHeight="1">
      <c r="B98" s="291"/>
      <c r="C98" s="292"/>
      <c r="D98" s="292"/>
      <c r="E98" s="292"/>
      <c r="F98" s="292"/>
      <c r="G98" s="292"/>
      <c r="H98" s="292"/>
      <c r="I98" s="292"/>
      <c r="J98" s="292"/>
      <c r="K98" s="293"/>
    </row>
    <row r="99" spans="2:11" s="1" customFormat="1" ht="18.75" customHeight="1">
      <c r="B99" s="294"/>
      <c r="C99" s="295"/>
      <c r="D99" s="295"/>
      <c r="E99" s="295"/>
      <c r="F99" s="295"/>
      <c r="G99" s="295"/>
      <c r="H99" s="295"/>
      <c r="I99" s="295"/>
      <c r="J99" s="295"/>
      <c r="K99" s="294"/>
    </row>
    <row r="100" spans="2:11" s="1" customFormat="1" ht="18.75" customHeight="1">
      <c r="B100" s="272"/>
      <c r="C100" s="272"/>
      <c r="D100" s="272"/>
      <c r="E100" s="272"/>
      <c r="F100" s="272"/>
      <c r="G100" s="272"/>
      <c r="H100" s="272"/>
      <c r="I100" s="272"/>
      <c r="J100" s="272"/>
      <c r="K100" s="272"/>
    </row>
    <row r="101" spans="2:11" s="1" customFormat="1" ht="7.5" customHeight="1">
      <c r="B101" s="273"/>
      <c r="C101" s="274"/>
      <c r="D101" s="274"/>
      <c r="E101" s="274"/>
      <c r="F101" s="274"/>
      <c r="G101" s="274"/>
      <c r="H101" s="274"/>
      <c r="I101" s="274"/>
      <c r="J101" s="274"/>
      <c r="K101" s="275"/>
    </row>
    <row r="102" spans="2:11" s="1" customFormat="1" ht="45" customHeight="1">
      <c r="B102" s="276"/>
      <c r="C102" s="398" t="s">
        <v>1417</v>
      </c>
      <c r="D102" s="398"/>
      <c r="E102" s="398"/>
      <c r="F102" s="398"/>
      <c r="G102" s="398"/>
      <c r="H102" s="398"/>
      <c r="I102" s="398"/>
      <c r="J102" s="398"/>
      <c r="K102" s="277"/>
    </row>
    <row r="103" spans="2:11" s="1" customFormat="1" ht="17.25" customHeight="1">
      <c r="B103" s="276"/>
      <c r="C103" s="278" t="s">
        <v>1372</v>
      </c>
      <c r="D103" s="278"/>
      <c r="E103" s="278"/>
      <c r="F103" s="278" t="s">
        <v>1373</v>
      </c>
      <c r="G103" s="279"/>
      <c r="H103" s="278" t="s">
        <v>55</v>
      </c>
      <c r="I103" s="278" t="s">
        <v>58</v>
      </c>
      <c r="J103" s="278" t="s">
        <v>1374</v>
      </c>
      <c r="K103" s="277"/>
    </row>
    <row r="104" spans="2:11" s="1" customFormat="1" ht="17.25" customHeight="1">
      <c r="B104" s="276"/>
      <c r="C104" s="280" t="s">
        <v>1375</v>
      </c>
      <c r="D104" s="280"/>
      <c r="E104" s="280"/>
      <c r="F104" s="281" t="s">
        <v>1376</v>
      </c>
      <c r="G104" s="282"/>
      <c r="H104" s="280"/>
      <c r="I104" s="280"/>
      <c r="J104" s="280" t="s">
        <v>1377</v>
      </c>
      <c r="K104" s="277"/>
    </row>
    <row r="105" spans="2:11" s="1" customFormat="1" ht="5.25" customHeight="1">
      <c r="B105" s="276"/>
      <c r="C105" s="278"/>
      <c r="D105" s="278"/>
      <c r="E105" s="278"/>
      <c r="F105" s="278"/>
      <c r="G105" s="296"/>
      <c r="H105" s="278"/>
      <c r="I105" s="278"/>
      <c r="J105" s="278"/>
      <c r="K105" s="277"/>
    </row>
    <row r="106" spans="2:11" s="1" customFormat="1" ht="15" customHeight="1">
      <c r="B106" s="276"/>
      <c r="C106" s="265" t="s">
        <v>54</v>
      </c>
      <c r="D106" s="285"/>
      <c r="E106" s="285"/>
      <c r="F106" s="286" t="s">
        <v>1378</v>
      </c>
      <c r="G106" s="265"/>
      <c r="H106" s="265" t="s">
        <v>1418</v>
      </c>
      <c r="I106" s="265" t="s">
        <v>1380</v>
      </c>
      <c r="J106" s="265">
        <v>20</v>
      </c>
      <c r="K106" s="277"/>
    </row>
    <row r="107" spans="2:11" s="1" customFormat="1" ht="15" customHeight="1">
      <c r="B107" s="276"/>
      <c r="C107" s="265" t="s">
        <v>1381</v>
      </c>
      <c r="D107" s="265"/>
      <c r="E107" s="265"/>
      <c r="F107" s="286" t="s">
        <v>1378</v>
      </c>
      <c r="G107" s="265"/>
      <c r="H107" s="265" t="s">
        <v>1418</v>
      </c>
      <c r="I107" s="265" t="s">
        <v>1380</v>
      </c>
      <c r="J107" s="265">
        <v>120</v>
      </c>
      <c r="K107" s="277"/>
    </row>
    <row r="108" spans="2:11" s="1" customFormat="1" ht="15" customHeight="1">
      <c r="B108" s="288"/>
      <c r="C108" s="265" t="s">
        <v>1383</v>
      </c>
      <c r="D108" s="265"/>
      <c r="E108" s="265"/>
      <c r="F108" s="286" t="s">
        <v>1384</v>
      </c>
      <c r="G108" s="265"/>
      <c r="H108" s="265" t="s">
        <v>1418</v>
      </c>
      <c r="I108" s="265" t="s">
        <v>1380</v>
      </c>
      <c r="J108" s="265">
        <v>50</v>
      </c>
      <c r="K108" s="277"/>
    </row>
    <row r="109" spans="2:11" s="1" customFormat="1" ht="15" customHeight="1">
      <c r="B109" s="288"/>
      <c r="C109" s="265" t="s">
        <v>1386</v>
      </c>
      <c r="D109" s="265"/>
      <c r="E109" s="265"/>
      <c r="F109" s="286" t="s">
        <v>1378</v>
      </c>
      <c r="G109" s="265"/>
      <c r="H109" s="265" t="s">
        <v>1418</v>
      </c>
      <c r="I109" s="265" t="s">
        <v>1388</v>
      </c>
      <c r="J109" s="265"/>
      <c r="K109" s="277"/>
    </row>
    <row r="110" spans="2:11" s="1" customFormat="1" ht="15" customHeight="1">
      <c r="B110" s="288"/>
      <c r="C110" s="265" t="s">
        <v>1397</v>
      </c>
      <c r="D110" s="265"/>
      <c r="E110" s="265"/>
      <c r="F110" s="286" t="s">
        <v>1384</v>
      </c>
      <c r="G110" s="265"/>
      <c r="H110" s="265" t="s">
        <v>1418</v>
      </c>
      <c r="I110" s="265" t="s">
        <v>1380</v>
      </c>
      <c r="J110" s="265">
        <v>50</v>
      </c>
      <c r="K110" s="277"/>
    </row>
    <row r="111" spans="2:11" s="1" customFormat="1" ht="15" customHeight="1">
      <c r="B111" s="288"/>
      <c r="C111" s="265" t="s">
        <v>1405</v>
      </c>
      <c r="D111" s="265"/>
      <c r="E111" s="265"/>
      <c r="F111" s="286" t="s">
        <v>1384</v>
      </c>
      <c r="G111" s="265"/>
      <c r="H111" s="265" t="s">
        <v>1418</v>
      </c>
      <c r="I111" s="265" t="s">
        <v>1380</v>
      </c>
      <c r="J111" s="265">
        <v>50</v>
      </c>
      <c r="K111" s="277"/>
    </row>
    <row r="112" spans="2:11" s="1" customFormat="1" ht="15" customHeight="1">
      <c r="B112" s="288"/>
      <c r="C112" s="265" t="s">
        <v>1403</v>
      </c>
      <c r="D112" s="265"/>
      <c r="E112" s="265"/>
      <c r="F112" s="286" t="s">
        <v>1384</v>
      </c>
      <c r="G112" s="265"/>
      <c r="H112" s="265" t="s">
        <v>1418</v>
      </c>
      <c r="I112" s="265" t="s">
        <v>1380</v>
      </c>
      <c r="J112" s="265">
        <v>50</v>
      </c>
      <c r="K112" s="277"/>
    </row>
    <row r="113" spans="2:11" s="1" customFormat="1" ht="15" customHeight="1">
      <c r="B113" s="288"/>
      <c r="C113" s="265" t="s">
        <v>54</v>
      </c>
      <c r="D113" s="265"/>
      <c r="E113" s="265"/>
      <c r="F113" s="286" t="s">
        <v>1378</v>
      </c>
      <c r="G113" s="265"/>
      <c r="H113" s="265" t="s">
        <v>1419</v>
      </c>
      <c r="I113" s="265" t="s">
        <v>1380</v>
      </c>
      <c r="J113" s="265">
        <v>20</v>
      </c>
      <c r="K113" s="277"/>
    </row>
    <row r="114" spans="2:11" s="1" customFormat="1" ht="15" customHeight="1">
      <c r="B114" s="288"/>
      <c r="C114" s="265" t="s">
        <v>1420</v>
      </c>
      <c r="D114" s="265"/>
      <c r="E114" s="265"/>
      <c r="F114" s="286" t="s">
        <v>1378</v>
      </c>
      <c r="G114" s="265"/>
      <c r="H114" s="265" t="s">
        <v>1421</v>
      </c>
      <c r="I114" s="265" t="s">
        <v>1380</v>
      </c>
      <c r="J114" s="265">
        <v>120</v>
      </c>
      <c r="K114" s="277"/>
    </row>
    <row r="115" spans="2:11" s="1" customFormat="1" ht="15" customHeight="1">
      <c r="B115" s="288"/>
      <c r="C115" s="265" t="s">
        <v>39</v>
      </c>
      <c r="D115" s="265"/>
      <c r="E115" s="265"/>
      <c r="F115" s="286" t="s">
        <v>1378</v>
      </c>
      <c r="G115" s="265"/>
      <c r="H115" s="265" t="s">
        <v>1422</v>
      </c>
      <c r="I115" s="265" t="s">
        <v>1413</v>
      </c>
      <c r="J115" s="265"/>
      <c r="K115" s="277"/>
    </row>
    <row r="116" spans="2:11" s="1" customFormat="1" ht="15" customHeight="1">
      <c r="B116" s="288"/>
      <c r="C116" s="265" t="s">
        <v>49</v>
      </c>
      <c r="D116" s="265"/>
      <c r="E116" s="265"/>
      <c r="F116" s="286" t="s">
        <v>1378</v>
      </c>
      <c r="G116" s="265"/>
      <c r="H116" s="265" t="s">
        <v>1423</v>
      </c>
      <c r="I116" s="265" t="s">
        <v>1413</v>
      </c>
      <c r="J116" s="265"/>
      <c r="K116" s="277"/>
    </row>
    <row r="117" spans="2:11" s="1" customFormat="1" ht="15" customHeight="1">
      <c r="B117" s="288"/>
      <c r="C117" s="265" t="s">
        <v>58</v>
      </c>
      <c r="D117" s="265"/>
      <c r="E117" s="265"/>
      <c r="F117" s="286" t="s">
        <v>1378</v>
      </c>
      <c r="G117" s="265"/>
      <c r="H117" s="265" t="s">
        <v>1424</v>
      </c>
      <c r="I117" s="265" t="s">
        <v>1425</v>
      </c>
      <c r="J117" s="265"/>
      <c r="K117" s="277"/>
    </row>
    <row r="118" spans="2:11" s="1" customFormat="1" ht="15" customHeight="1">
      <c r="B118" s="291"/>
      <c r="C118" s="297"/>
      <c r="D118" s="297"/>
      <c r="E118" s="297"/>
      <c r="F118" s="297"/>
      <c r="G118" s="297"/>
      <c r="H118" s="297"/>
      <c r="I118" s="297"/>
      <c r="J118" s="297"/>
      <c r="K118" s="293"/>
    </row>
    <row r="119" spans="2:11" s="1" customFormat="1" ht="18.75" customHeight="1">
      <c r="B119" s="298"/>
      <c r="C119" s="299"/>
      <c r="D119" s="299"/>
      <c r="E119" s="299"/>
      <c r="F119" s="300"/>
      <c r="G119" s="299"/>
      <c r="H119" s="299"/>
      <c r="I119" s="299"/>
      <c r="J119" s="299"/>
      <c r="K119" s="298"/>
    </row>
    <row r="120" spans="2:11" s="1" customFormat="1" ht="18.75" customHeight="1">
      <c r="B120" s="272"/>
      <c r="C120" s="272"/>
      <c r="D120" s="272"/>
      <c r="E120" s="272"/>
      <c r="F120" s="272"/>
      <c r="G120" s="272"/>
      <c r="H120" s="272"/>
      <c r="I120" s="272"/>
      <c r="J120" s="272"/>
      <c r="K120" s="272"/>
    </row>
    <row r="121" spans="2:11" s="1" customFormat="1" ht="7.5" customHeight="1">
      <c r="B121" s="301"/>
      <c r="C121" s="302"/>
      <c r="D121" s="302"/>
      <c r="E121" s="302"/>
      <c r="F121" s="302"/>
      <c r="G121" s="302"/>
      <c r="H121" s="302"/>
      <c r="I121" s="302"/>
      <c r="J121" s="302"/>
      <c r="K121" s="303"/>
    </row>
    <row r="122" spans="2:11" s="1" customFormat="1" ht="45" customHeight="1">
      <c r="B122" s="304"/>
      <c r="C122" s="396" t="s">
        <v>1426</v>
      </c>
      <c r="D122" s="396"/>
      <c r="E122" s="396"/>
      <c r="F122" s="396"/>
      <c r="G122" s="396"/>
      <c r="H122" s="396"/>
      <c r="I122" s="396"/>
      <c r="J122" s="396"/>
      <c r="K122" s="305"/>
    </row>
    <row r="123" spans="2:11" s="1" customFormat="1" ht="17.25" customHeight="1">
      <c r="B123" s="306"/>
      <c r="C123" s="278" t="s">
        <v>1372</v>
      </c>
      <c r="D123" s="278"/>
      <c r="E123" s="278"/>
      <c r="F123" s="278" t="s">
        <v>1373</v>
      </c>
      <c r="G123" s="279"/>
      <c r="H123" s="278" t="s">
        <v>55</v>
      </c>
      <c r="I123" s="278" t="s">
        <v>58</v>
      </c>
      <c r="J123" s="278" t="s">
        <v>1374</v>
      </c>
      <c r="K123" s="307"/>
    </row>
    <row r="124" spans="2:11" s="1" customFormat="1" ht="17.25" customHeight="1">
      <c r="B124" s="306"/>
      <c r="C124" s="280" t="s">
        <v>1375</v>
      </c>
      <c r="D124" s="280"/>
      <c r="E124" s="280"/>
      <c r="F124" s="281" t="s">
        <v>1376</v>
      </c>
      <c r="G124" s="282"/>
      <c r="H124" s="280"/>
      <c r="I124" s="280"/>
      <c r="J124" s="280" t="s">
        <v>1377</v>
      </c>
      <c r="K124" s="307"/>
    </row>
    <row r="125" spans="2:11" s="1" customFormat="1" ht="5.25" customHeight="1">
      <c r="B125" s="308"/>
      <c r="C125" s="283"/>
      <c r="D125" s="283"/>
      <c r="E125" s="283"/>
      <c r="F125" s="283"/>
      <c r="G125" s="309"/>
      <c r="H125" s="283"/>
      <c r="I125" s="283"/>
      <c r="J125" s="283"/>
      <c r="K125" s="310"/>
    </row>
    <row r="126" spans="2:11" s="1" customFormat="1" ht="15" customHeight="1">
      <c r="B126" s="308"/>
      <c r="C126" s="265" t="s">
        <v>1381</v>
      </c>
      <c r="D126" s="285"/>
      <c r="E126" s="285"/>
      <c r="F126" s="286" t="s">
        <v>1378</v>
      </c>
      <c r="G126" s="265"/>
      <c r="H126" s="265" t="s">
        <v>1418</v>
      </c>
      <c r="I126" s="265" t="s">
        <v>1380</v>
      </c>
      <c r="J126" s="265">
        <v>120</v>
      </c>
      <c r="K126" s="311"/>
    </row>
    <row r="127" spans="2:11" s="1" customFormat="1" ht="15" customHeight="1">
      <c r="B127" s="308"/>
      <c r="C127" s="265" t="s">
        <v>1427</v>
      </c>
      <c r="D127" s="265"/>
      <c r="E127" s="265"/>
      <c r="F127" s="286" t="s">
        <v>1378</v>
      </c>
      <c r="G127" s="265"/>
      <c r="H127" s="265" t="s">
        <v>1428</v>
      </c>
      <c r="I127" s="265" t="s">
        <v>1380</v>
      </c>
      <c r="J127" s="265" t="s">
        <v>1429</v>
      </c>
      <c r="K127" s="311"/>
    </row>
    <row r="128" spans="2:11" s="1" customFormat="1" ht="15" customHeight="1">
      <c r="B128" s="308"/>
      <c r="C128" s="265" t="s">
        <v>86</v>
      </c>
      <c r="D128" s="265"/>
      <c r="E128" s="265"/>
      <c r="F128" s="286" t="s">
        <v>1378</v>
      </c>
      <c r="G128" s="265"/>
      <c r="H128" s="265" t="s">
        <v>1430</v>
      </c>
      <c r="I128" s="265" t="s">
        <v>1380</v>
      </c>
      <c r="J128" s="265" t="s">
        <v>1429</v>
      </c>
      <c r="K128" s="311"/>
    </row>
    <row r="129" spans="2:11" s="1" customFormat="1" ht="15" customHeight="1">
      <c r="B129" s="308"/>
      <c r="C129" s="265" t="s">
        <v>1389</v>
      </c>
      <c r="D129" s="265"/>
      <c r="E129" s="265"/>
      <c r="F129" s="286" t="s">
        <v>1384</v>
      </c>
      <c r="G129" s="265"/>
      <c r="H129" s="265" t="s">
        <v>1390</v>
      </c>
      <c r="I129" s="265" t="s">
        <v>1380</v>
      </c>
      <c r="J129" s="265">
        <v>15</v>
      </c>
      <c r="K129" s="311"/>
    </row>
    <row r="130" spans="2:11" s="1" customFormat="1" ht="15" customHeight="1">
      <c r="B130" s="308"/>
      <c r="C130" s="289" t="s">
        <v>1391</v>
      </c>
      <c r="D130" s="289"/>
      <c r="E130" s="289"/>
      <c r="F130" s="290" t="s">
        <v>1384</v>
      </c>
      <c r="G130" s="289"/>
      <c r="H130" s="289" t="s">
        <v>1392</v>
      </c>
      <c r="I130" s="289" t="s">
        <v>1380</v>
      </c>
      <c r="J130" s="289">
        <v>15</v>
      </c>
      <c r="K130" s="311"/>
    </row>
    <row r="131" spans="2:11" s="1" customFormat="1" ht="15" customHeight="1">
      <c r="B131" s="308"/>
      <c r="C131" s="289" t="s">
        <v>1393</v>
      </c>
      <c r="D131" s="289"/>
      <c r="E131" s="289"/>
      <c r="F131" s="290" t="s">
        <v>1384</v>
      </c>
      <c r="G131" s="289"/>
      <c r="H131" s="289" t="s">
        <v>1394</v>
      </c>
      <c r="I131" s="289" t="s">
        <v>1380</v>
      </c>
      <c r="J131" s="289">
        <v>20</v>
      </c>
      <c r="K131" s="311"/>
    </row>
    <row r="132" spans="2:11" s="1" customFormat="1" ht="15" customHeight="1">
      <c r="B132" s="308"/>
      <c r="C132" s="289" t="s">
        <v>1395</v>
      </c>
      <c r="D132" s="289"/>
      <c r="E132" s="289"/>
      <c r="F132" s="290" t="s">
        <v>1384</v>
      </c>
      <c r="G132" s="289"/>
      <c r="H132" s="289" t="s">
        <v>1396</v>
      </c>
      <c r="I132" s="289" t="s">
        <v>1380</v>
      </c>
      <c r="J132" s="289">
        <v>20</v>
      </c>
      <c r="K132" s="311"/>
    </row>
    <row r="133" spans="2:11" s="1" customFormat="1" ht="15" customHeight="1">
      <c r="B133" s="308"/>
      <c r="C133" s="265" t="s">
        <v>1383</v>
      </c>
      <c r="D133" s="265"/>
      <c r="E133" s="265"/>
      <c r="F133" s="286" t="s">
        <v>1384</v>
      </c>
      <c r="G133" s="265"/>
      <c r="H133" s="265" t="s">
        <v>1418</v>
      </c>
      <c r="I133" s="265" t="s">
        <v>1380</v>
      </c>
      <c r="J133" s="265">
        <v>50</v>
      </c>
      <c r="K133" s="311"/>
    </row>
    <row r="134" spans="2:11" s="1" customFormat="1" ht="15" customHeight="1">
      <c r="B134" s="308"/>
      <c r="C134" s="265" t="s">
        <v>1397</v>
      </c>
      <c r="D134" s="265"/>
      <c r="E134" s="265"/>
      <c r="F134" s="286" t="s">
        <v>1384</v>
      </c>
      <c r="G134" s="265"/>
      <c r="H134" s="265" t="s">
        <v>1418</v>
      </c>
      <c r="I134" s="265" t="s">
        <v>1380</v>
      </c>
      <c r="J134" s="265">
        <v>50</v>
      </c>
      <c r="K134" s="311"/>
    </row>
    <row r="135" spans="2:11" s="1" customFormat="1" ht="15" customHeight="1">
      <c r="B135" s="308"/>
      <c r="C135" s="265" t="s">
        <v>1403</v>
      </c>
      <c r="D135" s="265"/>
      <c r="E135" s="265"/>
      <c r="F135" s="286" t="s">
        <v>1384</v>
      </c>
      <c r="G135" s="265"/>
      <c r="H135" s="265" t="s">
        <v>1418</v>
      </c>
      <c r="I135" s="265" t="s">
        <v>1380</v>
      </c>
      <c r="J135" s="265">
        <v>50</v>
      </c>
      <c r="K135" s="311"/>
    </row>
    <row r="136" spans="2:11" s="1" customFormat="1" ht="15" customHeight="1">
      <c r="B136" s="308"/>
      <c r="C136" s="265" t="s">
        <v>1405</v>
      </c>
      <c r="D136" s="265"/>
      <c r="E136" s="265"/>
      <c r="F136" s="286" t="s">
        <v>1384</v>
      </c>
      <c r="G136" s="265"/>
      <c r="H136" s="265" t="s">
        <v>1418</v>
      </c>
      <c r="I136" s="265" t="s">
        <v>1380</v>
      </c>
      <c r="J136" s="265">
        <v>50</v>
      </c>
      <c r="K136" s="311"/>
    </row>
    <row r="137" spans="2:11" s="1" customFormat="1" ht="15" customHeight="1">
      <c r="B137" s="308"/>
      <c r="C137" s="265" t="s">
        <v>1406</v>
      </c>
      <c r="D137" s="265"/>
      <c r="E137" s="265"/>
      <c r="F137" s="286" t="s">
        <v>1384</v>
      </c>
      <c r="G137" s="265"/>
      <c r="H137" s="265" t="s">
        <v>1431</v>
      </c>
      <c r="I137" s="265" t="s">
        <v>1380</v>
      </c>
      <c r="J137" s="265">
        <v>255</v>
      </c>
      <c r="K137" s="311"/>
    </row>
    <row r="138" spans="2:11" s="1" customFormat="1" ht="15" customHeight="1">
      <c r="B138" s="308"/>
      <c r="C138" s="265" t="s">
        <v>1408</v>
      </c>
      <c r="D138" s="265"/>
      <c r="E138" s="265"/>
      <c r="F138" s="286" t="s">
        <v>1378</v>
      </c>
      <c r="G138" s="265"/>
      <c r="H138" s="265" t="s">
        <v>1432</v>
      </c>
      <c r="I138" s="265" t="s">
        <v>1410</v>
      </c>
      <c r="J138" s="265"/>
      <c r="K138" s="311"/>
    </row>
    <row r="139" spans="2:11" s="1" customFormat="1" ht="15" customHeight="1">
      <c r="B139" s="308"/>
      <c r="C139" s="265" t="s">
        <v>1411</v>
      </c>
      <c r="D139" s="265"/>
      <c r="E139" s="265"/>
      <c r="F139" s="286" t="s">
        <v>1378</v>
      </c>
      <c r="G139" s="265"/>
      <c r="H139" s="265" t="s">
        <v>1433</v>
      </c>
      <c r="I139" s="265" t="s">
        <v>1413</v>
      </c>
      <c r="J139" s="265"/>
      <c r="K139" s="311"/>
    </row>
    <row r="140" spans="2:11" s="1" customFormat="1" ht="15" customHeight="1">
      <c r="B140" s="308"/>
      <c r="C140" s="265" t="s">
        <v>1414</v>
      </c>
      <c r="D140" s="265"/>
      <c r="E140" s="265"/>
      <c r="F140" s="286" t="s">
        <v>1378</v>
      </c>
      <c r="G140" s="265"/>
      <c r="H140" s="265" t="s">
        <v>1414</v>
      </c>
      <c r="I140" s="265" t="s">
        <v>1413</v>
      </c>
      <c r="J140" s="265"/>
      <c r="K140" s="311"/>
    </row>
    <row r="141" spans="2:11" s="1" customFormat="1" ht="15" customHeight="1">
      <c r="B141" s="308"/>
      <c r="C141" s="265" t="s">
        <v>39</v>
      </c>
      <c r="D141" s="265"/>
      <c r="E141" s="265"/>
      <c r="F141" s="286" t="s">
        <v>1378</v>
      </c>
      <c r="G141" s="265"/>
      <c r="H141" s="265" t="s">
        <v>1434</v>
      </c>
      <c r="I141" s="265" t="s">
        <v>1413</v>
      </c>
      <c r="J141" s="265"/>
      <c r="K141" s="311"/>
    </row>
    <row r="142" spans="2:11" s="1" customFormat="1" ht="15" customHeight="1">
      <c r="B142" s="308"/>
      <c r="C142" s="265" t="s">
        <v>1435</v>
      </c>
      <c r="D142" s="265"/>
      <c r="E142" s="265"/>
      <c r="F142" s="286" t="s">
        <v>1378</v>
      </c>
      <c r="G142" s="265"/>
      <c r="H142" s="265" t="s">
        <v>1436</v>
      </c>
      <c r="I142" s="265" t="s">
        <v>1413</v>
      </c>
      <c r="J142" s="265"/>
      <c r="K142" s="311"/>
    </row>
    <row r="143" spans="2:11" s="1" customFormat="1" ht="15" customHeight="1">
      <c r="B143" s="312"/>
      <c r="C143" s="313"/>
      <c r="D143" s="313"/>
      <c r="E143" s="313"/>
      <c r="F143" s="313"/>
      <c r="G143" s="313"/>
      <c r="H143" s="313"/>
      <c r="I143" s="313"/>
      <c r="J143" s="313"/>
      <c r="K143" s="314"/>
    </row>
    <row r="144" spans="2:11" s="1" customFormat="1" ht="18.75" customHeight="1">
      <c r="B144" s="299"/>
      <c r="C144" s="299"/>
      <c r="D144" s="299"/>
      <c r="E144" s="299"/>
      <c r="F144" s="300"/>
      <c r="G144" s="299"/>
      <c r="H144" s="299"/>
      <c r="I144" s="299"/>
      <c r="J144" s="299"/>
      <c r="K144" s="299"/>
    </row>
    <row r="145" spans="2:11" s="1" customFormat="1" ht="18.75" customHeight="1">
      <c r="B145" s="272"/>
      <c r="C145" s="272"/>
      <c r="D145" s="272"/>
      <c r="E145" s="272"/>
      <c r="F145" s="272"/>
      <c r="G145" s="272"/>
      <c r="H145" s="272"/>
      <c r="I145" s="272"/>
      <c r="J145" s="272"/>
      <c r="K145" s="272"/>
    </row>
    <row r="146" spans="2:11" s="1" customFormat="1" ht="7.5" customHeight="1">
      <c r="B146" s="273"/>
      <c r="C146" s="274"/>
      <c r="D146" s="274"/>
      <c r="E146" s="274"/>
      <c r="F146" s="274"/>
      <c r="G146" s="274"/>
      <c r="H146" s="274"/>
      <c r="I146" s="274"/>
      <c r="J146" s="274"/>
      <c r="K146" s="275"/>
    </row>
    <row r="147" spans="2:11" s="1" customFormat="1" ht="45" customHeight="1">
      <c r="B147" s="276"/>
      <c r="C147" s="398" t="s">
        <v>1437</v>
      </c>
      <c r="D147" s="398"/>
      <c r="E147" s="398"/>
      <c r="F147" s="398"/>
      <c r="G147" s="398"/>
      <c r="H147" s="398"/>
      <c r="I147" s="398"/>
      <c r="J147" s="398"/>
      <c r="K147" s="277"/>
    </row>
    <row r="148" spans="2:11" s="1" customFormat="1" ht="17.25" customHeight="1">
      <c r="B148" s="276"/>
      <c r="C148" s="278" t="s">
        <v>1372</v>
      </c>
      <c r="D148" s="278"/>
      <c r="E148" s="278"/>
      <c r="F148" s="278" t="s">
        <v>1373</v>
      </c>
      <c r="G148" s="279"/>
      <c r="H148" s="278" t="s">
        <v>55</v>
      </c>
      <c r="I148" s="278" t="s">
        <v>58</v>
      </c>
      <c r="J148" s="278" t="s">
        <v>1374</v>
      </c>
      <c r="K148" s="277"/>
    </row>
    <row r="149" spans="2:11" s="1" customFormat="1" ht="17.25" customHeight="1">
      <c r="B149" s="276"/>
      <c r="C149" s="280" t="s">
        <v>1375</v>
      </c>
      <c r="D149" s="280"/>
      <c r="E149" s="280"/>
      <c r="F149" s="281" t="s">
        <v>1376</v>
      </c>
      <c r="G149" s="282"/>
      <c r="H149" s="280"/>
      <c r="I149" s="280"/>
      <c r="J149" s="280" t="s">
        <v>1377</v>
      </c>
      <c r="K149" s="277"/>
    </row>
    <row r="150" spans="2:11" s="1" customFormat="1" ht="5.25" customHeight="1">
      <c r="B150" s="288"/>
      <c r="C150" s="283"/>
      <c r="D150" s="283"/>
      <c r="E150" s="283"/>
      <c r="F150" s="283"/>
      <c r="G150" s="284"/>
      <c r="H150" s="283"/>
      <c r="I150" s="283"/>
      <c r="J150" s="283"/>
      <c r="K150" s="311"/>
    </row>
    <row r="151" spans="2:11" s="1" customFormat="1" ht="15" customHeight="1">
      <c r="B151" s="288"/>
      <c r="C151" s="315" t="s">
        <v>1381</v>
      </c>
      <c r="D151" s="265"/>
      <c r="E151" s="265"/>
      <c r="F151" s="316" t="s">
        <v>1378</v>
      </c>
      <c r="G151" s="265"/>
      <c r="H151" s="315" t="s">
        <v>1418</v>
      </c>
      <c r="I151" s="315" t="s">
        <v>1380</v>
      </c>
      <c r="J151" s="315">
        <v>120</v>
      </c>
      <c r="K151" s="311"/>
    </row>
    <row r="152" spans="2:11" s="1" customFormat="1" ht="15" customHeight="1">
      <c r="B152" s="288"/>
      <c r="C152" s="315" t="s">
        <v>1427</v>
      </c>
      <c r="D152" s="265"/>
      <c r="E152" s="265"/>
      <c r="F152" s="316" t="s">
        <v>1378</v>
      </c>
      <c r="G152" s="265"/>
      <c r="H152" s="315" t="s">
        <v>1438</v>
      </c>
      <c r="I152" s="315" t="s">
        <v>1380</v>
      </c>
      <c r="J152" s="315" t="s">
        <v>1429</v>
      </c>
      <c r="K152" s="311"/>
    </row>
    <row r="153" spans="2:11" s="1" customFormat="1" ht="15" customHeight="1">
      <c r="B153" s="288"/>
      <c r="C153" s="315" t="s">
        <v>86</v>
      </c>
      <c r="D153" s="265"/>
      <c r="E153" s="265"/>
      <c r="F153" s="316" t="s">
        <v>1378</v>
      </c>
      <c r="G153" s="265"/>
      <c r="H153" s="315" t="s">
        <v>1439</v>
      </c>
      <c r="I153" s="315" t="s">
        <v>1380</v>
      </c>
      <c r="J153" s="315" t="s">
        <v>1429</v>
      </c>
      <c r="K153" s="311"/>
    </row>
    <row r="154" spans="2:11" s="1" customFormat="1" ht="15" customHeight="1">
      <c r="B154" s="288"/>
      <c r="C154" s="315" t="s">
        <v>1383</v>
      </c>
      <c r="D154" s="265"/>
      <c r="E154" s="265"/>
      <c r="F154" s="316" t="s">
        <v>1384</v>
      </c>
      <c r="G154" s="265"/>
      <c r="H154" s="315" t="s">
        <v>1418</v>
      </c>
      <c r="I154" s="315" t="s">
        <v>1380</v>
      </c>
      <c r="J154" s="315">
        <v>50</v>
      </c>
      <c r="K154" s="311"/>
    </row>
    <row r="155" spans="2:11" s="1" customFormat="1" ht="15" customHeight="1">
      <c r="B155" s="288"/>
      <c r="C155" s="315" t="s">
        <v>1386</v>
      </c>
      <c r="D155" s="265"/>
      <c r="E155" s="265"/>
      <c r="F155" s="316" t="s">
        <v>1378</v>
      </c>
      <c r="G155" s="265"/>
      <c r="H155" s="315" t="s">
        <v>1418</v>
      </c>
      <c r="I155" s="315" t="s">
        <v>1388</v>
      </c>
      <c r="J155" s="315"/>
      <c r="K155" s="311"/>
    </row>
    <row r="156" spans="2:11" s="1" customFormat="1" ht="15" customHeight="1">
      <c r="B156" s="288"/>
      <c r="C156" s="315" t="s">
        <v>1397</v>
      </c>
      <c r="D156" s="265"/>
      <c r="E156" s="265"/>
      <c r="F156" s="316" t="s">
        <v>1384</v>
      </c>
      <c r="G156" s="265"/>
      <c r="H156" s="315" t="s">
        <v>1418</v>
      </c>
      <c r="I156" s="315" t="s">
        <v>1380</v>
      </c>
      <c r="J156" s="315">
        <v>50</v>
      </c>
      <c r="K156" s="311"/>
    </row>
    <row r="157" spans="2:11" s="1" customFormat="1" ht="15" customHeight="1">
      <c r="B157" s="288"/>
      <c r="C157" s="315" t="s">
        <v>1405</v>
      </c>
      <c r="D157" s="265"/>
      <c r="E157" s="265"/>
      <c r="F157" s="316" t="s">
        <v>1384</v>
      </c>
      <c r="G157" s="265"/>
      <c r="H157" s="315" t="s">
        <v>1418</v>
      </c>
      <c r="I157" s="315" t="s">
        <v>1380</v>
      </c>
      <c r="J157" s="315">
        <v>50</v>
      </c>
      <c r="K157" s="311"/>
    </row>
    <row r="158" spans="2:11" s="1" customFormat="1" ht="15" customHeight="1">
      <c r="B158" s="288"/>
      <c r="C158" s="315" t="s">
        <v>1403</v>
      </c>
      <c r="D158" s="265"/>
      <c r="E158" s="265"/>
      <c r="F158" s="316" t="s">
        <v>1384</v>
      </c>
      <c r="G158" s="265"/>
      <c r="H158" s="315" t="s">
        <v>1418</v>
      </c>
      <c r="I158" s="315" t="s">
        <v>1380</v>
      </c>
      <c r="J158" s="315">
        <v>50</v>
      </c>
      <c r="K158" s="311"/>
    </row>
    <row r="159" spans="2:11" s="1" customFormat="1" ht="15" customHeight="1">
      <c r="B159" s="288"/>
      <c r="C159" s="315" t="s">
        <v>125</v>
      </c>
      <c r="D159" s="265"/>
      <c r="E159" s="265"/>
      <c r="F159" s="316" t="s">
        <v>1378</v>
      </c>
      <c r="G159" s="265"/>
      <c r="H159" s="315" t="s">
        <v>1440</v>
      </c>
      <c r="I159" s="315" t="s">
        <v>1380</v>
      </c>
      <c r="J159" s="315" t="s">
        <v>1441</v>
      </c>
      <c r="K159" s="311"/>
    </row>
    <row r="160" spans="2:11" s="1" customFormat="1" ht="15" customHeight="1">
      <c r="B160" s="288"/>
      <c r="C160" s="315" t="s">
        <v>1442</v>
      </c>
      <c r="D160" s="265"/>
      <c r="E160" s="265"/>
      <c r="F160" s="316" t="s">
        <v>1378</v>
      </c>
      <c r="G160" s="265"/>
      <c r="H160" s="315" t="s">
        <v>1443</v>
      </c>
      <c r="I160" s="315" t="s">
        <v>1413</v>
      </c>
      <c r="J160" s="315"/>
      <c r="K160" s="311"/>
    </row>
    <row r="161" spans="2:11" s="1" customFormat="1" ht="15" customHeight="1">
      <c r="B161" s="317"/>
      <c r="C161" s="297"/>
      <c r="D161" s="297"/>
      <c r="E161" s="297"/>
      <c r="F161" s="297"/>
      <c r="G161" s="297"/>
      <c r="H161" s="297"/>
      <c r="I161" s="297"/>
      <c r="J161" s="297"/>
      <c r="K161" s="318"/>
    </row>
    <row r="162" spans="2:11" s="1" customFormat="1" ht="18.75" customHeight="1">
      <c r="B162" s="299"/>
      <c r="C162" s="309"/>
      <c r="D162" s="309"/>
      <c r="E162" s="309"/>
      <c r="F162" s="319"/>
      <c r="G162" s="309"/>
      <c r="H162" s="309"/>
      <c r="I162" s="309"/>
      <c r="J162" s="309"/>
      <c r="K162" s="299"/>
    </row>
    <row r="163" spans="2:11" s="1" customFormat="1" ht="18.75" customHeight="1">
      <c r="B163" s="272"/>
      <c r="C163" s="272"/>
      <c r="D163" s="272"/>
      <c r="E163" s="272"/>
      <c r="F163" s="272"/>
      <c r="G163" s="272"/>
      <c r="H163" s="272"/>
      <c r="I163" s="272"/>
      <c r="J163" s="272"/>
      <c r="K163" s="272"/>
    </row>
    <row r="164" spans="2:11" s="1" customFormat="1" ht="7.5" customHeight="1">
      <c r="B164" s="254"/>
      <c r="C164" s="255"/>
      <c r="D164" s="255"/>
      <c r="E164" s="255"/>
      <c r="F164" s="255"/>
      <c r="G164" s="255"/>
      <c r="H164" s="255"/>
      <c r="I164" s="255"/>
      <c r="J164" s="255"/>
      <c r="K164" s="256"/>
    </row>
    <row r="165" spans="2:11" s="1" customFormat="1" ht="45" customHeight="1">
      <c r="B165" s="257"/>
      <c r="C165" s="396" t="s">
        <v>1444</v>
      </c>
      <c r="D165" s="396"/>
      <c r="E165" s="396"/>
      <c r="F165" s="396"/>
      <c r="G165" s="396"/>
      <c r="H165" s="396"/>
      <c r="I165" s="396"/>
      <c r="J165" s="396"/>
      <c r="K165" s="258"/>
    </row>
    <row r="166" spans="2:11" s="1" customFormat="1" ht="17.25" customHeight="1">
      <c r="B166" s="257"/>
      <c r="C166" s="278" t="s">
        <v>1372</v>
      </c>
      <c r="D166" s="278"/>
      <c r="E166" s="278"/>
      <c r="F166" s="278" t="s">
        <v>1373</v>
      </c>
      <c r="G166" s="320"/>
      <c r="H166" s="321" t="s">
        <v>55</v>
      </c>
      <c r="I166" s="321" t="s">
        <v>58</v>
      </c>
      <c r="J166" s="278" t="s">
        <v>1374</v>
      </c>
      <c r="K166" s="258"/>
    </row>
    <row r="167" spans="2:11" s="1" customFormat="1" ht="17.25" customHeight="1">
      <c r="B167" s="259"/>
      <c r="C167" s="280" t="s">
        <v>1375</v>
      </c>
      <c r="D167" s="280"/>
      <c r="E167" s="280"/>
      <c r="F167" s="281" t="s">
        <v>1376</v>
      </c>
      <c r="G167" s="322"/>
      <c r="H167" s="323"/>
      <c r="I167" s="323"/>
      <c r="J167" s="280" t="s">
        <v>1377</v>
      </c>
      <c r="K167" s="260"/>
    </row>
    <row r="168" spans="2:11" s="1" customFormat="1" ht="5.25" customHeight="1">
      <c r="B168" s="288"/>
      <c r="C168" s="283"/>
      <c r="D168" s="283"/>
      <c r="E168" s="283"/>
      <c r="F168" s="283"/>
      <c r="G168" s="284"/>
      <c r="H168" s="283"/>
      <c r="I168" s="283"/>
      <c r="J168" s="283"/>
      <c r="K168" s="311"/>
    </row>
    <row r="169" spans="2:11" s="1" customFormat="1" ht="15" customHeight="1">
      <c r="B169" s="288"/>
      <c r="C169" s="265" t="s">
        <v>1381</v>
      </c>
      <c r="D169" s="265"/>
      <c r="E169" s="265"/>
      <c r="F169" s="286" t="s">
        <v>1378</v>
      </c>
      <c r="G169" s="265"/>
      <c r="H169" s="265" t="s">
        <v>1418</v>
      </c>
      <c r="I169" s="265" t="s">
        <v>1380</v>
      </c>
      <c r="J169" s="265">
        <v>120</v>
      </c>
      <c r="K169" s="311"/>
    </row>
    <row r="170" spans="2:11" s="1" customFormat="1" ht="15" customHeight="1">
      <c r="B170" s="288"/>
      <c r="C170" s="265" t="s">
        <v>1427</v>
      </c>
      <c r="D170" s="265"/>
      <c r="E170" s="265"/>
      <c r="F170" s="286" t="s">
        <v>1378</v>
      </c>
      <c r="G170" s="265"/>
      <c r="H170" s="265" t="s">
        <v>1428</v>
      </c>
      <c r="I170" s="265" t="s">
        <v>1380</v>
      </c>
      <c r="J170" s="265" t="s">
        <v>1429</v>
      </c>
      <c r="K170" s="311"/>
    </row>
    <row r="171" spans="2:11" s="1" customFormat="1" ht="15" customHeight="1">
      <c r="B171" s="288"/>
      <c r="C171" s="265" t="s">
        <v>86</v>
      </c>
      <c r="D171" s="265"/>
      <c r="E171" s="265"/>
      <c r="F171" s="286" t="s">
        <v>1378</v>
      </c>
      <c r="G171" s="265"/>
      <c r="H171" s="265" t="s">
        <v>1445</v>
      </c>
      <c r="I171" s="265" t="s">
        <v>1380</v>
      </c>
      <c r="J171" s="265" t="s">
        <v>1429</v>
      </c>
      <c r="K171" s="311"/>
    </row>
    <row r="172" spans="2:11" s="1" customFormat="1" ht="15" customHeight="1">
      <c r="B172" s="288"/>
      <c r="C172" s="265" t="s">
        <v>1383</v>
      </c>
      <c r="D172" s="265"/>
      <c r="E172" s="265"/>
      <c r="F172" s="286" t="s">
        <v>1384</v>
      </c>
      <c r="G172" s="265"/>
      <c r="H172" s="265" t="s">
        <v>1445</v>
      </c>
      <c r="I172" s="265" t="s">
        <v>1380</v>
      </c>
      <c r="J172" s="265">
        <v>50</v>
      </c>
      <c r="K172" s="311"/>
    </row>
    <row r="173" spans="2:11" s="1" customFormat="1" ht="15" customHeight="1">
      <c r="B173" s="288"/>
      <c r="C173" s="265" t="s">
        <v>1386</v>
      </c>
      <c r="D173" s="265"/>
      <c r="E173" s="265"/>
      <c r="F173" s="286" t="s">
        <v>1378</v>
      </c>
      <c r="G173" s="265"/>
      <c r="H173" s="265" t="s">
        <v>1445</v>
      </c>
      <c r="I173" s="265" t="s">
        <v>1388</v>
      </c>
      <c r="J173" s="265"/>
      <c r="K173" s="311"/>
    </row>
    <row r="174" spans="2:11" s="1" customFormat="1" ht="15" customHeight="1">
      <c r="B174" s="288"/>
      <c r="C174" s="265" t="s">
        <v>1397</v>
      </c>
      <c r="D174" s="265"/>
      <c r="E174" s="265"/>
      <c r="F174" s="286" t="s">
        <v>1384</v>
      </c>
      <c r="G174" s="265"/>
      <c r="H174" s="265" t="s">
        <v>1445</v>
      </c>
      <c r="I174" s="265" t="s">
        <v>1380</v>
      </c>
      <c r="J174" s="265">
        <v>50</v>
      </c>
      <c r="K174" s="311"/>
    </row>
    <row r="175" spans="2:11" s="1" customFormat="1" ht="15" customHeight="1">
      <c r="B175" s="288"/>
      <c r="C175" s="265" t="s">
        <v>1405</v>
      </c>
      <c r="D175" s="265"/>
      <c r="E175" s="265"/>
      <c r="F175" s="286" t="s">
        <v>1384</v>
      </c>
      <c r="G175" s="265"/>
      <c r="H175" s="265" t="s">
        <v>1445</v>
      </c>
      <c r="I175" s="265" t="s">
        <v>1380</v>
      </c>
      <c r="J175" s="265">
        <v>50</v>
      </c>
      <c r="K175" s="311"/>
    </row>
    <row r="176" spans="2:11" s="1" customFormat="1" ht="15" customHeight="1">
      <c r="B176" s="288"/>
      <c r="C176" s="265" t="s">
        <v>1403</v>
      </c>
      <c r="D176" s="265"/>
      <c r="E176" s="265"/>
      <c r="F176" s="286" t="s">
        <v>1384</v>
      </c>
      <c r="G176" s="265"/>
      <c r="H176" s="265" t="s">
        <v>1445</v>
      </c>
      <c r="I176" s="265" t="s">
        <v>1380</v>
      </c>
      <c r="J176" s="265">
        <v>50</v>
      </c>
      <c r="K176" s="311"/>
    </row>
    <row r="177" spans="2:11" s="1" customFormat="1" ht="15" customHeight="1">
      <c r="B177" s="288"/>
      <c r="C177" s="265" t="s">
        <v>130</v>
      </c>
      <c r="D177" s="265"/>
      <c r="E177" s="265"/>
      <c r="F177" s="286" t="s">
        <v>1378</v>
      </c>
      <c r="G177" s="265"/>
      <c r="H177" s="265" t="s">
        <v>1446</v>
      </c>
      <c r="I177" s="265" t="s">
        <v>1447</v>
      </c>
      <c r="J177" s="265"/>
      <c r="K177" s="311"/>
    </row>
    <row r="178" spans="2:11" s="1" customFormat="1" ht="15" customHeight="1">
      <c r="B178" s="288"/>
      <c r="C178" s="265" t="s">
        <v>58</v>
      </c>
      <c r="D178" s="265"/>
      <c r="E178" s="265"/>
      <c r="F178" s="286" t="s">
        <v>1378</v>
      </c>
      <c r="G178" s="265"/>
      <c r="H178" s="265" t="s">
        <v>1448</v>
      </c>
      <c r="I178" s="265" t="s">
        <v>1449</v>
      </c>
      <c r="J178" s="265">
        <v>1</v>
      </c>
      <c r="K178" s="311"/>
    </row>
    <row r="179" spans="2:11" s="1" customFormat="1" ht="15" customHeight="1">
      <c r="B179" s="288"/>
      <c r="C179" s="265" t="s">
        <v>54</v>
      </c>
      <c r="D179" s="265"/>
      <c r="E179" s="265"/>
      <c r="F179" s="286" t="s">
        <v>1378</v>
      </c>
      <c r="G179" s="265"/>
      <c r="H179" s="265" t="s">
        <v>1450</v>
      </c>
      <c r="I179" s="265" t="s">
        <v>1380</v>
      </c>
      <c r="J179" s="265">
        <v>20</v>
      </c>
      <c r="K179" s="311"/>
    </row>
    <row r="180" spans="2:11" s="1" customFormat="1" ht="15" customHeight="1">
      <c r="B180" s="288"/>
      <c r="C180" s="265" t="s">
        <v>55</v>
      </c>
      <c r="D180" s="265"/>
      <c r="E180" s="265"/>
      <c r="F180" s="286" t="s">
        <v>1378</v>
      </c>
      <c r="G180" s="265"/>
      <c r="H180" s="265" t="s">
        <v>1451</v>
      </c>
      <c r="I180" s="265" t="s">
        <v>1380</v>
      </c>
      <c r="J180" s="265">
        <v>255</v>
      </c>
      <c r="K180" s="311"/>
    </row>
    <row r="181" spans="2:11" s="1" customFormat="1" ht="15" customHeight="1">
      <c r="B181" s="288"/>
      <c r="C181" s="265" t="s">
        <v>131</v>
      </c>
      <c r="D181" s="265"/>
      <c r="E181" s="265"/>
      <c r="F181" s="286" t="s">
        <v>1378</v>
      </c>
      <c r="G181" s="265"/>
      <c r="H181" s="265" t="s">
        <v>1342</v>
      </c>
      <c r="I181" s="265" t="s">
        <v>1380</v>
      </c>
      <c r="J181" s="265">
        <v>10</v>
      </c>
      <c r="K181" s="311"/>
    </row>
    <row r="182" spans="2:11" s="1" customFormat="1" ht="15" customHeight="1">
      <c r="B182" s="288"/>
      <c r="C182" s="265" t="s">
        <v>132</v>
      </c>
      <c r="D182" s="265"/>
      <c r="E182" s="265"/>
      <c r="F182" s="286" t="s">
        <v>1378</v>
      </c>
      <c r="G182" s="265"/>
      <c r="H182" s="265" t="s">
        <v>1452</v>
      </c>
      <c r="I182" s="265" t="s">
        <v>1413</v>
      </c>
      <c r="J182" s="265"/>
      <c r="K182" s="311"/>
    </row>
    <row r="183" spans="2:11" s="1" customFormat="1" ht="15" customHeight="1">
      <c r="B183" s="288"/>
      <c r="C183" s="265" t="s">
        <v>1453</v>
      </c>
      <c r="D183" s="265"/>
      <c r="E183" s="265"/>
      <c r="F183" s="286" t="s">
        <v>1378</v>
      </c>
      <c r="G183" s="265"/>
      <c r="H183" s="265" t="s">
        <v>1454</v>
      </c>
      <c r="I183" s="265" t="s">
        <v>1413</v>
      </c>
      <c r="J183" s="265"/>
      <c r="K183" s="311"/>
    </row>
    <row r="184" spans="2:11" s="1" customFormat="1" ht="15" customHeight="1">
      <c r="B184" s="288"/>
      <c r="C184" s="265" t="s">
        <v>1442</v>
      </c>
      <c r="D184" s="265"/>
      <c r="E184" s="265"/>
      <c r="F184" s="286" t="s">
        <v>1378</v>
      </c>
      <c r="G184" s="265"/>
      <c r="H184" s="265" t="s">
        <v>1455</v>
      </c>
      <c r="I184" s="265" t="s">
        <v>1413</v>
      </c>
      <c r="J184" s="265"/>
      <c r="K184" s="311"/>
    </row>
    <row r="185" spans="2:11" s="1" customFormat="1" ht="15" customHeight="1">
      <c r="B185" s="288"/>
      <c r="C185" s="265" t="s">
        <v>134</v>
      </c>
      <c r="D185" s="265"/>
      <c r="E185" s="265"/>
      <c r="F185" s="286" t="s">
        <v>1384</v>
      </c>
      <c r="G185" s="265"/>
      <c r="H185" s="265" t="s">
        <v>1456</v>
      </c>
      <c r="I185" s="265" t="s">
        <v>1380</v>
      </c>
      <c r="J185" s="265">
        <v>50</v>
      </c>
      <c r="K185" s="311"/>
    </row>
    <row r="186" spans="2:11" s="1" customFormat="1" ht="15" customHeight="1">
      <c r="B186" s="288"/>
      <c r="C186" s="265" t="s">
        <v>1457</v>
      </c>
      <c r="D186" s="265"/>
      <c r="E186" s="265"/>
      <c r="F186" s="286" t="s">
        <v>1384</v>
      </c>
      <c r="G186" s="265"/>
      <c r="H186" s="265" t="s">
        <v>1458</v>
      </c>
      <c r="I186" s="265" t="s">
        <v>1459</v>
      </c>
      <c r="J186" s="265"/>
      <c r="K186" s="311"/>
    </row>
    <row r="187" spans="2:11" s="1" customFormat="1" ht="15" customHeight="1">
      <c r="B187" s="288"/>
      <c r="C187" s="265" t="s">
        <v>1460</v>
      </c>
      <c r="D187" s="265"/>
      <c r="E187" s="265"/>
      <c r="F187" s="286" t="s">
        <v>1384</v>
      </c>
      <c r="G187" s="265"/>
      <c r="H187" s="265" t="s">
        <v>1461</v>
      </c>
      <c r="I187" s="265" t="s">
        <v>1459</v>
      </c>
      <c r="J187" s="265"/>
      <c r="K187" s="311"/>
    </row>
    <row r="188" spans="2:11" s="1" customFormat="1" ht="15" customHeight="1">
      <c r="B188" s="288"/>
      <c r="C188" s="265" t="s">
        <v>1462</v>
      </c>
      <c r="D188" s="265"/>
      <c r="E188" s="265"/>
      <c r="F188" s="286" t="s">
        <v>1384</v>
      </c>
      <c r="G188" s="265"/>
      <c r="H188" s="265" t="s">
        <v>1463</v>
      </c>
      <c r="I188" s="265" t="s">
        <v>1459</v>
      </c>
      <c r="J188" s="265"/>
      <c r="K188" s="311"/>
    </row>
    <row r="189" spans="2:11" s="1" customFormat="1" ht="15" customHeight="1">
      <c r="B189" s="288"/>
      <c r="C189" s="324" t="s">
        <v>1464</v>
      </c>
      <c r="D189" s="265"/>
      <c r="E189" s="265"/>
      <c r="F189" s="286" t="s">
        <v>1384</v>
      </c>
      <c r="G189" s="265"/>
      <c r="H189" s="265" t="s">
        <v>1465</v>
      </c>
      <c r="I189" s="265" t="s">
        <v>1466</v>
      </c>
      <c r="J189" s="325" t="s">
        <v>1467</v>
      </c>
      <c r="K189" s="311"/>
    </row>
    <row r="190" spans="2:11" s="17" customFormat="1" ht="15" customHeight="1">
      <c r="B190" s="326"/>
      <c r="C190" s="327" t="s">
        <v>1468</v>
      </c>
      <c r="D190" s="328"/>
      <c r="E190" s="328"/>
      <c r="F190" s="329" t="s">
        <v>1384</v>
      </c>
      <c r="G190" s="328"/>
      <c r="H190" s="328" t="s">
        <v>1469</v>
      </c>
      <c r="I190" s="328" t="s">
        <v>1466</v>
      </c>
      <c r="J190" s="330" t="s">
        <v>1467</v>
      </c>
      <c r="K190" s="331"/>
    </row>
    <row r="191" spans="2:11" s="1" customFormat="1" ht="15" customHeight="1">
      <c r="B191" s="288"/>
      <c r="C191" s="324" t="s">
        <v>43</v>
      </c>
      <c r="D191" s="265"/>
      <c r="E191" s="265"/>
      <c r="F191" s="286" t="s">
        <v>1378</v>
      </c>
      <c r="G191" s="265"/>
      <c r="H191" s="262" t="s">
        <v>1470</v>
      </c>
      <c r="I191" s="265" t="s">
        <v>1471</v>
      </c>
      <c r="J191" s="265"/>
      <c r="K191" s="311"/>
    </row>
    <row r="192" spans="2:11" s="1" customFormat="1" ht="15" customHeight="1">
      <c r="B192" s="288"/>
      <c r="C192" s="324" t="s">
        <v>1472</v>
      </c>
      <c r="D192" s="265"/>
      <c r="E192" s="265"/>
      <c r="F192" s="286" t="s">
        <v>1378</v>
      </c>
      <c r="G192" s="265"/>
      <c r="H192" s="265" t="s">
        <v>1473</v>
      </c>
      <c r="I192" s="265" t="s">
        <v>1413</v>
      </c>
      <c r="J192" s="265"/>
      <c r="K192" s="311"/>
    </row>
    <row r="193" spans="2:11" s="1" customFormat="1" ht="15" customHeight="1">
      <c r="B193" s="288"/>
      <c r="C193" s="324" t="s">
        <v>1474</v>
      </c>
      <c r="D193" s="265"/>
      <c r="E193" s="265"/>
      <c r="F193" s="286" t="s">
        <v>1378</v>
      </c>
      <c r="G193" s="265"/>
      <c r="H193" s="265" t="s">
        <v>1475</v>
      </c>
      <c r="I193" s="265" t="s">
        <v>1413</v>
      </c>
      <c r="J193" s="265"/>
      <c r="K193" s="311"/>
    </row>
    <row r="194" spans="2:11" s="1" customFormat="1" ht="15" customHeight="1">
      <c r="B194" s="288"/>
      <c r="C194" s="324" t="s">
        <v>1476</v>
      </c>
      <c r="D194" s="265"/>
      <c r="E194" s="265"/>
      <c r="F194" s="286" t="s">
        <v>1384</v>
      </c>
      <c r="G194" s="265"/>
      <c r="H194" s="265" t="s">
        <v>1477</v>
      </c>
      <c r="I194" s="265" t="s">
        <v>1413</v>
      </c>
      <c r="J194" s="265"/>
      <c r="K194" s="311"/>
    </row>
    <row r="195" spans="2:11" s="1" customFormat="1" ht="15" customHeight="1">
      <c r="B195" s="317"/>
      <c r="C195" s="332"/>
      <c r="D195" s="297"/>
      <c r="E195" s="297"/>
      <c r="F195" s="297"/>
      <c r="G195" s="297"/>
      <c r="H195" s="297"/>
      <c r="I195" s="297"/>
      <c r="J195" s="297"/>
      <c r="K195" s="318"/>
    </row>
    <row r="196" spans="2:11" s="1" customFormat="1" ht="18.75" customHeight="1">
      <c r="B196" s="299"/>
      <c r="C196" s="309"/>
      <c r="D196" s="309"/>
      <c r="E196" s="309"/>
      <c r="F196" s="319"/>
      <c r="G196" s="309"/>
      <c r="H196" s="309"/>
      <c r="I196" s="309"/>
      <c r="J196" s="309"/>
      <c r="K196" s="299"/>
    </row>
    <row r="197" spans="2:11" s="1" customFormat="1" ht="18.75" customHeight="1">
      <c r="B197" s="299"/>
      <c r="C197" s="309"/>
      <c r="D197" s="309"/>
      <c r="E197" s="309"/>
      <c r="F197" s="319"/>
      <c r="G197" s="309"/>
      <c r="H197" s="309"/>
      <c r="I197" s="309"/>
      <c r="J197" s="309"/>
      <c r="K197" s="299"/>
    </row>
    <row r="198" spans="2:11" s="1" customFormat="1" ht="18.75" customHeight="1">
      <c r="B198" s="272"/>
      <c r="C198" s="272"/>
      <c r="D198" s="272"/>
      <c r="E198" s="272"/>
      <c r="F198" s="272"/>
      <c r="G198" s="272"/>
      <c r="H198" s="272"/>
      <c r="I198" s="272"/>
      <c r="J198" s="272"/>
      <c r="K198" s="272"/>
    </row>
    <row r="199" spans="2:11" s="1" customFormat="1" ht="12">
      <c r="B199" s="254"/>
      <c r="C199" s="255"/>
      <c r="D199" s="255"/>
      <c r="E199" s="255"/>
      <c r="F199" s="255"/>
      <c r="G199" s="255"/>
      <c r="H199" s="255"/>
      <c r="I199" s="255"/>
      <c r="J199" s="255"/>
      <c r="K199" s="256"/>
    </row>
    <row r="200" spans="2:11" s="1" customFormat="1" ht="22.2">
      <c r="B200" s="257"/>
      <c r="C200" s="396" t="s">
        <v>1478</v>
      </c>
      <c r="D200" s="396"/>
      <c r="E200" s="396"/>
      <c r="F200" s="396"/>
      <c r="G200" s="396"/>
      <c r="H200" s="396"/>
      <c r="I200" s="396"/>
      <c r="J200" s="396"/>
      <c r="K200" s="258"/>
    </row>
    <row r="201" spans="2:11" s="1" customFormat="1" ht="25.5" customHeight="1">
      <c r="B201" s="257"/>
      <c r="C201" s="333" t="s">
        <v>1479</v>
      </c>
      <c r="D201" s="333"/>
      <c r="E201" s="333"/>
      <c r="F201" s="333" t="s">
        <v>1480</v>
      </c>
      <c r="G201" s="334"/>
      <c r="H201" s="399" t="s">
        <v>1481</v>
      </c>
      <c r="I201" s="399"/>
      <c r="J201" s="399"/>
      <c r="K201" s="258"/>
    </row>
    <row r="202" spans="2:11" s="1" customFormat="1" ht="5.25" customHeight="1">
      <c r="B202" s="288"/>
      <c r="C202" s="283"/>
      <c r="D202" s="283"/>
      <c r="E202" s="283"/>
      <c r="F202" s="283"/>
      <c r="G202" s="309"/>
      <c r="H202" s="283"/>
      <c r="I202" s="283"/>
      <c r="J202" s="283"/>
      <c r="K202" s="311"/>
    </row>
    <row r="203" spans="2:11" s="1" customFormat="1" ht="15" customHeight="1">
      <c r="B203" s="288"/>
      <c r="C203" s="265" t="s">
        <v>1471</v>
      </c>
      <c r="D203" s="265"/>
      <c r="E203" s="265"/>
      <c r="F203" s="286" t="s">
        <v>44</v>
      </c>
      <c r="G203" s="265"/>
      <c r="H203" s="400" t="s">
        <v>1482</v>
      </c>
      <c r="I203" s="400"/>
      <c r="J203" s="400"/>
      <c r="K203" s="311"/>
    </row>
    <row r="204" spans="2:11" s="1" customFormat="1" ht="15" customHeight="1">
      <c r="B204" s="288"/>
      <c r="C204" s="265"/>
      <c r="D204" s="265"/>
      <c r="E204" s="265"/>
      <c r="F204" s="286" t="s">
        <v>45</v>
      </c>
      <c r="G204" s="265"/>
      <c r="H204" s="400" t="s">
        <v>1483</v>
      </c>
      <c r="I204" s="400"/>
      <c r="J204" s="400"/>
      <c r="K204" s="311"/>
    </row>
    <row r="205" spans="2:11" s="1" customFormat="1" ht="15" customHeight="1">
      <c r="B205" s="288"/>
      <c r="C205" s="265"/>
      <c r="D205" s="265"/>
      <c r="E205" s="265"/>
      <c r="F205" s="286" t="s">
        <v>48</v>
      </c>
      <c r="G205" s="265"/>
      <c r="H205" s="400" t="s">
        <v>1484</v>
      </c>
      <c r="I205" s="400"/>
      <c r="J205" s="400"/>
      <c r="K205" s="311"/>
    </row>
    <row r="206" spans="2:11" s="1" customFormat="1" ht="15" customHeight="1">
      <c r="B206" s="288"/>
      <c r="C206" s="265"/>
      <c r="D206" s="265"/>
      <c r="E206" s="265"/>
      <c r="F206" s="286" t="s">
        <v>46</v>
      </c>
      <c r="G206" s="265"/>
      <c r="H206" s="400" t="s">
        <v>1485</v>
      </c>
      <c r="I206" s="400"/>
      <c r="J206" s="400"/>
      <c r="K206" s="311"/>
    </row>
    <row r="207" spans="2:11" s="1" customFormat="1" ht="15" customHeight="1">
      <c r="B207" s="288"/>
      <c r="C207" s="265"/>
      <c r="D207" s="265"/>
      <c r="E207" s="265"/>
      <c r="F207" s="286" t="s">
        <v>47</v>
      </c>
      <c r="G207" s="265"/>
      <c r="H207" s="400" t="s">
        <v>1486</v>
      </c>
      <c r="I207" s="400"/>
      <c r="J207" s="400"/>
      <c r="K207" s="311"/>
    </row>
    <row r="208" spans="2:11" s="1" customFormat="1" ht="15" customHeight="1">
      <c r="B208" s="288"/>
      <c r="C208" s="265"/>
      <c r="D208" s="265"/>
      <c r="E208" s="265"/>
      <c r="F208" s="286"/>
      <c r="G208" s="265"/>
      <c r="H208" s="265"/>
      <c r="I208" s="265"/>
      <c r="J208" s="265"/>
      <c r="K208" s="311"/>
    </row>
    <row r="209" spans="2:11" s="1" customFormat="1" ht="15" customHeight="1">
      <c r="B209" s="288"/>
      <c r="C209" s="265" t="s">
        <v>1425</v>
      </c>
      <c r="D209" s="265"/>
      <c r="E209" s="265"/>
      <c r="F209" s="286" t="s">
        <v>79</v>
      </c>
      <c r="G209" s="265"/>
      <c r="H209" s="400" t="s">
        <v>1487</v>
      </c>
      <c r="I209" s="400"/>
      <c r="J209" s="400"/>
      <c r="K209" s="311"/>
    </row>
    <row r="210" spans="2:11" s="1" customFormat="1" ht="15" customHeight="1">
      <c r="B210" s="288"/>
      <c r="C210" s="265"/>
      <c r="D210" s="265"/>
      <c r="E210" s="265"/>
      <c r="F210" s="286" t="s">
        <v>1321</v>
      </c>
      <c r="G210" s="265"/>
      <c r="H210" s="400" t="s">
        <v>1322</v>
      </c>
      <c r="I210" s="400"/>
      <c r="J210" s="400"/>
      <c r="K210" s="311"/>
    </row>
    <row r="211" spans="2:11" s="1" customFormat="1" ht="15" customHeight="1">
      <c r="B211" s="288"/>
      <c r="C211" s="265"/>
      <c r="D211" s="265"/>
      <c r="E211" s="265"/>
      <c r="F211" s="286" t="s">
        <v>1319</v>
      </c>
      <c r="G211" s="265"/>
      <c r="H211" s="400" t="s">
        <v>1488</v>
      </c>
      <c r="I211" s="400"/>
      <c r="J211" s="400"/>
      <c r="K211" s="311"/>
    </row>
    <row r="212" spans="2:11" s="1" customFormat="1" ht="15" customHeight="1">
      <c r="B212" s="335"/>
      <c r="C212" s="265"/>
      <c r="D212" s="265"/>
      <c r="E212" s="265"/>
      <c r="F212" s="286" t="s">
        <v>1323</v>
      </c>
      <c r="G212" s="324"/>
      <c r="H212" s="401" t="s">
        <v>1324</v>
      </c>
      <c r="I212" s="401"/>
      <c r="J212" s="401"/>
      <c r="K212" s="336"/>
    </row>
    <row r="213" spans="2:11" s="1" customFormat="1" ht="15" customHeight="1">
      <c r="B213" s="335"/>
      <c r="C213" s="265"/>
      <c r="D213" s="265"/>
      <c r="E213" s="265"/>
      <c r="F213" s="286" t="s">
        <v>1325</v>
      </c>
      <c r="G213" s="324"/>
      <c r="H213" s="401" t="s">
        <v>1489</v>
      </c>
      <c r="I213" s="401"/>
      <c r="J213" s="401"/>
      <c r="K213" s="336"/>
    </row>
    <row r="214" spans="2:11" s="1" customFormat="1" ht="15" customHeight="1">
      <c r="B214" s="335"/>
      <c r="C214" s="265"/>
      <c r="D214" s="265"/>
      <c r="E214" s="265"/>
      <c r="F214" s="286"/>
      <c r="G214" s="324"/>
      <c r="H214" s="315"/>
      <c r="I214" s="315"/>
      <c r="J214" s="315"/>
      <c r="K214" s="336"/>
    </row>
    <row r="215" spans="2:11" s="1" customFormat="1" ht="15" customHeight="1">
      <c r="B215" s="335"/>
      <c r="C215" s="265" t="s">
        <v>1449</v>
      </c>
      <c r="D215" s="265"/>
      <c r="E215" s="265"/>
      <c r="F215" s="286">
        <v>1</v>
      </c>
      <c r="G215" s="324"/>
      <c r="H215" s="401" t="s">
        <v>1490</v>
      </c>
      <c r="I215" s="401"/>
      <c r="J215" s="401"/>
      <c r="K215" s="336"/>
    </row>
    <row r="216" spans="2:11" s="1" customFormat="1" ht="15" customHeight="1">
      <c r="B216" s="335"/>
      <c r="C216" s="265"/>
      <c r="D216" s="265"/>
      <c r="E216" s="265"/>
      <c r="F216" s="286">
        <v>2</v>
      </c>
      <c r="G216" s="324"/>
      <c r="H216" s="401" t="s">
        <v>1491</v>
      </c>
      <c r="I216" s="401"/>
      <c r="J216" s="401"/>
      <c r="K216" s="336"/>
    </row>
    <row r="217" spans="2:11" s="1" customFormat="1" ht="15" customHeight="1">
      <c r="B217" s="335"/>
      <c r="C217" s="265"/>
      <c r="D217" s="265"/>
      <c r="E217" s="265"/>
      <c r="F217" s="286">
        <v>3</v>
      </c>
      <c r="G217" s="324"/>
      <c r="H217" s="401" t="s">
        <v>1492</v>
      </c>
      <c r="I217" s="401"/>
      <c r="J217" s="401"/>
      <c r="K217" s="336"/>
    </row>
    <row r="218" spans="2:11" s="1" customFormat="1" ht="15" customHeight="1">
      <c r="B218" s="335"/>
      <c r="C218" s="265"/>
      <c r="D218" s="265"/>
      <c r="E218" s="265"/>
      <c r="F218" s="286">
        <v>4</v>
      </c>
      <c r="G218" s="324"/>
      <c r="H218" s="401" t="s">
        <v>1493</v>
      </c>
      <c r="I218" s="401"/>
      <c r="J218" s="401"/>
      <c r="K218" s="336"/>
    </row>
    <row r="219" spans="2:11" s="1" customFormat="1" ht="12.75" customHeight="1">
      <c r="B219" s="337"/>
      <c r="C219" s="338"/>
      <c r="D219" s="338"/>
      <c r="E219" s="338"/>
      <c r="F219" s="338"/>
      <c r="G219" s="338"/>
      <c r="H219" s="338"/>
      <c r="I219" s="338"/>
      <c r="J219" s="338"/>
      <c r="K219" s="339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58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AT2" s="19" t="s">
        <v>87</v>
      </c>
    </row>
    <row r="3" spans="1:46" s="1" customFormat="1" ht="6.9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2"/>
      <c r="AT3" s="19" t="s">
        <v>82</v>
      </c>
    </row>
    <row r="4" spans="1:46" s="1" customFormat="1" ht="24.9" customHeight="1">
      <c r="B4" s="22"/>
      <c r="D4" s="112" t="s">
        <v>119</v>
      </c>
      <c r="L4" s="22"/>
      <c r="M4" s="113" t="s">
        <v>10</v>
      </c>
      <c r="AT4" s="19" t="s">
        <v>4</v>
      </c>
    </row>
    <row r="5" spans="1:46" s="1" customFormat="1" ht="6.9" customHeight="1">
      <c r="B5" s="22"/>
      <c r="L5" s="22"/>
    </row>
    <row r="6" spans="1:46" s="1" customFormat="1" ht="12" customHeight="1">
      <c r="B6" s="22"/>
      <c r="D6" s="114" t="s">
        <v>16</v>
      </c>
      <c r="L6" s="22"/>
    </row>
    <row r="7" spans="1:46" s="1" customFormat="1" ht="26.25" customHeight="1">
      <c r="B7" s="22"/>
      <c r="E7" s="384" t="str">
        <f>'Rekapitulace stavby'!K6</f>
        <v>Lačnovský p., ř. km 0,000 - 3,260, Moravský Lačnov, oprava koryta</v>
      </c>
      <c r="F7" s="385"/>
      <c r="G7" s="385"/>
      <c r="H7" s="385"/>
      <c r="L7" s="22"/>
    </row>
    <row r="8" spans="1:46" s="1" customFormat="1" ht="12" customHeight="1">
      <c r="B8" s="22"/>
      <c r="D8" s="114" t="s">
        <v>120</v>
      </c>
      <c r="L8" s="22"/>
    </row>
    <row r="9" spans="1:46" s="2" customFormat="1" ht="23.25" customHeight="1">
      <c r="A9" s="36"/>
      <c r="B9" s="41"/>
      <c r="C9" s="36"/>
      <c r="D9" s="36"/>
      <c r="E9" s="384" t="s">
        <v>121</v>
      </c>
      <c r="F9" s="386"/>
      <c r="G9" s="386"/>
      <c r="H9" s="386"/>
      <c r="I9" s="36"/>
      <c r="J9" s="36"/>
      <c r="K9" s="36"/>
      <c r="L9" s="115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>
      <c r="A10" s="36"/>
      <c r="B10" s="41"/>
      <c r="C10" s="36"/>
      <c r="D10" s="114" t="s">
        <v>122</v>
      </c>
      <c r="E10" s="36"/>
      <c r="F10" s="36"/>
      <c r="G10" s="36"/>
      <c r="H10" s="36"/>
      <c r="I10" s="36"/>
      <c r="J10" s="36"/>
      <c r="K10" s="36"/>
      <c r="L10" s="11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6.5" customHeight="1">
      <c r="A11" s="36"/>
      <c r="B11" s="41"/>
      <c r="C11" s="36"/>
      <c r="D11" s="36"/>
      <c r="E11" s="387" t="s">
        <v>123</v>
      </c>
      <c r="F11" s="386"/>
      <c r="G11" s="386"/>
      <c r="H11" s="386"/>
      <c r="I11" s="36"/>
      <c r="J11" s="36"/>
      <c r="K11" s="36"/>
      <c r="L11" s="11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0.199999999999999">
      <c r="A12" s="36"/>
      <c r="B12" s="41"/>
      <c r="C12" s="36"/>
      <c r="D12" s="36"/>
      <c r="E12" s="36"/>
      <c r="F12" s="36"/>
      <c r="G12" s="36"/>
      <c r="H12" s="36"/>
      <c r="I12" s="36"/>
      <c r="J12" s="36"/>
      <c r="K12" s="36"/>
      <c r="L12" s="11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>
      <c r="A13" s="36"/>
      <c r="B13" s="41"/>
      <c r="C13" s="36"/>
      <c r="D13" s="114" t="s">
        <v>18</v>
      </c>
      <c r="E13" s="36"/>
      <c r="F13" s="105" t="s">
        <v>19</v>
      </c>
      <c r="G13" s="36"/>
      <c r="H13" s="36"/>
      <c r="I13" s="114" t="s">
        <v>20</v>
      </c>
      <c r="J13" s="105" t="s">
        <v>19</v>
      </c>
      <c r="K13" s="36"/>
      <c r="L13" s="115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4" t="s">
        <v>21</v>
      </c>
      <c r="E14" s="36"/>
      <c r="F14" s="105" t="s">
        <v>22</v>
      </c>
      <c r="G14" s="36"/>
      <c r="H14" s="36"/>
      <c r="I14" s="114" t="s">
        <v>23</v>
      </c>
      <c r="J14" s="116" t="str">
        <f>'Rekapitulace stavby'!AN8</f>
        <v>3. 2. 2025</v>
      </c>
      <c r="K14" s="36"/>
      <c r="L14" s="115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8" customHeight="1">
      <c r="A15" s="36"/>
      <c r="B15" s="41"/>
      <c r="C15" s="36"/>
      <c r="D15" s="36"/>
      <c r="E15" s="36"/>
      <c r="F15" s="36"/>
      <c r="G15" s="36"/>
      <c r="H15" s="36"/>
      <c r="I15" s="36"/>
      <c r="J15" s="36"/>
      <c r="K15" s="36"/>
      <c r="L15" s="11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41"/>
      <c r="C16" s="36"/>
      <c r="D16" s="114" t="s">
        <v>25</v>
      </c>
      <c r="E16" s="36"/>
      <c r="F16" s="36"/>
      <c r="G16" s="36"/>
      <c r="H16" s="36"/>
      <c r="I16" s="114" t="s">
        <v>26</v>
      </c>
      <c r="J16" s="105" t="s">
        <v>27</v>
      </c>
      <c r="K16" s="36"/>
      <c r="L16" s="115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>
      <c r="A17" s="36"/>
      <c r="B17" s="41"/>
      <c r="C17" s="36"/>
      <c r="D17" s="36"/>
      <c r="E17" s="105" t="s">
        <v>28</v>
      </c>
      <c r="F17" s="36"/>
      <c r="G17" s="36"/>
      <c r="H17" s="36"/>
      <c r="I17" s="114" t="s">
        <v>29</v>
      </c>
      <c r="J17" s="105" t="s">
        <v>30</v>
      </c>
      <c r="K17" s="36"/>
      <c r="L17" s="11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" customHeight="1">
      <c r="A18" s="36"/>
      <c r="B18" s="41"/>
      <c r="C18" s="36"/>
      <c r="D18" s="36"/>
      <c r="E18" s="36"/>
      <c r="F18" s="36"/>
      <c r="G18" s="36"/>
      <c r="H18" s="36"/>
      <c r="I18" s="36"/>
      <c r="J18" s="36"/>
      <c r="K18" s="36"/>
      <c r="L18" s="115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>
      <c r="A19" s="36"/>
      <c r="B19" s="41"/>
      <c r="C19" s="36"/>
      <c r="D19" s="114" t="s">
        <v>31</v>
      </c>
      <c r="E19" s="36"/>
      <c r="F19" s="36"/>
      <c r="G19" s="36"/>
      <c r="H19" s="36"/>
      <c r="I19" s="114" t="s">
        <v>26</v>
      </c>
      <c r="J19" s="32" t="str">
        <f>'Rekapitulace stavby'!AN13</f>
        <v>Vyplň údaj</v>
      </c>
      <c r="K19" s="36"/>
      <c r="L19" s="115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>
      <c r="A20" s="36"/>
      <c r="B20" s="41"/>
      <c r="C20" s="36"/>
      <c r="D20" s="36"/>
      <c r="E20" s="388" t="str">
        <f>'Rekapitulace stavby'!E14</f>
        <v>Vyplň údaj</v>
      </c>
      <c r="F20" s="389"/>
      <c r="G20" s="389"/>
      <c r="H20" s="389"/>
      <c r="I20" s="114" t="s">
        <v>29</v>
      </c>
      <c r="J20" s="32" t="str">
        <f>'Rekapitulace stavby'!AN14</f>
        <v>Vyplň údaj</v>
      </c>
      <c r="K20" s="36"/>
      <c r="L20" s="115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" customHeight="1">
      <c r="A21" s="36"/>
      <c r="B21" s="41"/>
      <c r="C21" s="36"/>
      <c r="D21" s="36"/>
      <c r="E21" s="36"/>
      <c r="F21" s="36"/>
      <c r="G21" s="36"/>
      <c r="H21" s="36"/>
      <c r="I21" s="36"/>
      <c r="J21" s="36"/>
      <c r="K21" s="36"/>
      <c r="L21" s="11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>
      <c r="A22" s="36"/>
      <c r="B22" s="41"/>
      <c r="C22" s="36"/>
      <c r="D22" s="114" t="s">
        <v>33</v>
      </c>
      <c r="E22" s="36"/>
      <c r="F22" s="36"/>
      <c r="G22" s="36"/>
      <c r="H22" s="36"/>
      <c r="I22" s="114" t="s">
        <v>26</v>
      </c>
      <c r="J22" s="105" t="s">
        <v>27</v>
      </c>
      <c r="K22" s="36"/>
      <c r="L22" s="115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>
      <c r="A23" s="36"/>
      <c r="B23" s="41"/>
      <c r="C23" s="36"/>
      <c r="D23" s="36"/>
      <c r="E23" s="105" t="s">
        <v>28</v>
      </c>
      <c r="F23" s="36"/>
      <c r="G23" s="36"/>
      <c r="H23" s="36"/>
      <c r="I23" s="114" t="s">
        <v>29</v>
      </c>
      <c r="J23" s="105" t="s">
        <v>30</v>
      </c>
      <c r="K23" s="36"/>
      <c r="L23" s="115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" customHeight="1">
      <c r="A24" s="36"/>
      <c r="B24" s="41"/>
      <c r="C24" s="36"/>
      <c r="D24" s="36"/>
      <c r="E24" s="36"/>
      <c r="F24" s="36"/>
      <c r="G24" s="36"/>
      <c r="H24" s="36"/>
      <c r="I24" s="36"/>
      <c r="J24" s="36"/>
      <c r="K24" s="36"/>
      <c r="L24" s="115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>
      <c r="A25" s="36"/>
      <c r="B25" s="41"/>
      <c r="C25" s="36"/>
      <c r="D25" s="114" t="s">
        <v>35</v>
      </c>
      <c r="E25" s="36"/>
      <c r="F25" s="36"/>
      <c r="G25" s="36"/>
      <c r="H25" s="36"/>
      <c r="I25" s="114" t="s">
        <v>26</v>
      </c>
      <c r="J25" s="105" t="str">
        <f>IF('Rekapitulace stavby'!AN19="","",'Rekapitulace stavby'!AN19)</f>
        <v/>
      </c>
      <c r="K25" s="36"/>
      <c r="L25" s="11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>
      <c r="A26" s="36"/>
      <c r="B26" s="41"/>
      <c r="C26" s="36"/>
      <c r="D26" s="36"/>
      <c r="E26" s="105" t="str">
        <f>IF('Rekapitulace stavby'!E20="","",'Rekapitulace stavby'!E20)</f>
        <v xml:space="preserve"> </v>
      </c>
      <c r="F26" s="36"/>
      <c r="G26" s="36"/>
      <c r="H26" s="36"/>
      <c r="I26" s="114" t="s">
        <v>29</v>
      </c>
      <c r="J26" s="105" t="str">
        <f>IF('Rekapitulace stavby'!AN20="","",'Rekapitulace stavby'!AN20)</f>
        <v/>
      </c>
      <c r="K26" s="36"/>
      <c r="L26" s="115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" customHeight="1">
      <c r="A27" s="36"/>
      <c r="B27" s="41"/>
      <c r="C27" s="36"/>
      <c r="D27" s="36"/>
      <c r="E27" s="36"/>
      <c r="F27" s="36"/>
      <c r="G27" s="36"/>
      <c r="H27" s="36"/>
      <c r="I27" s="36"/>
      <c r="J27" s="36"/>
      <c r="K27" s="36"/>
      <c r="L27" s="115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>
      <c r="A28" s="36"/>
      <c r="B28" s="41"/>
      <c r="C28" s="36"/>
      <c r="D28" s="114" t="s">
        <v>37</v>
      </c>
      <c r="E28" s="36"/>
      <c r="F28" s="36"/>
      <c r="G28" s="36"/>
      <c r="H28" s="36"/>
      <c r="I28" s="36"/>
      <c r="J28" s="36"/>
      <c r="K28" s="36"/>
      <c r="L28" s="115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16.5" customHeight="1">
      <c r="A29" s="117"/>
      <c r="B29" s="118"/>
      <c r="C29" s="117"/>
      <c r="D29" s="117"/>
      <c r="E29" s="390" t="s">
        <v>19</v>
      </c>
      <c r="F29" s="390"/>
      <c r="G29" s="390"/>
      <c r="H29" s="390"/>
      <c r="I29" s="117"/>
      <c r="J29" s="117"/>
      <c r="K29" s="117"/>
      <c r="L29" s="119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</row>
    <row r="30" spans="1:31" s="2" customFormat="1" ht="6.9" customHeight="1">
      <c r="A30" s="36"/>
      <c r="B30" s="41"/>
      <c r="C30" s="36"/>
      <c r="D30" s="36"/>
      <c r="E30" s="36"/>
      <c r="F30" s="36"/>
      <c r="G30" s="36"/>
      <c r="H30" s="36"/>
      <c r="I30" s="36"/>
      <c r="J30" s="36"/>
      <c r="K30" s="36"/>
      <c r="L30" s="115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" customHeight="1">
      <c r="A31" s="36"/>
      <c r="B31" s="41"/>
      <c r="C31" s="36"/>
      <c r="D31" s="120"/>
      <c r="E31" s="120"/>
      <c r="F31" s="120"/>
      <c r="G31" s="120"/>
      <c r="H31" s="120"/>
      <c r="I31" s="120"/>
      <c r="J31" s="120"/>
      <c r="K31" s="120"/>
      <c r="L31" s="115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25.35" customHeight="1">
      <c r="A32" s="36"/>
      <c r="B32" s="41"/>
      <c r="C32" s="36"/>
      <c r="D32" s="121" t="s">
        <v>39</v>
      </c>
      <c r="E32" s="36"/>
      <c r="F32" s="36"/>
      <c r="G32" s="36"/>
      <c r="H32" s="36"/>
      <c r="I32" s="36"/>
      <c r="J32" s="122">
        <f>ROUND(J86, 2)</f>
        <v>0</v>
      </c>
      <c r="K32" s="36"/>
      <c r="L32" s="115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" customHeight="1">
      <c r="A33" s="36"/>
      <c r="B33" s="41"/>
      <c r="C33" s="36"/>
      <c r="D33" s="120"/>
      <c r="E33" s="120"/>
      <c r="F33" s="120"/>
      <c r="G33" s="120"/>
      <c r="H33" s="120"/>
      <c r="I33" s="120"/>
      <c r="J33" s="120"/>
      <c r="K33" s="120"/>
      <c r="L33" s="11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" customHeight="1">
      <c r="A34" s="36"/>
      <c r="B34" s="41"/>
      <c r="C34" s="36"/>
      <c r="D34" s="36"/>
      <c r="E34" s="36"/>
      <c r="F34" s="123" t="s">
        <v>41</v>
      </c>
      <c r="G34" s="36"/>
      <c r="H34" s="36"/>
      <c r="I34" s="123" t="s">
        <v>40</v>
      </c>
      <c r="J34" s="123" t="s">
        <v>42</v>
      </c>
      <c r="K34" s="36"/>
      <c r="L34" s="115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" customHeight="1">
      <c r="A35" s="36"/>
      <c r="B35" s="41"/>
      <c r="C35" s="36"/>
      <c r="D35" s="124" t="s">
        <v>43</v>
      </c>
      <c r="E35" s="114" t="s">
        <v>44</v>
      </c>
      <c r="F35" s="125">
        <f>ROUND((SUM(BE86:BE257)),  2)</f>
        <v>0</v>
      </c>
      <c r="G35" s="36"/>
      <c r="H35" s="36"/>
      <c r="I35" s="126">
        <v>0.21</v>
      </c>
      <c r="J35" s="125">
        <f>ROUND(((SUM(BE86:BE257))*I35),  2)</f>
        <v>0</v>
      </c>
      <c r="K35" s="36"/>
      <c r="L35" s="115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" customHeight="1">
      <c r="A36" s="36"/>
      <c r="B36" s="41"/>
      <c r="C36" s="36"/>
      <c r="D36" s="36"/>
      <c r="E36" s="114" t="s">
        <v>45</v>
      </c>
      <c r="F36" s="125">
        <f>ROUND((SUM(BF86:BF257)),  2)</f>
        <v>0</v>
      </c>
      <c r="G36" s="36"/>
      <c r="H36" s="36"/>
      <c r="I36" s="126">
        <v>0.12</v>
      </c>
      <c r="J36" s="125">
        <f>ROUND(((SUM(BF86:BF257))*I36),  2)</f>
        <v>0</v>
      </c>
      <c r="K36" s="36"/>
      <c r="L36" s="115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" hidden="1" customHeight="1">
      <c r="A37" s="36"/>
      <c r="B37" s="41"/>
      <c r="C37" s="36"/>
      <c r="D37" s="36"/>
      <c r="E37" s="114" t="s">
        <v>46</v>
      </c>
      <c r="F37" s="125">
        <f>ROUND((SUM(BG86:BG257)),  2)</f>
        <v>0</v>
      </c>
      <c r="G37" s="36"/>
      <c r="H37" s="36"/>
      <c r="I37" s="126">
        <v>0.21</v>
      </c>
      <c r="J37" s="125">
        <f>0</f>
        <v>0</v>
      </c>
      <c r="K37" s="36"/>
      <c r="L37" s="115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" hidden="1" customHeight="1">
      <c r="A38" s="36"/>
      <c r="B38" s="41"/>
      <c r="C38" s="36"/>
      <c r="D38" s="36"/>
      <c r="E38" s="114" t="s">
        <v>47</v>
      </c>
      <c r="F38" s="125">
        <f>ROUND((SUM(BH86:BH257)),  2)</f>
        <v>0</v>
      </c>
      <c r="G38" s="36"/>
      <c r="H38" s="36"/>
      <c r="I38" s="126">
        <v>0.12</v>
      </c>
      <c r="J38" s="125">
        <f>0</f>
        <v>0</v>
      </c>
      <c r="K38" s="36"/>
      <c r="L38" s="115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" hidden="1" customHeight="1">
      <c r="A39" s="36"/>
      <c r="B39" s="41"/>
      <c r="C39" s="36"/>
      <c r="D39" s="36"/>
      <c r="E39" s="114" t="s">
        <v>48</v>
      </c>
      <c r="F39" s="125">
        <f>ROUND((SUM(BI86:BI257)),  2)</f>
        <v>0</v>
      </c>
      <c r="G39" s="36"/>
      <c r="H39" s="36"/>
      <c r="I39" s="126">
        <v>0</v>
      </c>
      <c r="J39" s="125">
        <f>0</f>
        <v>0</v>
      </c>
      <c r="K39" s="36"/>
      <c r="L39" s="11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" customHeight="1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115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>
      <c r="A41" s="36"/>
      <c r="B41" s="41"/>
      <c r="C41" s="127"/>
      <c r="D41" s="128" t="s">
        <v>49</v>
      </c>
      <c r="E41" s="129"/>
      <c r="F41" s="129"/>
      <c r="G41" s="130" t="s">
        <v>50</v>
      </c>
      <c r="H41" s="131" t="s">
        <v>51</v>
      </c>
      <c r="I41" s="129"/>
      <c r="J41" s="132">
        <f>SUM(J32:J39)</f>
        <v>0</v>
      </c>
      <c r="K41" s="133"/>
      <c r="L41" s="115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" customHeight="1">
      <c r="A42" s="36"/>
      <c r="B42" s="134"/>
      <c r="C42" s="135"/>
      <c r="D42" s="135"/>
      <c r="E42" s="135"/>
      <c r="F42" s="135"/>
      <c r="G42" s="135"/>
      <c r="H42" s="135"/>
      <c r="I42" s="135"/>
      <c r="J42" s="135"/>
      <c r="K42" s="135"/>
      <c r="L42" s="115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6" spans="1:31" s="2" customFormat="1" ht="6.9" customHeight="1">
      <c r="A46" s="36"/>
      <c r="B46" s="136"/>
      <c r="C46" s="137"/>
      <c r="D46" s="137"/>
      <c r="E46" s="137"/>
      <c r="F46" s="137"/>
      <c r="G46" s="137"/>
      <c r="H46" s="137"/>
      <c r="I46" s="137"/>
      <c r="J46" s="137"/>
      <c r="K46" s="137"/>
      <c r="L46" s="115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24.9" customHeight="1">
      <c r="A47" s="36"/>
      <c r="B47" s="37"/>
      <c r="C47" s="25" t="s">
        <v>124</v>
      </c>
      <c r="D47" s="38"/>
      <c r="E47" s="38"/>
      <c r="F47" s="38"/>
      <c r="G47" s="38"/>
      <c r="H47" s="38"/>
      <c r="I47" s="38"/>
      <c r="J47" s="38"/>
      <c r="K47" s="38"/>
      <c r="L47" s="115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6.9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115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16</v>
      </c>
      <c r="D49" s="38"/>
      <c r="E49" s="38"/>
      <c r="F49" s="38"/>
      <c r="G49" s="38"/>
      <c r="H49" s="38"/>
      <c r="I49" s="38"/>
      <c r="J49" s="38"/>
      <c r="K49" s="38"/>
      <c r="L49" s="11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26.25" customHeight="1">
      <c r="A50" s="36"/>
      <c r="B50" s="37"/>
      <c r="C50" s="38"/>
      <c r="D50" s="38"/>
      <c r="E50" s="391" t="str">
        <f>E7</f>
        <v>Lačnovský p., ř. km 0,000 - 3,260, Moravský Lačnov, oprava koryta</v>
      </c>
      <c r="F50" s="392"/>
      <c r="G50" s="392"/>
      <c r="H50" s="392"/>
      <c r="I50" s="38"/>
      <c r="J50" s="38"/>
      <c r="K50" s="38"/>
      <c r="L50" s="115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1" customFormat="1" ht="12" customHeight="1">
      <c r="B51" s="23"/>
      <c r="C51" s="31" t="s">
        <v>120</v>
      </c>
      <c r="D51" s="24"/>
      <c r="E51" s="24"/>
      <c r="F51" s="24"/>
      <c r="G51" s="24"/>
      <c r="H51" s="24"/>
      <c r="I51" s="24"/>
      <c r="J51" s="24"/>
      <c r="K51" s="24"/>
      <c r="L51" s="22"/>
    </row>
    <row r="52" spans="1:47" s="2" customFormat="1" ht="23.25" customHeight="1">
      <c r="A52" s="36"/>
      <c r="B52" s="37"/>
      <c r="C52" s="38"/>
      <c r="D52" s="38"/>
      <c r="E52" s="391" t="s">
        <v>121</v>
      </c>
      <c r="F52" s="393"/>
      <c r="G52" s="393"/>
      <c r="H52" s="393"/>
      <c r="I52" s="38"/>
      <c r="J52" s="38"/>
      <c r="K52" s="38"/>
      <c r="L52" s="11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12" customHeight="1">
      <c r="A53" s="36"/>
      <c r="B53" s="37"/>
      <c r="C53" s="31" t="s">
        <v>122</v>
      </c>
      <c r="D53" s="38"/>
      <c r="E53" s="38"/>
      <c r="F53" s="38"/>
      <c r="G53" s="38"/>
      <c r="H53" s="38"/>
      <c r="I53" s="38"/>
      <c r="J53" s="38"/>
      <c r="K53" s="38"/>
      <c r="L53" s="11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6.5" customHeight="1">
      <c r="A54" s="36"/>
      <c r="B54" s="37"/>
      <c r="C54" s="38"/>
      <c r="D54" s="38"/>
      <c r="E54" s="345" t="str">
        <f>E11</f>
        <v>SO-01.00 - VRN</v>
      </c>
      <c r="F54" s="393"/>
      <c r="G54" s="393"/>
      <c r="H54" s="393"/>
      <c r="I54" s="38"/>
      <c r="J54" s="38"/>
      <c r="K54" s="38"/>
      <c r="L54" s="11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6.9" customHeight="1">
      <c r="A55" s="36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115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2" customHeight="1">
      <c r="A56" s="36"/>
      <c r="B56" s="37"/>
      <c r="C56" s="31" t="s">
        <v>21</v>
      </c>
      <c r="D56" s="38"/>
      <c r="E56" s="38"/>
      <c r="F56" s="29" t="str">
        <f>F14</f>
        <v>Svitavy</v>
      </c>
      <c r="G56" s="38"/>
      <c r="H56" s="38"/>
      <c r="I56" s="31" t="s">
        <v>23</v>
      </c>
      <c r="J56" s="61" t="str">
        <f>IF(J14="","",J14)</f>
        <v>3. 2. 2025</v>
      </c>
      <c r="K56" s="38"/>
      <c r="L56" s="115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6.9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11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5.15" customHeight="1">
      <c r="A58" s="36"/>
      <c r="B58" s="37"/>
      <c r="C58" s="31" t="s">
        <v>25</v>
      </c>
      <c r="D58" s="38"/>
      <c r="E58" s="38"/>
      <c r="F58" s="29" t="str">
        <f>E17</f>
        <v>Povodí Moravy, s.p.</v>
      </c>
      <c r="G58" s="38"/>
      <c r="H58" s="38"/>
      <c r="I58" s="31" t="s">
        <v>33</v>
      </c>
      <c r="J58" s="34" t="str">
        <f>E23</f>
        <v>Povodí Moravy, s.p.</v>
      </c>
      <c r="K58" s="38"/>
      <c r="L58" s="11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15.15" customHeight="1">
      <c r="A59" s="36"/>
      <c r="B59" s="37"/>
      <c r="C59" s="31" t="s">
        <v>31</v>
      </c>
      <c r="D59" s="38"/>
      <c r="E59" s="38"/>
      <c r="F59" s="29" t="str">
        <f>IF(E20="","",E20)</f>
        <v>Vyplň údaj</v>
      </c>
      <c r="G59" s="38"/>
      <c r="H59" s="38"/>
      <c r="I59" s="31" t="s">
        <v>35</v>
      </c>
      <c r="J59" s="34" t="str">
        <f>E26</f>
        <v xml:space="preserve"> </v>
      </c>
      <c r="K59" s="38"/>
      <c r="L59" s="11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pans="1:47" s="2" customFormat="1" ht="10.35" customHeight="1">
      <c r="A60" s="36"/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115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pans="1:47" s="2" customFormat="1" ht="29.25" customHeight="1">
      <c r="A61" s="36"/>
      <c r="B61" s="37"/>
      <c r="C61" s="138" t="s">
        <v>125</v>
      </c>
      <c r="D61" s="139"/>
      <c r="E61" s="139"/>
      <c r="F61" s="139"/>
      <c r="G61" s="139"/>
      <c r="H61" s="139"/>
      <c r="I61" s="139"/>
      <c r="J61" s="140" t="s">
        <v>126</v>
      </c>
      <c r="K61" s="139"/>
      <c r="L61" s="115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47" s="2" customFormat="1" ht="10.35" customHeight="1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15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47" s="2" customFormat="1" ht="22.8" customHeight="1">
      <c r="A63" s="36"/>
      <c r="B63" s="37"/>
      <c r="C63" s="141" t="s">
        <v>71</v>
      </c>
      <c r="D63" s="38"/>
      <c r="E63" s="38"/>
      <c r="F63" s="38"/>
      <c r="G63" s="38"/>
      <c r="H63" s="38"/>
      <c r="I63" s="38"/>
      <c r="J63" s="79">
        <f>J86</f>
        <v>0</v>
      </c>
      <c r="K63" s="38"/>
      <c r="L63" s="115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U63" s="19" t="s">
        <v>127</v>
      </c>
    </row>
    <row r="64" spans="1:47" s="9" customFormat="1" ht="24.9" customHeight="1">
      <c r="B64" s="142"/>
      <c r="C64" s="143"/>
      <c r="D64" s="144" t="s">
        <v>128</v>
      </c>
      <c r="E64" s="145"/>
      <c r="F64" s="145"/>
      <c r="G64" s="145"/>
      <c r="H64" s="145"/>
      <c r="I64" s="145"/>
      <c r="J64" s="146">
        <f>J87</f>
        <v>0</v>
      </c>
      <c r="K64" s="143"/>
      <c r="L64" s="147"/>
    </row>
    <row r="65" spans="1:31" s="2" customFormat="1" ht="21.75" customHeight="1">
      <c r="A65" s="36"/>
      <c r="B65" s="37"/>
      <c r="C65" s="38"/>
      <c r="D65" s="38"/>
      <c r="E65" s="38"/>
      <c r="F65" s="38"/>
      <c r="G65" s="38"/>
      <c r="H65" s="38"/>
      <c r="I65" s="38"/>
      <c r="J65" s="38"/>
      <c r="K65" s="38"/>
      <c r="L65" s="115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s="2" customFormat="1" ht="6.9" customHeight="1">
      <c r="A66" s="36"/>
      <c r="B66" s="49"/>
      <c r="C66" s="50"/>
      <c r="D66" s="50"/>
      <c r="E66" s="50"/>
      <c r="F66" s="50"/>
      <c r="G66" s="50"/>
      <c r="H66" s="50"/>
      <c r="I66" s="50"/>
      <c r="J66" s="50"/>
      <c r="K66" s="50"/>
      <c r="L66" s="115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70" spans="1:31" s="2" customFormat="1" ht="6.9" customHeight="1">
      <c r="A70" s="36"/>
      <c r="B70" s="51"/>
      <c r="C70" s="52"/>
      <c r="D70" s="52"/>
      <c r="E70" s="52"/>
      <c r="F70" s="52"/>
      <c r="G70" s="52"/>
      <c r="H70" s="52"/>
      <c r="I70" s="52"/>
      <c r="J70" s="52"/>
      <c r="K70" s="52"/>
      <c r="L70" s="115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24.9" customHeight="1">
      <c r="A71" s="36"/>
      <c r="B71" s="37"/>
      <c r="C71" s="25" t="s">
        <v>129</v>
      </c>
      <c r="D71" s="38"/>
      <c r="E71" s="38"/>
      <c r="F71" s="38"/>
      <c r="G71" s="38"/>
      <c r="H71" s="38"/>
      <c r="I71" s="38"/>
      <c r="J71" s="38"/>
      <c r="K71" s="38"/>
      <c r="L71" s="115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6.9" customHeight="1">
      <c r="A72" s="36"/>
      <c r="B72" s="37"/>
      <c r="C72" s="38"/>
      <c r="D72" s="38"/>
      <c r="E72" s="38"/>
      <c r="F72" s="38"/>
      <c r="G72" s="38"/>
      <c r="H72" s="38"/>
      <c r="I72" s="38"/>
      <c r="J72" s="38"/>
      <c r="K72" s="38"/>
      <c r="L72" s="115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12" customHeight="1">
      <c r="A73" s="36"/>
      <c r="B73" s="37"/>
      <c r="C73" s="31" t="s">
        <v>16</v>
      </c>
      <c r="D73" s="38"/>
      <c r="E73" s="38"/>
      <c r="F73" s="38"/>
      <c r="G73" s="38"/>
      <c r="H73" s="38"/>
      <c r="I73" s="38"/>
      <c r="J73" s="38"/>
      <c r="K73" s="38"/>
      <c r="L73" s="115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26.25" customHeight="1">
      <c r="A74" s="36"/>
      <c r="B74" s="37"/>
      <c r="C74" s="38"/>
      <c r="D74" s="38"/>
      <c r="E74" s="391" t="str">
        <f>E7</f>
        <v>Lačnovský p., ř. km 0,000 - 3,260, Moravský Lačnov, oprava koryta</v>
      </c>
      <c r="F74" s="392"/>
      <c r="G74" s="392"/>
      <c r="H74" s="392"/>
      <c r="I74" s="38"/>
      <c r="J74" s="38"/>
      <c r="K74" s="38"/>
      <c r="L74" s="115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1" customFormat="1" ht="12" customHeight="1">
      <c r="B75" s="23"/>
      <c r="C75" s="31" t="s">
        <v>120</v>
      </c>
      <c r="D75" s="24"/>
      <c r="E75" s="24"/>
      <c r="F75" s="24"/>
      <c r="G75" s="24"/>
      <c r="H75" s="24"/>
      <c r="I75" s="24"/>
      <c r="J75" s="24"/>
      <c r="K75" s="24"/>
      <c r="L75" s="22"/>
    </row>
    <row r="76" spans="1:31" s="2" customFormat="1" ht="23.25" customHeight="1">
      <c r="A76" s="36"/>
      <c r="B76" s="37"/>
      <c r="C76" s="38"/>
      <c r="D76" s="38"/>
      <c r="E76" s="391" t="s">
        <v>121</v>
      </c>
      <c r="F76" s="393"/>
      <c r="G76" s="393"/>
      <c r="H76" s="393"/>
      <c r="I76" s="38"/>
      <c r="J76" s="38"/>
      <c r="K76" s="38"/>
      <c r="L76" s="115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2" customHeight="1">
      <c r="A77" s="36"/>
      <c r="B77" s="37"/>
      <c r="C77" s="31" t="s">
        <v>122</v>
      </c>
      <c r="D77" s="38"/>
      <c r="E77" s="38"/>
      <c r="F77" s="38"/>
      <c r="G77" s="38"/>
      <c r="H77" s="38"/>
      <c r="I77" s="38"/>
      <c r="J77" s="38"/>
      <c r="K77" s="38"/>
      <c r="L77" s="115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16.5" customHeight="1">
      <c r="A78" s="36"/>
      <c r="B78" s="37"/>
      <c r="C78" s="38"/>
      <c r="D78" s="38"/>
      <c r="E78" s="345" t="str">
        <f>E11</f>
        <v>SO-01.00 - VRN</v>
      </c>
      <c r="F78" s="393"/>
      <c r="G78" s="393"/>
      <c r="H78" s="393"/>
      <c r="I78" s="38"/>
      <c r="J78" s="38"/>
      <c r="K78" s="38"/>
      <c r="L78" s="115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6.9" customHeight="1">
      <c r="A79" s="36"/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115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2" customHeight="1">
      <c r="A80" s="36"/>
      <c r="B80" s="37"/>
      <c r="C80" s="31" t="s">
        <v>21</v>
      </c>
      <c r="D80" s="38"/>
      <c r="E80" s="38"/>
      <c r="F80" s="29" t="str">
        <f>F14</f>
        <v>Svitavy</v>
      </c>
      <c r="G80" s="38"/>
      <c r="H80" s="38"/>
      <c r="I80" s="31" t="s">
        <v>23</v>
      </c>
      <c r="J80" s="61" t="str">
        <f>IF(J14="","",J14)</f>
        <v>3. 2. 2025</v>
      </c>
      <c r="K80" s="38"/>
      <c r="L80" s="115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6.9" customHeight="1">
      <c r="A81" s="36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115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5.15" customHeight="1">
      <c r="A82" s="36"/>
      <c r="B82" s="37"/>
      <c r="C82" s="31" t="s">
        <v>25</v>
      </c>
      <c r="D82" s="38"/>
      <c r="E82" s="38"/>
      <c r="F82" s="29" t="str">
        <f>E17</f>
        <v>Povodí Moravy, s.p.</v>
      </c>
      <c r="G82" s="38"/>
      <c r="H82" s="38"/>
      <c r="I82" s="31" t="s">
        <v>33</v>
      </c>
      <c r="J82" s="34" t="str">
        <f>E23</f>
        <v>Povodí Moravy, s.p.</v>
      </c>
      <c r="K82" s="38"/>
      <c r="L82" s="115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15.15" customHeight="1">
      <c r="A83" s="36"/>
      <c r="B83" s="37"/>
      <c r="C83" s="31" t="s">
        <v>31</v>
      </c>
      <c r="D83" s="38"/>
      <c r="E83" s="38"/>
      <c r="F83" s="29" t="str">
        <f>IF(E20="","",E20)</f>
        <v>Vyplň údaj</v>
      </c>
      <c r="G83" s="38"/>
      <c r="H83" s="38"/>
      <c r="I83" s="31" t="s">
        <v>35</v>
      </c>
      <c r="J83" s="34" t="str">
        <f>E26</f>
        <v xml:space="preserve"> </v>
      </c>
      <c r="K83" s="38"/>
      <c r="L83" s="115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10.35" customHeight="1">
      <c r="A84" s="36"/>
      <c r="B84" s="37"/>
      <c r="C84" s="38"/>
      <c r="D84" s="38"/>
      <c r="E84" s="38"/>
      <c r="F84" s="38"/>
      <c r="G84" s="38"/>
      <c r="H84" s="38"/>
      <c r="I84" s="38"/>
      <c r="J84" s="38"/>
      <c r="K84" s="38"/>
      <c r="L84" s="115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10" customFormat="1" ht="29.25" customHeight="1">
      <c r="A85" s="148"/>
      <c r="B85" s="149"/>
      <c r="C85" s="150" t="s">
        <v>130</v>
      </c>
      <c r="D85" s="151" t="s">
        <v>58</v>
      </c>
      <c r="E85" s="151" t="s">
        <v>54</v>
      </c>
      <c r="F85" s="151" t="s">
        <v>55</v>
      </c>
      <c r="G85" s="151" t="s">
        <v>131</v>
      </c>
      <c r="H85" s="151" t="s">
        <v>132</v>
      </c>
      <c r="I85" s="151" t="s">
        <v>133</v>
      </c>
      <c r="J85" s="151" t="s">
        <v>126</v>
      </c>
      <c r="K85" s="152" t="s">
        <v>134</v>
      </c>
      <c r="L85" s="153"/>
      <c r="M85" s="70" t="s">
        <v>19</v>
      </c>
      <c r="N85" s="71" t="s">
        <v>43</v>
      </c>
      <c r="O85" s="71" t="s">
        <v>135</v>
      </c>
      <c r="P85" s="71" t="s">
        <v>136</v>
      </c>
      <c r="Q85" s="71" t="s">
        <v>137</v>
      </c>
      <c r="R85" s="71" t="s">
        <v>138</v>
      </c>
      <c r="S85" s="71" t="s">
        <v>139</v>
      </c>
      <c r="T85" s="72" t="s">
        <v>140</v>
      </c>
      <c r="U85" s="148"/>
      <c r="V85" s="148"/>
      <c r="W85" s="148"/>
      <c r="X85" s="148"/>
      <c r="Y85" s="148"/>
      <c r="Z85" s="148"/>
      <c r="AA85" s="148"/>
      <c r="AB85" s="148"/>
      <c r="AC85" s="148"/>
      <c r="AD85" s="148"/>
      <c r="AE85" s="148"/>
    </row>
    <row r="86" spans="1:65" s="2" customFormat="1" ht="22.8" customHeight="1">
      <c r="A86" s="36"/>
      <c r="B86" s="37"/>
      <c r="C86" s="77" t="s">
        <v>141</v>
      </c>
      <c r="D86" s="38"/>
      <c r="E86" s="38"/>
      <c r="F86" s="38"/>
      <c r="G86" s="38"/>
      <c r="H86" s="38"/>
      <c r="I86" s="38"/>
      <c r="J86" s="154">
        <f>BK86</f>
        <v>0</v>
      </c>
      <c r="K86" s="38"/>
      <c r="L86" s="41"/>
      <c r="M86" s="73"/>
      <c r="N86" s="155"/>
      <c r="O86" s="74"/>
      <c r="P86" s="156">
        <f>P87</f>
        <v>0</v>
      </c>
      <c r="Q86" s="74"/>
      <c r="R86" s="156">
        <f>R87</f>
        <v>517.24280874999999</v>
      </c>
      <c r="S86" s="74"/>
      <c r="T86" s="157">
        <f>T87</f>
        <v>19.88</v>
      </c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T86" s="19" t="s">
        <v>72</v>
      </c>
      <c r="AU86" s="19" t="s">
        <v>127</v>
      </c>
      <c r="BK86" s="158">
        <f>BK87</f>
        <v>0</v>
      </c>
    </row>
    <row r="87" spans="1:65" s="11" customFormat="1" ht="25.95" customHeight="1">
      <c r="B87" s="159"/>
      <c r="C87" s="160"/>
      <c r="D87" s="161" t="s">
        <v>72</v>
      </c>
      <c r="E87" s="162" t="s">
        <v>85</v>
      </c>
      <c r="F87" s="162" t="s">
        <v>142</v>
      </c>
      <c r="G87" s="160"/>
      <c r="H87" s="160"/>
      <c r="I87" s="163"/>
      <c r="J87" s="164">
        <f>BK87</f>
        <v>0</v>
      </c>
      <c r="K87" s="160"/>
      <c r="L87" s="165"/>
      <c r="M87" s="166"/>
      <c r="N87" s="167"/>
      <c r="O87" s="167"/>
      <c r="P87" s="168">
        <f>SUM(P88:P257)</f>
        <v>0</v>
      </c>
      <c r="Q87" s="167"/>
      <c r="R87" s="168">
        <f>SUM(R88:R257)</f>
        <v>517.24280874999999</v>
      </c>
      <c r="S87" s="167"/>
      <c r="T87" s="169">
        <f>SUM(T88:T257)</f>
        <v>19.88</v>
      </c>
      <c r="AR87" s="170" t="s">
        <v>143</v>
      </c>
      <c r="AT87" s="171" t="s">
        <v>72</v>
      </c>
      <c r="AU87" s="171" t="s">
        <v>73</v>
      </c>
      <c r="AY87" s="170" t="s">
        <v>144</v>
      </c>
      <c r="BK87" s="172">
        <f>SUM(BK88:BK257)</f>
        <v>0</v>
      </c>
    </row>
    <row r="88" spans="1:65" s="2" customFormat="1" ht="16.5" customHeight="1">
      <c r="A88" s="36"/>
      <c r="B88" s="37"/>
      <c r="C88" s="173" t="s">
        <v>80</v>
      </c>
      <c r="D88" s="173" t="s">
        <v>145</v>
      </c>
      <c r="E88" s="174" t="s">
        <v>146</v>
      </c>
      <c r="F88" s="175" t="s">
        <v>147</v>
      </c>
      <c r="G88" s="176" t="s">
        <v>148</v>
      </c>
      <c r="H88" s="177">
        <v>10</v>
      </c>
      <c r="I88" s="178"/>
      <c r="J88" s="179">
        <f>ROUND(I88*H88,2)</f>
        <v>0</v>
      </c>
      <c r="K88" s="175" t="s">
        <v>149</v>
      </c>
      <c r="L88" s="41"/>
      <c r="M88" s="180" t="s">
        <v>19</v>
      </c>
      <c r="N88" s="181" t="s">
        <v>44</v>
      </c>
      <c r="O88" s="66"/>
      <c r="P88" s="182">
        <f>O88*H88</f>
        <v>0</v>
      </c>
      <c r="Q88" s="182">
        <v>3.0000000000000001E-5</v>
      </c>
      <c r="R88" s="182">
        <f>Q88*H88</f>
        <v>3.0000000000000003E-4</v>
      </c>
      <c r="S88" s="182">
        <v>0</v>
      </c>
      <c r="T88" s="183">
        <f>S88*H88</f>
        <v>0</v>
      </c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R88" s="184" t="s">
        <v>150</v>
      </c>
      <c r="AT88" s="184" t="s">
        <v>145</v>
      </c>
      <c r="AU88" s="184" t="s">
        <v>80</v>
      </c>
      <c r="AY88" s="19" t="s">
        <v>144</v>
      </c>
      <c r="BE88" s="185">
        <f>IF(N88="základní",J88,0)</f>
        <v>0</v>
      </c>
      <c r="BF88" s="185">
        <f>IF(N88="snížená",J88,0)</f>
        <v>0</v>
      </c>
      <c r="BG88" s="185">
        <f>IF(N88="zákl. přenesená",J88,0)</f>
        <v>0</v>
      </c>
      <c r="BH88" s="185">
        <f>IF(N88="sníž. přenesená",J88,0)</f>
        <v>0</v>
      </c>
      <c r="BI88" s="185">
        <f>IF(N88="nulová",J88,0)</f>
        <v>0</v>
      </c>
      <c r="BJ88" s="19" t="s">
        <v>80</v>
      </c>
      <c r="BK88" s="185">
        <f>ROUND(I88*H88,2)</f>
        <v>0</v>
      </c>
      <c r="BL88" s="19" t="s">
        <v>150</v>
      </c>
      <c r="BM88" s="184" t="s">
        <v>151</v>
      </c>
    </row>
    <row r="89" spans="1:65" s="2" customFormat="1" ht="10.199999999999999">
      <c r="A89" s="36"/>
      <c r="B89" s="37"/>
      <c r="C89" s="38"/>
      <c r="D89" s="186" t="s">
        <v>152</v>
      </c>
      <c r="E89" s="38"/>
      <c r="F89" s="187" t="s">
        <v>147</v>
      </c>
      <c r="G89" s="38"/>
      <c r="H89" s="38"/>
      <c r="I89" s="188"/>
      <c r="J89" s="38"/>
      <c r="K89" s="38"/>
      <c r="L89" s="41"/>
      <c r="M89" s="189"/>
      <c r="N89" s="190"/>
      <c r="O89" s="66"/>
      <c r="P89" s="66"/>
      <c r="Q89" s="66"/>
      <c r="R89" s="66"/>
      <c r="S89" s="66"/>
      <c r="T89" s="67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T89" s="19" t="s">
        <v>152</v>
      </c>
      <c r="AU89" s="19" t="s">
        <v>80</v>
      </c>
    </row>
    <row r="90" spans="1:65" s="2" customFormat="1" ht="10.199999999999999">
      <c r="A90" s="36"/>
      <c r="B90" s="37"/>
      <c r="C90" s="38"/>
      <c r="D90" s="191" t="s">
        <v>153</v>
      </c>
      <c r="E90" s="38"/>
      <c r="F90" s="192" t="s">
        <v>154</v>
      </c>
      <c r="G90" s="38"/>
      <c r="H90" s="38"/>
      <c r="I90" s="188"/>
      <c r="J90" s="38"/>
      <c r="K90" s="38"/>
      <c r="L90" s="41"/>
      <c r="M90" s="189"/>
      <c r="N90" s="190"/>
      <c r="O90" s="66"/>
      <c r="P90" s="66"/>
      <c r="Q90" s="66"/>
      <c r="R90" s="66"/>
      <c r="S90" s="66"/>
      <c r="T90" s="67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T90" s="19" t="s">
        <v>153</v>
      </c>
      <c r="AU90" s="19" t="s">
        <v>80</v>
      </c>
    </row>
    <row r="91" spans="1:65" s="2" customFormat="1" ht="28.8">
      <c r="A91" s="36"/>
      <c r="B91" s="37"/>
      <c r="C91" s="38"/>
      <c r="D91" s="186" t="s">
        <v>155</v>
      </c>
      <c r="E91" s="38"/>
      <c r="F91" s="193" t="s">
        <v>156</v>
      </c>
      <c r="G91" s="38"/>
      <c r="H91" s="38"/>
      <c r="I91" s="188"/>
      <c r="J91" s="38"/>
      <c r="K91" s="38"/>
      <c r="L91" s="41"/>
      <c r="M91" s="189"/>
      <c r="N91" s="190"/>
      <c r="O91" s="66"/>
      <c r="P91" s="66"/>
      <c r="Q91" s="66"/>
      <c r="R91" s="66"/>
      <c r="S91" s="66"/>
      <c r="T91" s="67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T91" s="19" t="s">
        <v>155</v>
      </c>
      <c r="AU91" s="19" t="s">
        <v>80</v>
      </c>
    </row>
    <row r="92" spans="1:65" s="2" customFormat="1" ht="37.799999999999997" customHeight="1">
      <c r="A92" s="36"/>
      <c r="B92" s="37"/>
      <c r="C92" s="173" t="s">
        <v>82</v>
      </c>
      <c r="D92" s="173" t="s">
        <v>145</v>
      </c>
      <c r="E92" s="174" t="s">
        <v>157</v>
      </c>
      <c r="F92" s="175" t="s">
        <v>158</v>
      </c>
      <c r="G92" s="176" t="s">
        <v>148</v>
      </c>
      <c r="H92" s="177">
        <v>10</v>
      </c>
      <c r="I92" s="178"/>
      <c r="J92" s="179">
        <f>ROUND(I92*H92,2)</f>
        <v>0</v>
      </c>
      <c r="K92" s="175" t="s">
        <v>149</v>
      </c>
      <c r="L92" s="41"/>
      <c r="M92" s="180" t="s">
        <v>19</v>
      </c>
      <c r="N92" s="181" t="s">
        <v>44</v>
      </c>
      <c r="O92" s="66"/>
      <c r="P92" s="182">
        <f>O92*H92</f>
        <v>0</v>
      </c>
      <c r="Q92" s="182">
        <v>0</v>
      </c>
      <c r="R92" s="182">
        <f>Q92*H92</f>
        <v>0</v>
      </c>
      <c r="S92" s="182">
        <v>0</v>
      </c>
      <c r="T92" s="183">
        <f>S92*H92</f>
        <v>0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R92" s="184" t="s">
        <v>150</v>
      </c>
      <c r="AT92" s="184" t="s">
        <v>145</v>
      </c>
      <c r="AU92" s="184" t="s">
        <v>80</v>
      </c>
      <c r="AY92" s="19" t="s">
        <v>144</v>
      </c>
      <c r="BE92" s="185">
        <f>IF(N92="základní",J92,0)</f>
        <v>0</v>
      </c>
      <c r="BF92" s="185">
        <f>IF(N92="snížená",J92,0)</f>
        <v>0</v>
      </c>
      <c r="BG92" s="185">
        <f>IF(N92="zákl. přenesená",J92,0)</f>
        <v>0</v>
      </c>
      <c r="BH92" s="185">
        <f>IF(N92="sníž. přenesená",J92,0)</f>
        <v>0</v>
      </c>
      <c r="BI92" s="185">
        <f>IF(N92="nulová",J92,0)</f>
        <v>0</v>
      </c>
      <c r="BJ92" s="19" t="s">
        <v>80</v>
      </c>
      <c r="BK92" s="185">
        <f>ROUND(I92*H92,2)</f>
        <v>0</v>
      </c>
      <c r="BL92" s="19" t="s">
        <v>150</v>
      </c>
      <c r="BM92" s="184" t="s">
        <v>159</v>
      </c>
    </row>
    <row r="93" spans="1:65" s="2" customFormat="1" ht="28.8">
      <c r="A93" s="36"/>
      <c r="B93" s="37"/>
      <c r="C93" s="38"/>
      <c r="D93" s="186" t="s">
        <v>152</v>
      </c>
      <c r="E93" s="38"/>
      <c r="F93" s="187" t="s">
        <v>158</v>
      </c>
      <c r="G93" s="38"/>
      <c r="H93" s="38"/>
      <c r="I93" s="188"/>
      <c r="J93" s="38"/>
      <c r="K93" s="38"/>
      <c r="L93" s="41"/>
      <c r="M93" s="189"/>
      <c r="N93" s="190"/>
      <c r="O93" s="66"/>
      <c r="P93" s="66"/>
      <c r="Q93" s="66"/>
      <c r="R93" s="66"/>
      <c r="S93" s="66"/>
      <c r="T93" s="67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T93" s="19" t="s">
        <v>152</v>
      </c>
      <c r="AU93" s="19" t="s">
        <v>80</v>
      </c>
    </row>
    <row r="94" spans="1:65" s="2" customFormat="1" ht="10.199999999999999">
      <c r="A94" s="36"/>
      <c r="B94" s="37"/>
      <c r="C94" s="38"/>
      <c r="D94" s="191" t="s">
        <v>153</v>
      </c>
      <c r="E94" s="38"/>
      <c r="F94" s="192" t="s">
        <v>160</v>
      </c>
      <c r="G94" s="38"/>
      <c r="H94" s="38"/>
      <c r="I94" s="188"/>
      <c r="J94" s="38"/>
      <c r="K94" s="38"/>
      <c r="L94" s="41"/>
      <c r="M94" s="189"/>
      <c r="N94" s="190"/>
      <c r="O94" s="66"/>
      <c r="P94" s="66"/>
      <c r="Q94" s="66"/>
      <c r="R94" s="66"/>
      <c r="S94" s="66"/>
      <c r="T94" s="67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T94" s="19" t="s">
        <v>153</v>
      </c>
      <c r="AU94" s="19" t="s">
        <v>80</v>
      </c>
    </row>
    <row r="95" spans="1:65" s="2" customFormat="1" ht="28.8">
      <c r="A95" s="36"/>
      <c r="B95" s="37"/>
      <c r="C95" s="38"/>
      <c r="D95" s="186" t="s">
        <v>155</v>
      </c>
      <c r="E95" s="38"/>
      <c r="F95" s="193" t="s">
        <v>156</v>
      </c>
      <c r="G95" s="38"/>
      <c r="H95" s="38"/>
      <c r="I95" s="188"/>
      <c r="J95" s="38"/>
      <c r="K95" s="38"/>
      <c r="L95" s="41"/>
      <c r="M95" s="189"/>
      <c r="N95" s="190"/>
      <c r="O95" s="66"/>
      <c r="P95" s="66"/>
      <c r="Q95" s="66"/>
      <c r="R95" s="66"/>
      <c r="S95" s="66"/>
      <c r="T95" s="67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19" t="s">
        <v>155</v>
      </c>
      <c r="AU95" s="19" t="s">
        <v>80</v>
      </c>
    </row>
    <row r="96" spans="1:65" s="2" customFormat="1" ht="24.15" customHeight="1">
      <c r="A96" s="36"/>
      <c r="B96" s="37"/>
      <c r="C96" s="173" t="s">
        <v>161</v>
      </c>
      <c r="D96" s="173" t="s">
        <v>145</v>
      </c>
      <c r="E96" s="174" t="s">
        <v>162</v>
      </c>
      <c r="F96" s="175" t="s">
        <v>163</v>
      </c>
      <c r="G96" s="176" t="s">
        <v>164</v>
      </c>
      <c r="H96" s="177">
        <v>0.49399999999999999</v>
      </c>
      <c r="I96" s="178"/>
      <c r="J96" s="179">
        <f>ROUND(I96*H96,2)</f>
        <v>0</v>
      </c>
      <c r="K96" s="175" t="s">
        <v>149</v>
      </c>
      <c r="L96" s="41"/>
      <c r="M96" s="180" t="s">
        <v>19</v>
      </c>
      <c r="N96" s="181" t="s">
        <v>44</v>
      </c>
      <c r="O96" s="66"/>
      <c r="P96" s="182">
        <f>O96*H96</f>
        <v>0</v>
      </c>
      <c r="Q96" s="182">
        <v>0</v>
      </c>
      <c r="R96" s="182">
        <f>Q96*H96</f>
        <v>0</v>
      </c>
      <c r="S96" s="182">
        <v>0</v>
      </c>
      <c r="T96" s="183">
        <f>S96*H96</f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84" t="s">
        <v>150</v>
      </c>
      <c r="AT96" s="184" t="s">
        <v>145</v>
      </c>
      <c r="AU96" s="184" t="s">
        <v>80</v>
      </c>
      <c r="AY96" s="19" t="s">
        <v>144</v>
      </c>
      <c r="BE96" s="185">
        <f>IF(N96="základní",J96,0)</f>
        <v>0</v>
      </c>
      <c r="BF96" s="185">
        <f>IF(N96="snížená",J96,0)</f>
        <v>0</v>
      </c>
      <c r="BG96" s="185">
        <f>IF(N96="zákl. přenesená",J96,0)</f>
        <v>0</v>
      </c>
      <c r="BH96" s="185">
        <f>IF(N96="sníž. přenesená",J96,0)</f>
        <v>0</v>
      </c>
      <c r="BI96" s="185">
        <f>IF(N96="nulová",J96,0)</f>
        <v>0</v>
      </c>
      <c r="BJ96" s="19" t="s">
        <v>80</v>
      </c>
      <c r="BK96" s="185">
        <f>ROUND(I96*H96,2)</f>
        <v>0</v>
      </c>
      <c r="BL96" s="19" t="s">
        <v>150</v>
      </c>
      <c r="BM96" s="184" t="s">
        <v>165</v>
      </c>
    </row>
    <row r="97" spans="1:65" s="2" customFormat="1" ht="19.2">
      <c r="A97" s="36"/>
      <c r="B97" s="37"/>
      <c r="C97" s="38"/>
      <c r="D97" s="186" t="s">
        <v>152</v>
      </c>
      <c r="E97" s="38"/>
      <c r="F97" s="187" t="s">
        <v>163</v>
      </c>
      <c r="G97" s="38"/>
      <c r="H97" s="38"/>
      <c r="I97" s="188"/>
      <c r="J97" s="38"/>
      <c r="K97" s="38"/>
      <c r="L97" s="41"/>
      <c r="M97" s="189"/>
      <c r="N97" s="190"/>
      <c r="O97" s="66"/>
      <c r="P97" s="66"/>
      <c r="Q97" s="66"/>
      <c r="R97" s="66"/>
      <c r="S97" s="66"/>
      <c r="T97" s="67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T97" s="19" t="s">
        <v>152</v>
      </c>
      <c r="AU97" s="19" t="s">
        <v>80</v>
      </c>
    </row>
    <row r="98" spans="1:65" s="2" customFormat="1" ht="10.199999999999999">
      <c r="A98" s="36"/>
      <c r="B98" s="37"/>
      <c r="C98" s="38"/>
      <c r="D98" s="191" t="s">
        <v>153</v>
      </c>
      <c r="E98" s="38"/>
      <c r="F98" s="192" t="s">
        <v>166</v>
      </c>
      <c r="G98" s="38"/>
      <c r="H98" s="38"/>
      <c r="I98" s="188"/>
      <c r="J98" s="38"/>
      <c r="K98" s="38"/>
      <c r="L98" s="41"/>
      <c r="M98" s="189"/>
      <c r="N98" s="190"/>
      <c r="O98" s="66"/>
      <c r="P98" s="66"/>
      <c r="Q98" s="66"/>
      <c r="R98" s="66"/>
      <c r="S98" s="66"/>
      <c r="T98" s="67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T98" s="19" t="s">
        <v>153</v>
      </c>
      <c r="AU98" s="19" t="s">
        <v>80</v>
      </c>
    </row>
    <row r="99" spans="1:65" s="2" customFormat="1" ht="19.2">
      <c r="A99" s="36"/>
      <c r="B99" s="37"/>
      <c r="C99" s="38"/>
      <c r="D99" s="186" t="s">
        <v>155</v>
      </c>
      <c r="E99" s="38"/>
      <c r="F99" s="193" t="s">
        <v>167</v>
      </c>
      <c r="G99" s="38"/>
      <c r="H99" s="38"/>
      <c r="I99" s="188"/>
      <c r="J99" s="38"/>
      <c r="K99" s="38"/>
      <c r="L99" s="41"/>
      <c r="M99" s="189"/>
      <c r="N99" s="190"/>
      <c r="O99" s="66"/>
      <c r="P99" s="66"/>
      <c r="Q99" s="66"/>
      <c r="R99" s="66"/>
      <c r="S99" s="66"/>
      <c r="T99" s="67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9" t="s">
        <v>155</v>
      </c>
      <c r="AU99" s="19" t="s">
        <v>80</v>
      </c>
    </row>
    <row r="100" spans="1:65" s="12" customFormat="1" ht="20.399999999999999">
      <c r="B100" s="194"/>
      <c r="C100" s="195"/>
      <c r="D100" s="186" t="s">
        <v>168</v>
      </c>
      <c r="E100" s="196" t="s">
        <v>19</v>
      </c>
      <c r="F100" s="197" t="s">
        <v>169</v>
      </c>
      <c r="G100" s="195"/>
      <c r="H100" s="198">
        <v>0.49399999999999999</v>
      </c>
      <c r="I100" s="199"/>
      <c r="J100" s="195"/>
      <c r="K100" s="195"/>
      <c r="L100" s="200"/>
      <c r="M100" s="201"/>
      <c r="N100" s="202"/>
      <c r="O100" s="202"/>
      <c r="P100" s="202"/>
      <c r="Q100" s="202"/>
      <c r="R100" s="202"/>
      <c r="S100" s="202"/>
      <c r="T100" s="203"/>
      <c r="AT100" s="204" t="s">
        <v>168</v>
      </c>
      <c r="AU100" s="204" t="s">
        <v>80</v>
      </c>
      <c r="AV100" s="12" t="s">
        <v>82</v>
      </c>
      <c r="AW100" s="12" t="s">
        <v>34</v>
      </c>
      <c r="AX100" s="12" t="s">
        <v>73</v>
      </c>
      <c r="AY100" s="204" t="s">
        <v>144</v>
      </c>
    </row>
    <row r="101" spans="1:65" s="13" customFormat="1" ht="10.199999999999999">
      <c r="B101" s="205"/>
      <c r="C101" s="206"/>
      <c r="D101" s="186" t="s">
        <v>168</v>
      </c>
      <c r="E101" s="207" t="s">
        <v>19</v>
      </c>
      <c r="F101" s="208" t="s">
        <v>170</v>
      </c>
      <c r="G101" s="206"/>
      <c r="H101" s="209">
        <v>0.49399999999999999</v>
      </c>
      <c r="I101" s="210"/>
      <c r="J101" s="206"/>
      <c r="K101" s="206"/>
      <c r="L101" s="211"/>
      <c r="M101" s="212"/>
      <c r="N101" s="213"/>
      <c r="O101" s="213"/>
      <c r="P101" s="213"/>
      <c r="Q101" s="213"/>
      <c r="R101" s="213"/>
      <c r="S101" s="213"/>
      <c r="T101" s="214"/>
      <c r="AT101" s="215" t="s">
        <v>168</v>
      </c>
      <c r="AU101" s="215" t="s">
        <v>80</v>
      </c>
      <c r="AV101" s="13" t="s">
        <v>150</v>
      </c>
      <c r="AW101" s="13" t="s">
        <v>34</v>
      </c>
      <c r="AX101" s="13" t="s">
        <v>80</v>
      </c>
      <c r="AY101" s="215" t="s">
        <v>144</v>
      </c>
    </row>
    <row r="102" spans="1:65" s="2" customFormat="1" ht="24.15" customHeight="1">
      <c r="A102" s="36"/>
      <c r="B102" s="37"/>
      <c r="C102" s="173" t="s">
        <v>150</v>
      </c>
      <c r="D102" s="173" t="s">
        <v>145</v>
      </c>
      <c r="E102" s="174" t="s">
        <v>171</v>
      </c>
      <c r="F102" s="175" t="s">
        <v>172</v>
      </c>
      <c r="G102" s="176" t="s">
        <v>164</v>
      </c>
      <c r="H102" s="177">
        <v>0.49399999999999999</v>
      </c>
      <c r="I102" s="178"/>
      <c r="J102" s="179">
        <f>ROUND(I102*H102,2)</f>
        <v>0</v>
      </c>
      <c r="K102" s="175" t="s">
        <v>149</v>
      </c>
      <c r="L102" s="41"/>
      <c r="M102" s="180" t="s">
        <v>19</v>
      </c>
      <c r="N102" s="181" t="s">
        <v>44</v>
      </c>
      <c r="O102" s="66"/>
      <c r="P102" s="182">
        <f>O102*H102</f>
        <v>0</v>
      </c>
      <c r="Q102" s="182">
        <v>0</v>
      </c>
      <c r="R102" s="182">
        <f>Q102*H102</f>
        <v>0</v>
      </c>
      <c r="S102" s="182">
        <v>0</v>
      </c>
      <c r="T102" s="183">
        <f>S102*H102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84" t="s">
        <v>150</v>
      </c>
      <c r="AT102" s="184" t="s">
        <v>145</v>
      </c>
      <c r="AU102" s="184" t="s">
        <v>80</v>
      </c>
      <c r="AY102" s="19" t="s">
        <v>144</v>
      </c>
      <c r="BE102" s="185">
        <f>IF(N102="základní",J102,0)</f>
        <v>0</v>
      </c>
      <c r="BF102" s="185">
        <f>IF(N102="snížená",J102,0)</f>
        <v>0</v>
      </c>
      <c r="BG102" s="185">
        <f>IF(N102="zákl. přenesená",J102,0)</f>
        <v>0</v>
      </c>
      <c r="BH102" s="185">
        <f>IF(N102="sníž. přenesená",J102,0)</f>
        <v>0</v>
      </c>
      <c r="BI102" s="185">
        <f>IF(N102="nulová",J102,0)</f>
        <v>0</v>
      </c>
      <c r="BJ102" s="19" t="s">
        <v>80</v>
      </c>
      <c r="BK102" s="185">
        <f>ROUND(I102*H102,2)</f>
        <v>0</v>
      </c>
      <c r="BL102" s="19" t="s">
        <v>150</v>
      </c>
      <c r="BM102" s="184" t="s">
        <v>173</v>
      </c>
    </row>
    <row r="103" spans="1:65" s="2" customFormat="1" ht="19.2">
      <c r="A103" s="36"/>
      <c r="B103" s="37"/>
      <c r="C103" s="38"/>
      <c r="D103" s="186" t="s">
        <v>152</v>
      </c>
      <c r="E103" s="38"/>
      <c r="F103" s="187" t="s">
        <v>172</v>
      </c>
      <c r="G103" s="38"/>
      <c r="H103" s="38"/>
      <c r="I103" s="188"/>
      <c r="J103" s="38"/>
      <c r="K103" s="38"/>
      <c r="L103" s="41"/>
      <c r="M103" s="189"/>
      <c r="N103" s="190"/>
      <c r="O103" s="66"/>
      <c r="P103" s="66"/>
      <c r="Q103" s="66"/>
      <c r="R103" s="66"/>
      <c r="S103" s="66"/>
      <c r="T103" s="67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9" t="s">
        <v>152</v>
      </c>
      <c r="AU103" s="19" t="s">
        <v>80</v>
      </c>
    </row>
    <row r="104" spans="1:65" s="2" customFormat="1" ht="10.199999999999999">
      <c r="A104" s="36"/>
      <c r="B104" s="37"/>
      <c r="C104" s="38"/>
      <c r="D104" s="191" t="s">
        <v>153</v>
      </c>
      <c r="E104" s="38"/>
      <c r="F104" s="192" t="s">
        <v>174</v>
      </c>
      <c r="G104" s="38"/>
      <c r="H104" s="38"/>
      <c r="I104" s="188"/>
      <c r="J104" s="38"/>
      <c r="K104" s="38"/>
      <c r="L104" s="41"/>
      <c r="M104" s="189"/>
      <c r="N104" s="190"/>
      <c r="O104" s="66"/>
      <c r="P104" s="66"/>
      <c r="Q104" s="66"/>
      <c r="R104" s="66"/>
      <c r="S104" s="66"/>
      <c r="T104" s="67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T104" s="19" t="s">
        <v>153</v>
      </c>
      <c r="AU104" s="19" t="s">
        <v>80</v>
      </c>
    </row>
    <row r="105" spans="1:65" s="2" customFormat="1" ht="24.15" customHeight="1">
      <c r="A105" s="36"/>
      <c r="B105" s="37"/>
      <c r="C105" s="173" t="s">
        <v>143</v>
      </c>
      <c r="D105" s="173" t="s">
        <v>145</v>
      </c>
      <c r="E105" s="174" t="s">
        <v>175</v>
      </c>
      <c r="F105" s="175" t="s">
        <v>176</v>
      </c>
      <c r="G105" s="176" t="s">
        <v>177</v>
      </c>
      <c r="H105" s="177">
        <v>500</v>
      </c>
      <c r="I105" s="178"/>
      <c r="J105" s="179">
        <f>ROUND(I105*H105,2)</f>
        <v>0</v>
      </c>
      <c r="K105" s="175" t="s">
        <v>149</v>
      </c>
      <c r="L105" s="41"/>
      <c r="M105" s="180" t="s">
        <v>19</v>
      </c>
      <c r="N105" s="181" t="s">
        <v>44</v>
      </c>
      <c r="O105" s="66"/>
      <c r="P105" s="182">
        <f>O105*H105</f>
        <v>0</v>
      </c>
      <c r="Q105" s="182">
        <v>4.0000000000000003E-5</v>
      </c>
      <c r="R105" s="182">
        <f>Q105*H105</f>
        <v>0.02</v>
      </c>
      <c r="S105" s="182">
        <v>0</v>
      </c>
      <c r="T105" s="183">
        <f>S105*H105</f>
        <v>0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184" t="s">
        <v>150</v>
      </c>
      <c r="AT105" s="184" t="s">
        <v>145</v>
      </c>
      <c r="AU105" s="184" t="s">
        <v>80</v>
      </c>
      <c r="AY105" s="19" t="s">
        <v>144</v>
      </c>
      <c r="BE105" s="185">
        <f>IF(N105="základní",J105,0)</f>
        <v>0</v>
      </c>
      <c r="BF105" s="185">
        <f>IF(N105="snížená",J105,0)</f>
        <v>0</v>
      </c>
      <c r="BG105" s="185">
        <f>IF(N105="zákl. přenesená",J105,0)</f>
        <v>0</v>
      </c>
      <c r="BH105" s="185">
        <f>IF(N105="sníž. přenesená",J105,0)</f>
        <v>0</v>
      </c>
      <c r="BI105" s="185">
        <f>IF(N105="nulová",J105,0)</f>
        <v>0</v>
      </c>
      <c r="BJ105" s="19" t="s">
        <v>80</v>
      </c>
      <c r="BK105" s="185">
        <f>ROUND(I105*H105,2)</f>
        <v>0</v>
      </c>
      <c r="BL105" s="19" t="s">
        <v>150</v>
      </c>
      <c r="BM105" s="184" t="s">
        <v>178</v>
      </c>
    </row>
    <row r="106" spans="1:65" s="2" customFormat="1" ht="19.2">
      <c r="A106" s="36"/>
      <c r="B106" s="37"/>
      <c r="C106" s="38"/>
      <c r="D106" s="186" t="s">
        <v>152</v>
      </c>
      <c r="E106" s="38"/>
      <c r="F106" s="187" t="s">
        <v>176</v>
      </c>
      <c r="G106" s="38"/>
      <c r="H106" s="38"/>
      <c r="I106" s="188"/>
      <c r="J106" s="38"/>
      <c r="K106" s="38"/>
      <c r="L106" s="41"/>
      <c r="M106" s="189"/>
      <c r="N106" s="190"/>
      <c r="O106" s="66"/>
      <c r="P106" s="66"/>
      <c r="Q106" s="66"/>
      <c r="R106" s="66"/>
      <c r="S106" s="66"/>
      <c r="T106" s="67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T106" s="19" t="s">
        <v>152</v>
      </c>
      <c r="AU106" s="19" t="s">
        <v>80</v>
      </c>
    </row>
    <row r="107" spans="1:65" s="2" customFormat="1" ht="10.199999999999999">
      <c r="A107" s="36"/>
      <c r="B107" s="37"/>
      <c r="C107" s="38"/>
      <c r="D107" s="191" t="s">
        <v>153</v>
      </c>
      <c r="E107" s="38"/>
      <c r="F107" s="192" t="s">
        <v>179</v>
      </c>
      <c r="G107" s="38"/>
      <c r="H107" s="38"/>
      <c r="I107" s="188"/>
      <c r="J107" s="38"/>
      <c r="K107" s="38"/>
      <c r="L107" s="41"/>
      <c r="M107" s="189"/>
      <c r="N107" s="190"/>
      <c r="O107" s="66"/>
      <c r="P107" s="66"/>
      <c r="Q107" s="66"/>
      <c r="R107" s="66"/>
      <c r="S107" s="66"/>
      <c r="T107" s="67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T107" s="19" t="s">
        <v>153</v>
      </c>
      <c r="AU107" s="19" t="s">
        <v>80</v>
      </c>
    </row>
    <row r="108" spans="1:65" s="2" customFormat="1" ht="24.15" customHeight="1">
      <c r="A108" s="36"/>
      <c r="B108" s="37"/>
      <c r="C108" s="173" t="s">
        <v>180</v>
      </c>
      <c r="D108" s="173" t="s">
        <v>145</v>
      </c>
      <c r="E108" s="174" t="s">
        <v>181</v>
      </c>
      <c r="F108" s="175" t="s">
        <v>182</v>
      </c>
      <c r="G108" s="176" t="s">
        <v>183</v>
      </c>
      <c r="H108" s="177">
        <v>50</v>
      </c>
      <c r="I108" s="178"/>
      <c r="J108" s="179">
        <f>ROUND(I108*H108,2)</f>
        <v>0</v>
      </c>
      <c r="K108" s="175" t="s">
        <v>149</v>
      </c>
      <c r="L108" s="41"/>
      <c r="M108" s="180" t="s">
        <v>19</v>
      </c>
      <c r="N108" s="181" t="s">
        <v>44</v>
      </c>
      <c r="O108" s="66"/>
      <c r="P108" s="182">
        <f>O108*H108</f>
        <v>0</v>
      </c>
      <c r="Q108" s="182">
        <v>0</v>
      </c>
      <c r="R108" s="182">
        <f>Q108*H108</f>
        <v>0</v>
      </c>
      <c r="S108" s="182">
        <v>0</v>
      </c>
      <c r="T108" s="183">
        <f>S108*H108</f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184" t="s">
        <v>150</v>
      </c>
      <c r="AT108" s="184" t="s">
        <v>145</v>
      </c>
      <c r="AU108" s="184" t="s">
        <v>80</v>
      </c>
      <c r="AY108" s="19" t="s">
        <v>144</v>
      </c>
      <c r="BE108" s="185">
        <f>IF(N108="základní",J108,0)</f>
        <v>0</v>
      </c>
      <c r="BF108" s="185">
        <f>IF(N108="snížená",J108,0)</f>
        <v>0</v>
      </c>
      <c r="BG108" s="185">
        <f>IF(N108="zákl. přenesená",J108,0)</f>
        <v>0</v>
      </c>
      <c r="BH108" s="185">
        <f>IF(N108="sníž. přenesená",J108,0)</f>
        <v>0</v>
      </c>
      <c r="BI108" s="185">
        <f>IF(N108="nulová",J108,0)</f>
        <v>0</v>
      </c>
      <c r="BJ108" s="19" t="s">
        <v>80</v>
      </c>
      <c r="BK108" s="185">
        <f>ROUND(I108*H108,2)</f>
        <v>0</v>
      </c>
      <c r="BL108" s="19" t="s">
        <v>150</v>
      </c>
      <c r="BM108" s="184" t="s">
        <v>184</v>
      </c>
    </row>
    <row r="109" spans="1:65" s="2" customFormat="1" ht="19.2">
      <c r="A109" s="36"/>
      <c r="B109" s="37"/>
      <c r="C109" s="38"/>
      <c r="D109" s="186" t="s">
        <v>152</v>
      </c>
      <c r="E109" s="38"/>
      <c r="F109" s="187" t="s">
        <v>182</v>
      </c>
      <c r="G109" s="38"/>
      <c r="H109" s="38"/>
      <c r="I109" s="188"/>
      <c r="J109" s="38"/>
      <c r="K109" s="38"/>
      <c r="L109" s="41"/>
      <c r="M109" s="189"/>
      <c r="N109" s="190"/>
      <c r="O109" s="66"/>
      <c r="P109" s="66"/>
      <c r="Q109" s="66"/>
      <c r="R109" s="66"/>
      <c r="S109" s="66"/>
      <c r="T109" s="67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9" t="s">
        <v>152</v>
      </c>
      <c r="AU109" s="19" t="s">
        <v>80</v>
      </c>
    </row>
    <row r="110" spans="1:65" s="2" customFormat="1" ht="10.199999999999999">
      <c r="A110" s="36"/>
      <c r="B110" s="37"/>
      <c r="C110" s="38"/>
      <c r="D110" s="191" t="s">
        <v>153</v>
      </c>
      <c r="E110" s="38"/>
      <c r="F110" s="192" t="s">
        <v>185</v>
      </c>
      <c r="G110" s="38"/>
      <c r="H110" s="38"/>
      <c r="I110" s="188"/>
      <c r="J110" s="38"/>
      <c r="K110" s="38"/>
      <c r="L110" s="41"/>
      <c r="M110" s="189"/>
      <c r="N110" s="190"/>
      <c r="O110" s="66"/>
      <c r="P110" s="66"/>
      <c r="Q110" s="66"/>
      <c r="R110" s="66"/>
      <c r="S110" s="66"/>
      <c r="T110" s="67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T110" s="19" t="s">
        <v>153</v>
      </c>
      <c r="AU110" s="19" t="s">
        <v>80</v>
      </c>
    </row>
    <row r="111" spans="1:65" s="2" customFormat="1" ht="24.15" customHeight="1">
      <c r="A111" s="36"/>
      <c r="B111" s="37"/>
      <c r="C111" s="173" t="s">
        <v>186</v>
      </c>
      <c r="D111" s="173" t="s">
        <v>145</v>
      </c>
      <c r="E111" s="174" t="s">
        <v>187</v>
      </c>
      <c r="F111" s="175" t="s">
        <v>188</v>
      </c>
      <c r="G111" s="176" t="s">
        <v>148</v>
      </c>
      <c r="H111" s="177">
        <v>457.5</v>
      </c>
      <c r="I111" s="178"/>
      <c r="J111" s="179">
        <f>ROUND(I111*H111,2)</f>
        <v>0</v>
      </c>
      <c r="K111" s="175" t="s">
        <v>149</v>
      </c>
      <c r="L111" s="41"/>
      <c r="M111" s="180" t="s">
        <v>19</v>
      </c>
      <c r="N111" s="181" t="s">
        <v>44</v>
      </c>
      <c r="O111" s="66"/>
      <c r="P111" s="182">
        <f>O111*H111</f>
        <v>0</v>
      </c>
      <c r="Q111" s="182">
        <v>0</v>
      </c>
      <c r="R111" s="182">
        <f>Q111*H111</f>
        <v>0</v>
      </c>
      <c r="S111" s="182">
        <v>0</v>
      </c>
      <c r="T111" s="183">
        <f>S111*H111</f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84" t="s">
        <v>150</v>
      </c>
      <c r="AT111" s="184" t="s">
        <v>145</v>
      </c>
      <c r="AU111" s="184" t="s">
        <v>80</v>
      </c>
      <c r="AY111" s="19" t="s">
        <v>144</v>
      </c>
      <c r="BE111" s="185">
        <f>IF(N111="základní",J111,0)</f>
        <v>0</v>
      </c>
      <c r="BF111" s="185">
        <f>IF(N111="snížená",J111,0)</f>
        <v>0</v>
      </c>
      <c r="BG111" s="185">
        <f>IF(N111="zákl. přenesená",J111,0)</f>
        <v>0</v>
      </c>
      <c r="BH111" s="185">
        <f>IF(N111="sníž. přenesená",J111,0)</f>
        <v>0</v>
      </c>
      <c r="BI111" s="185">
        <f>IF(N111="nulová",J111,0)</f>
        <v>0</v>
      </c>
      <c r="BJ111" s="19" t="s">
        <v>80</v>
      </c>
      <c r="BK111" s="185">
        <f>ROUND(I111*H111,2)</f>
        <v>0</v>
      </c>
      <c r="BL111" s="19" t="s">
        <v>150</v>
      </c>
      <c r="BM111" s="184" t="s">
        <v>189</v>
      </c>
    </row>
    <row r="112" spans="1:65" s="2" customFormat="1" ht="10.199999999999999">
      <c r="A112" s="36"/>
      <c r="B112" s="37"/>
      <c r="C112" s="38"/>
      <c r="D112" s="186" t="s">
        <v>152</v>
      </c>
      <c r="E112" s="38"/>
      <c r="F112" s="187" t="s">
        <v>188</v>
      </c>
      <c r="G112" s="38"/>
      <c r="H112" s="38"/>
      <c r="I112" s="188"/>
      <c r="J112" s="38"/>
      <c r="K112" s="38"/>
      <c r="L112" s="41"/>
      <c r="M112" s="189"/>
      <c r="N112" s="190"/>
      <c r="O112" s="66"/>
      <c r="P112" s="66"/>
      <c r="Q112" s="66"/>
      <c r="R112" s="66"/>
      <c r="S112" s="66"/>
      <c r="T112" s="67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T112" s="19" t="s">
        <v>152</v>
      </c>
      <c r="AU112" s="19" t="s">
        <v>80</v>
      </c>
    </row>
    <row r="113" spans="1:65" s="2" customFormat="1" ht="10.199999999999999">
      <c r="A113" s="36"/>
      <c r="B113" s="37"/>
      <c r="C113" s="38"/>
      <c r="D113" s="191" t="s">
        <v>153</v>
      </c>
      <c r="E113" s="38"/>
      <c r="F113" s="192" t="s">
        <v>190</v>
      </c>
      <c r="G113" s="38"/>
      <c r="H113" s="38"/>
      <c r="I113" s="188"/>
      <c r="J113" s="38"/>
      <c r="K113" s="38"/>
      <c r="L113" s="41"/>
      <c r="M113" s="189"/>
      <c r="N113" s="190"/>
      <c r="O113" s="66"/>
      <c r="P113" s="66"/>
      <c r="Q113" s="66"/>
      <c r="R113" s="66"/>
      <c r="S113" s="66"/>
      <c r="T113" s="67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9" t="s">
        <v>153</v>
      </c>
      <c r="AU113" s="19" t="s">
        <v>80</v>
      </c>
    </row>
    <row r="114" spans="1:65" s="2" customFormat="1" ht="28.8">
      <c r="A114" s="36"/>
      <c r="B114" s="37"/>
      <c r="C114" s="38"/>
      <c r="D114" s="186" t="s">
        <v>155</v>
      </c>
      <c r="E114" s="38"/>
      <c r="F114" s="193" t="s">
        <v>191</v>
      </c>
      <c r="G114" s="38"/>
      <c r="H114" s="38"/>
      <c r="I114" s="188"/>
      <c r="J114" s="38"/>
      <c r="K114" s="38"/>
      <c r="L114" s="41"/>
      <c r="M114" s="189"/>
      <c r="N114" s="190"/>
      <c r="O114" s="66"/>
      <c r="P114" s="66"/>
      <c r="Q114" s="66"/>
      <c r="R114" s="66"/>
      <c r="S114" s="66"/>
      <c r="T114" s="67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T114" s="19" t="s">
        <v>155</v>
      </c>
      <c r="AU114" s="19" t="s">
        <v>80</v>
      </c>
    </row>
    <row r="115" spans="1:65" s="12" customFormat="1" ht="10.199999999999999">
      <c r="B115" s="194"/>
      <c r="C115" s="195"/>
      <c r="D115" s="186" t="s">
        <v>168</v>
      </c>
      <c r="E115" s="196" t="s">
        <v>19</v>
      </c>
      <c r="F115" s="197" t="s">
        <v>192</v>
      </c>
      <c r="G115" s="195"/>
      <c r="H115" s="198">
        <v>457.5</v>
      </c>
      <c r="I115" s="199"/>
      <c r="J115" s="195"/>
      <c r="K115" s="195"/>
      <c r="L115" s="200"/>
      <c r="M115" s="201"/>
      <c r="N115" s="202"/>
      <c r="O115" s="202"/>
      <c r="P115" s="202"/>
      <c r="Q115" s="202"/>
      <c r="R115" s="202"/>
      <c r="S115" s="202"/>
      <c r="T115" s="203"/>
      <c r="AT115" s="204" t="s">
        <v>168</v>
      </c>
      <c r="AU115" s="204" t="s">
        <v>80</v>
      </c>
      <c r="AV115" s="12" t="s">
        <v>82</v>
      </c>
      <c r="AW115" s="12" t="s">
        <v>34</v>
      </c>
      <c r="AX115" s="12" t="s">
        <v>73</v>
      </c>
      <c r="AY115" s="204" t="s">
        <v>144</v>
      </c>
    </row>
    <row r="116" spans="1:65" s="13" customFormat="1" ht="10.199999999999999">
      <c r="B116" s="205"/>
      <c r="C116" s="206"/>
      <c r="D116" s="186" t="s">
        <v>168</v>
      </c>
      <c r="E116" s="207" t="s">
        <v>19</v>
      </c>
      <c r="F116" s="208" t="s">
        <v>170</v>
      </c>
      <c r="G116" s="206"/>
      <c r="H116" s="209">
        <v>457.5</v>
      </c>
      <c r="I116" s="210"/>
      <c r="J116" s="206"/>
      <c r="K116" s="206"/>
      <c r="L116" s="211"/>
      <c r="M116" s="212"/>
      <c r="N116" s="213"/>
      <c r="O116" s="213"/>
      <c r="P116" s="213"/>
      <c r="Q116" s="213"/>
      <c r="R116" s="213"/>
      <c r="S116" s="213"/>
      <c r="T116" s="214"/>
      <c r="AT116" s="215" t="s">
        <v>168</v>
      </c>
      <c r="AU116" s="215" t="s">
        <v>80</v>
      </c>
      <c r="AV116" s="13" t="s">
        <v>150</v>
      </c>
      <c r="AW116" s="13" t="s">
        <v>34</v>
      </c>
      <c r="AX116" s="13" t="s">
        <v>80</v>
      </c>
      <c r="AY116" s="215" t="s">
        <v>144</v>
      </c>
    </row>
    <row r="117" spans="1:65" s="2" customFormat="1" ht="16.5" customHeight="1">
      <c r="A117" s="36"/>
      <c r="B117" s="37"/>
      <c r="C117" s="173" t="s">
        <v>193</v>
      </c>
      <c r="D117" s="173" t="s">
        <v>145</v>
      </c>
      <c r="E117" s="174" t="s">
        <v>194</v>
      </c>
      <c r="F117" s="175" t="s">
        <v>195</v>
      </c>
      <c r="G117" s="176" t="s">
        <v>148</v>
      </c>
      <c r="H117" s="177">
        <v>56</v>
      </c>
      <c r="I117" s="178"/>
      <c r="J117" s="179">
        <f>ROUND(I117*H117,2)</f>
        <v>0</v>
      </c>
      <c r="K117" s="175" t="s">
        <v>149</v>
      </c>
      <c r="L117" s="41"/>
      <c r="M117" s="180" t="s">
        <v>19</v>
      </c>
      <c r="N117" s="181" t="s">
        <v>44</v>
      </c>
      <c r="O117" s="66"/>
      <c r="P117" s="182">
        <f>O117*H117</f>
        <v>0</v>
      </c>
      <c r="Q117" s="182">
        <v>0</v>
      </c>
      <c r="R117" s="182">
        <f>Q117*H117</f>
        <v>0</v>
      </c>
      <c r="S117" s="182">
        <v>0.35499999999999998</v>
      </c>
      <c r="T117" s="183">
        <f>S117*H117</f>
        <v>19.88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184" t="s">
        <v>150</v>
      </c>
      <c r="AT117" s="184" t="s">
        <v>145</v>
      </c>
      <c r="AU117" s="184" t="s">
        <v>80</v>
      </c>
      <c r="AY117" s="19" t="s">
        <v>144</v>
      </c>
      <c r="BE117" s="185">
        <f>IF(N117="základní",J117,0)</f>
        <v>0</v>
      </c>
      <c r="BF117" s="185">
        <f>IF(N117="snížená",J117,0)</f>
        <v>0</v>
      </c>
      <c r="BG117" s="185">
        <f>IF(N117="zákl. přenesená",J117,0)</f>
        <v>0</v>
      </c>
      <c r="BH117" s="185">
        <f>IF(N117="sníž. přenesená",J117,0)</f>
        <v>0</v>
      </c>
      <c r="BI117" s="185">
        <f>IF(N117="nulová",J117,0)</f>
        <v>0</v>
      </c>
      <c r="BJ117" s="19" t="s">
        <v>80</v>
      </c>
      <c r="BK117" s="185">
        <f>ROUND(I117*H117,2)</f>
        <v>0</v>
      </c>
      <c r="BL117" s="19" t="s">
        <v>150</v>
      </c>
      <c r="BM117" s="184" t="s">
        <v>196</v>
      </c>
    </row>
    <row r="118" spans="1:65" s="2" customFormat="1" ht="10.199999999999999">
      <c r="A118" s="36"/>
      <c r="B118" s="37"/>
      <c r="C118" s="38"/>
      <c r="D118" s="186" t="s">
        <v>152</v>
      </c>
      <c r="E118" s="38"/>
      <c r="F118" s="187" t="s">
        <v>195</v>
      </c>
      <c r="G118" s="38"/>
      <c r="H118" s="38"/>
      <c r="I118" s="188"/>
      <c r="J118" s="38"/>
      <c r="K118" s="38"/>
      <c r="L118" s="41"/>
      <c r="M118" s="189"/>
      <c r="N118" s="190"/>
      <c r="O118" s="66"/>
      <c r="P118" s="66"/>
      <c r="Q118" s="66"/>
      <c r="R118" s="66"/>
      <c r="S118" s="66"/>
      <c r="T118" s="67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T118" s="19" t="s">
        <v>152</v>
      </c>
      <c r="AU118" s="19" t="s">
        <v>80</v>
      </c>
    </row>
    <row r="119" spans="1:65" s="2" customFormat="1" ht="10.199999999999999">
      <c r="A119" s="36"/>
      <c r="B119" s="37"/>
      <c r="C119" s="38"/>
      <c r="D119" s="191" t="s">
        <v>153</v>
      </c>
      <c r="E119" s="38"/>
      <c r="F119" s="192" t="s">
        <v>197</v>
      </c>
      <c r="G119" s="38"/>
      <c r="H119" s="38"/>
      <c r="I119" s="188"/>
      <c r="J119" s="38"/>
      <c r="K119" s="38"/>
      <c r="L119" s="41"/>
      <c r="M119" s="189"/>
      <c r="N119" s="190"/>
      <c r="O119" s="66"/>
      <c r="P119" s="66"/>
      <c r="Q119" s="66"/>
      <c r="R119" s="66"/>
      <c r="S119" s="66"/>
      <c r="T119" s="67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19" t="s">
        <v>153</v>
      </c>
      <c r="AU119" s="19" t="s">
        <v>80</v>
      </c>
    </row>
    <row r="120" spans="1:65" s="2" customFormat="1" ht="19.2">
      <c r="A120" s="36"/>
      <c r="B120" s="37"/>
      <c r="C120" s="38"/>
      <c r="D120" s="186" t="s">
        <v>155</v>
      </c>
      <c r="E120" s="38"/>
      <c r="F120" s="193" t="s">
        <v>198</v>
      </c>
      <c r="G120" s="38"/>
      <c r="H120" s="38"/>
      <c r="I120" s="188"/>
      <c r="J120" s="38"/>
      <c r="K120" s="38"/>
      <c r="L120" s="41"/>
      <c r="M120" s="189"/>
      <c r="N120" s="190"/>
      <c r="O120" s="66"/>
      <c r="P120" s="66"/>
      <c r="Q120" s="66"/>
      <c r="R120" s="66"/>
      <c r="S120" s="66"/>
      <c r="T120" s="67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T120" s="19" t="s">
        <v>155</v>
      </c>
      <c r="AU120" s="19" t="s">
        <v>80</v>
      </c>
    </row>
    <row r="121" spans="1:65" s="2" customFormat="1" ht="24.15" customHeight="1">
      <c r="A121" s="36"/>
      <c r="B121" s="37"/>
      <c r="C121" s="173" t="s">
        <v>199</v>
      </c>
      <c r="D121" s="173" t="s">
        <v>145</v>
      </c>
      <c r="E121" s="174" t="s">
        <v>200</v>
      </c>
      <c r="F121" s="175" t="s">
        <v>201</v>
      </c>
      <c r="G121" s="176" t="s">
        <v>148</v>
      </c>
      <c r="H121" s="177">
        <v>457.5</v>
      </c>
      <c r="I121" s="178"/>
      <c r="J121" s="179">
        <f>ROUND(I121*H121,2)</f>
        <v>0</v>
      </c>
      <c r="K121" s="175" t="s">
        <v>149</v>
      </c>
      <c r="L121" s="41"/>
      <c r="M121" s="180" t="s">
        <v>19</v>
      </c>
      <c r="N121" s="181" t="s">
        <v>44</v>
      </c>
      <c r="O121" s="66"/>
      <c r="P121" s="182">
        <f>O121*H121</f>
        <v>0</v>
      </c>
      <c r="Q121" s="182">
        <v>0.19800000000000001</v>
      </c>
      <c r="R121" s="182">
        <f>Q121*H121</f>
        <v>90.585000000000008</v>
      </c>
      <c r="S121" s="182">
        <v>0</v>
      </c>
      <c r="T121" s="183">
        <f>S121*H121</f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184" t="s">
        <v>150</v>
      </c>
      <c r="AT121" s="184" t="s">
        <v>145</v>
      </c>
      <c r="AU121" s="184" t="s">
        <v>80</v>
      </c>
      <c r="AY121" s="19" t="s">
        <v>144</v>
      </c>
      <c r="BE121" s="185">
        <f>IF(N121="základní",J121,0)</f>
        <v>0</v>
      </c>
      <c r="BF121" s="185">
        <f>IF(N121="snížená",J121,0)</f>
        <v>0</v>
      </c>
      <c r="BG121" s="185">
        <f>IF(N121="zákl. přenesená",J121,0)</f>
        <v>0</v>
      </c>
      <c r="BH121" s="185">
        <f>IF(N121="sníž. přenesená",J121,0)</f>
        <v>0</v>
      </c>
      <c r="BI121" s="185">
        <f>IF(N121="nulová",J121,0)</f>
        <v>0</v>
      </c>
      <c r="BJ121" s="19" t="s">
        <v>80</v>
      </c>
      <c r="BK121" s="185">
        <f>ROUND(I121*H121,2)</f>
        <v>0</v>
      </c>
      <c r="BL121" s="19" t="s">
        <v>150</v>
      </c>
      <c r="BM121" s="184" t="s">
        <v>202</v>
      </c>
    </row>
    <row r="122" spans="1:65" s="2" customFormat="1" ht="19.2">
      <c r="A122" s="36"/>
      <c r="B122" s="37"/>
      <c r="C122" s="38"/>
      <c r="D122" s="186" t="s">
        <v>152</v>
      </c>
      <c r="E122" s="38"/>
      <c r="F122" s="187" t="s">
        <v>201</v>
      </c>
      <c r="G122" s="38"/>
      <c r="H122" s="38"/>
      <c r="I122" s="188"/>
      <c r="J122" s="38"/>
      <c r="K122" s="38"/>
      <c r="L122" s="41"/>
      <c r="M122" s="189"/>
      <c r="N122" s="190"/>
      <c r="O122" s="66"/>
      <c r="P122" s="66"/>
      <c r="Q122" s="66"/>
      <c r="R122" s="66"/>
      <c r="S122" s="66"/>
      <c r="T122" s="67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T122" s="19" t="s">
        <v>152</v>
      </c>
      <c r="AU122" s="19" t="s">
        <v>80</v>
      </c>
    </row>
    <row r="123" spans="1:65" s="2" customFormat="1" ht="10.199999999999999">
      <c r="A123" s="36"/>
      <c r="B123" s="37"/>
      <c r="C123" s="38"/>
      <c r="D123" s="191" t="s">
        <v>153</v>
      </c>
      <c r="E123" s="38"/>
      <c r="F123" s="192" t="s">
        <v>203</v>
      </c>
      <c r="G123" s="38"/>
      <c r="H123" s="38"/>
      <c r="I123" s="188"/>
      <c r="J123" s="38"/>
      <c r="K123" s="38"/>
      <c r="L123" s="41"/>
      <c r="M123" s="189"/>
      <c r="N123" s="190"/>
      <c r="O123" s="66"/>
      <c r="P123" s="66"/>
      <c r="Q123" s="66"/>
      <c r="R123" s="66"/>
      <c r="S123" s="66"/>
      <c r="T123" s="67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9" t="s">
        <v>153</v>
      </c>
      <c r="AU123" s="19" t="s">
        <v>80</v>
      </c>
    </row>
    <row r="124" spans="1:65" s="2" customFormat="1" ht="38.4">
      <c r="A124" s="36"/>
      <c r="B124" s="37"/>
      <c r="C124" s="38"/>
      <c r="D124" s="186" t="s">
        <v>155</v>
      </c>
      <c r="E124" s="38"/>
      <c r="F124" s="193" t="s">
        <v>204</v>
      </c>
      <c r="G124" s="38"/>
      <c r="H124" s="38"/>
      <c r="I124" s="188"/>
      <c r="J124" s="38"/>
      <c r="K124" s="38"/>
      <c r="L124" s="41"/>
      <c r="M124" s="189"/>
      <c r="N124" s="190"/>
      <c r="O124" s="66"/>
      <c r="P124" s="66"/>
      <c r="Q124" s="66"/>
      <c r="R124" s="66"/>
      <c r="S124" s="66"/>
      <c r="T124" s="67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9" t="s">
        <v>155</v>
      </c>
      <c r="AU124" s="19" t="s">
        <v>80</v>
      </c>
    </row>
    <row r="125" spans="1:65" s="12" customFormat="1" ht="10.199999999999999">
      <c r="B125" s="194"/>
      <c r="C125" s="195"/>
      <c r="D125" s="186" t="s">
        <v>168</v>
      </c>
      <c r="E125" s="196" t="s">
        <v>19</v>
      </c>
      <c r="F125" s="197" t="s">
        <v>192</v>
      </c>
      <c r="G125" s="195"/>
      <c r="H125" s="198">
        <v>457.5</v>
      </c>
      <c r="I125" s="199"/>
      <c r="J125" s="195"/>
      <c r="K125" s="195"/>
      <c r="L125" s="200"/>
      <c r="M125" s="201"/>
      <c r="N125" s="202"/>
      <c r="O125" s="202"/>
      <c r="P125" s="202"/>
      <c r="Q125" s="202"/>
      <c r="R125" s="202"/>
      <c r="S125" s="202"/>
      <c r="T125" s="203"/>
      <c r="AT125" s="204" t="s">
        <v>168</v>
      </c>
      <c r="AU125" s="204" t="s">
        <v>80</v>
      </c>
      <c r="AV125" s="12" t="s">
        <v>82</v>
      </c>
      <c r="AW125" s="12" t="s">
        <v>34</v>
      </c>
      <c r="AX125" s="12" t="s">
        <v>73</v>
      </c>
      <c r="AY125" s="204" t="s">
        <v>144</v>
      </c>
    </row>
    <row r="126" spans="1:65" s="13" customFormat="1" ht="10.199999999999999">
      <c r="B126" s="205"/>
      <c r="C126" s="206"/>
      <c r="D126" s="186" t="s">
        <v>168</v>
      </c>
      <c r="E126" s="207" t="s">
        <v>19</v>
      </c>
      <c r="F126" s="208" t="s">
        <v>170</v>
      </c>
      <c r="G126" s="206"/>
      <c r="H126" s="209">
        <v>457.5</v>
      </c>
      <c r="I126" s="210"/>
      <c r="J126" s="206"/>
      <c r="K126" s="206"/>
      <c r="L126" s="211"/>
      <c r="M126" s="212"/>
      <c r="N126" s="213"/>
      <c r="O126" s="213"/>
      <c r="P126" s="213"/>
      <c r="Q126" s="213"/>
      <c r="R126" s="213"/>
      <c r="S126" s="213"/>
      <c r="T126" s="214"/>
      <c r="AT126" s="215" t="s">
        <v>168</v>
      </c>
      <c r="AU126" s="215" t="s">
        <v>80</v>
      </c>
      <c r="AV126" s="13" t="s">
        <v>150</v>
      </c>
      <c r="AW126" s="13" t="s">
        <v>34</v>
      </c>
      <c r="AX126" s="13" t="s">
        <v>80</v>
      </c>
      <c r="AY126" s="215" t="s">
        <v>144</v>
      </c>
    </row>
    <row r="127" spans="1:65" s="2" customFormat="1" ht="24.15" customHeight="1">
      <c r="A127" s="36"/>
      <c r="B127" s="37"/>
      <c r="C127" s="173" t="s">
        <v>205</v>
      </c>
      <c r="D127" s="173" t="s">
        <v>145</v>
      </c>
      <c r="E127" s="174" t="s">
        <v>206</v>
      </c>
      <c r="F127" s="175" t="s">
        <v>207</v>
      </c>
      <c r="G127" s="176" t="s">
        <v>148</v>
      </c>
      <c r="H127" s="177">
        <v>457.5</v>
      </c>
      <c r="I127" s="178"/>
      <c r="J127" s="179">
        <f>ROUND(I127*H127,2)</f>
        <v>0</v>
      </c>
      <c r="K127" s="175" t="s">
        <v>149</v>
      </c>
      <c r="L127" s="41"/>
      <c r="M127" s="180" t="s">
        <v>19</v>
      </c>
      <c r="N127" s="181" t="s">
        <v>44</v>
      </c>
      <c r="O127" s="66"/>
      <c r="P127" s="182">
        <f>O127*H127</f>
        <v>0</v>
      </c>
      <c r="Q127" s="182">
        <v>0.19700000000000001</v>
      </c>
      <c r="R127" s="182">
        <f>Q127*H127</f>
        <v>90.127499999999998</v>
      </c>
      <c r="S127" s="182">
        <v>0</v>
      </c>
      <c r="T127" s="183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84" t="s">
        <v>150</v>
      </c>
      <c r="AT127" s="184" t="s">
        <v>145</v>
      </c>
      <c r="AU127" s="184" t="s">
        <v>80</v>
      </c>
      <c r="AY127" s="19" t="s">
        <v>144</v>
      </c>
      <c r="BE127" s="185">
        <f>IF(N127="základní",J127,0)</f>
        <v>0</v>
      </c>
      <c r="BF127" s="185">
        <f>IF(N127="snížená",J127,0)</f>
        <v>0</v>
      </c>
      <c r="BG127" s="185">
        <f>IF(N127="zákl. přenesená",J127,0)</f>
        <v>0</v>
      </c>
      <c r="BH127" s="185">
        <f>IF(N127="sníž. přenesená",J127,0)</f>
        <v>0</v>
      </c>
      <c r="BI127" s="185">
        <f>IF(N127="nulová",J127,0)</f>
        <v>0</v>
      </c>
      <c r="BJ127" s="19" t="s">
        <v>80</v>
      </c>
      <c r="BK127" s="185">
        <f>ROUND(I127*H127,2)</f>
        <v>0</v>
      </c>
      <c r="BL127" s="19" t="s">
        <v>150</v>
      </c>
      <c r="BM127" s="184" t="s">
        <v>208</v>
      </c>
    </row>
    <row r="128" spans="1:65" s="2" customFormat="1" ht="19.2">
      <c r="A128" s="36"/>
      <c r="B128" s="37"/>
      <c r="C128" s="38"/>
      <c r="D128" s="186" t="s">
        <v>152</v>
      </c>
      <c r="E128" s="38"/>
      <c r="F128" s="187" t="s">
        <v>207</v>
      </c>
      <c r="G128" s="38"/>
      <c r="H128" s="38"/>
      <c r="I128" s="188"/>
      <c r="J128" s="38"/>
      <c r="K128" s="38"/>
      <c r="L128" s="41"/>
      <c r="M128" s="189"/>
      <c r="N128" s="190"/>
      <c r="O128" s="66"/>
      <c r="P128" s="66"/>
      <c r="Q128" s="66"/>
      <c r="R128" s="66"/>
      <c r="S128" s="66"/>
      <c r="T128" s="67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9" t="s">
        <v>152</v>
      </c>
      <c r="AU128" s="19" t="s">
        <v>80</v>
      </c>
    </row>
    <row r="129" spans="1:65" s="2" customFormat="1" ht="10.199999999999999">
      <c r="A129" s="36"/>
      <c r="B129" s="37"/>
      <c r="C129" s="38"/>
      <c r="D129" s="191" t="s">
        <v>153</v>
      </c>
      <c r="E129" s="38"/>
      <c r="F129" s="192" t="s">
        <v>209</v>
      </c>
      <c r="G129" s="38"/>
      <c r="H129" s="38"/>
      <c r="I129" s="188"/>
      <c r="J129" s="38"/>
      <c r="K129" s="38"/>
      <c r="L129" s="41"/>
      <c r="M129" s="189"/>
      <c r="N129" s="190"/>
      <c r="O129" s="66"/>
      <c r="P129" s="66"/>
      <c r="Q129" s="66"/>
      <c r="R129" s="66"/>
      <c r="S129" s="66"/>
      <c r="T129" s="67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9" t="s">
        <v>153</v>
      </c>
      <c r="AU129" s="19" t="s">
        <v>80</v>
      </c>
    </row>
    <row r="130" spans="1:65" s="2" customFormat="1" ht="38.4">
      <c r="A130" s="36"/>
      <c r="B130" s="37"/>
      <c r="C130" s="38"/>
      <c r="D130" s="186" t="s">
        <v>155</v>
      </c>
      <c r="E130" s="38"/>
      <c r="F130" s="193" t="s">
        <v>210</v>
      </c>
      <c r="G130" s="38"/>
      <c r="H130" s="38"/>
      <c r="I130" s="188"/>
      <c r="J130" s="38"/>
      <c r="K130" s="38"/>
      <c r="L130" s="41"/>
      <c r="M130" s="189"/>
      <c r="N130" s="190"/>
      <c r="O130" s="66"/>
      <c r="P130" s="66"/>
      <c r="Q130" s="66"/>
      <c r="R130" s="66"/>
      <c r="S130" s="66"/>
      <c r="T130" s="67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9" t="s">
        <v>155</v>
      </c>
      <c r="AU130" s="19" t="s">
        <v>80</v>
      </c>
    </row>
    <row r="131" spans="1:65" s="12" customFormat="1" ht="10.199999999999999">
      <c r="B131" s="194"/>
      <c r="C131" s="195"/>
      <c r="D131" s="186" t="s">
        <v>168</v>
      </c>
      <c r="E131" s="196" t="s">
        <v>19</v>
      </c>
      <c r="F131" s="197" t="s">
        <v>192</v>
      </c>
      <c r="G131" s="195"/>
      <c r="H131" s="198">
        <v>457.5</v>
      </c>
      <c r="I131" s="199"/>
      <c r="J131" s="195"/>
      <c r="K131" s="195"/>
      <c r="L131" s="200"/>
      <c r="M131" s="201"/>
      <c r="N131" s="202"/>
      <c r="O131" s="202"/>
      <c r="P131" s="202"/>
      <c r="Q131" s="202"/>
      <c r="R131" s="202"/>
      <c r="S131" s="202"/>
      <c r="T131" s="203"/>
      <c r="AT131" s="204" t="s">
        <v>168</v>
      </c>
      <c r="AU131" s="204" t="s">
        <v>80</v>
      </c>
      <c r="AV131" s="12" t="s">
        <v>82</v>
      </c>
      <c r="AW131" s="12" t="s">
        <v>34</v>
      </c>
      <c r="AX131" s="12" t="s">
        <v>73</v>
      </c>
      <c r="AY131" s="204" t="s">
        <v>144</v>
      </c>
    </row>
    <row r="132" spans="1:65" s="13" customFormat="1" ht="10.199999999999999">
      <c r="B132" s="205"/>
      <c r="C132" s="206"/>
      <c r="D132" s="186" t="s">
        <v>168</v>
      </c>
      <c r="E132" s="207" t="s">
        <v>19</v>
      </c>
      <c r="F132" s="208" t="s">
        <v>170</v>
      </c>
      <c r="G132" s="206"/>
      <c r="H132" s="209">
        <v>457.5</v>
      </c>
      <c r="I132" s="210"/>
      <c r="J132" s="206"/>
      <c r="K132" s="206"/>
      <c r="L132" s="211"/>
      <c r="M132" s="212"/>
      <c r="N132" s="213"/>
      <c r="O132" s="213"/>
      <c r="P132" s="213"/>
      <c r="Q132" s="213"/>
      <c r="R132" s="213"/>
      <c r="S132" s="213"/>
      <c r="T132" s="214"/>
      <c r="AT132" s="215" t="s">
        <v>168</v>
      </c>
      <c r="AU132" s="215" t="s">
        <v>80</v>
      </c>
      <c r="AV132" s="13" t="s">
        <v>150</v>
      </c>
      <c r="AW132" s="13" t="s">
        <v>34</v>
      </c>
      <c r="AX132" s="13" t="s">
        <v>80</v>
      </c>
      <c r="AY132" s="215" t="s">
        <v>144</v>
      </c>
    </row>
    <row r="133" spans="1:65" s="2" customFormat="1" ht="24.15" customHeight="1">
      <c r="A133" s="36"/>
      <c r="B133" s="37"/>
      <c r="C133" s="173" t="s">
        <v>211</v>
      </c>
      <c r="D133" s="173" t="s">
        <v>145</v>
      </c>
      <c r="E133" s="174" t="s">
        <v>212</v>
      </c>
      <c r="F133" s="175" t="s">
        <v>213</v>
      </c>
      <c r="G133" s="176" t="s">
        <v>148</v>
      </c>
      <c r="H133" s="177">
        <v>457.5</v>
      </c>
      <c r="I133" s="178"/>
      <c r="J133" s="179">
        <f>ROUND(I133*H133,2)</f>
        <v>0</v>
      </c>
      <c r="K133" s="175" t="s">
        <v>149</v>
      </c>
      <c r="L133" s="41"/>
      <c r="M133" s="180" t="s">
        <v>19</v>
      </c>
      <c r="N133" s="181" t="s">
        <v>44</v>
      </c>
      <c r="O133" s="66"/>
      <c r="P133" s="182">
        <f>O133*H133</f>
        <v>0</v>
      </c>
      <c r="Q133" s="182">
        <v>0.48699999999999999</v>
      </c>
      <c r="R133" s="182">
        <f>Q133*H133</f>
        <v>222.80249999999998</v>
      </c>
      <c r="S133" s="182">
        <v>0</v>
      </c>
      <c r="T133" s="183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184" t="s">
        <v>150</v>
      </c>
      <c r="AT133" s="184" t="s">
        <v>145</v>
      </c>
      <c r="AU133" s="184" t="s">
        <v>80</v>
      </c>
      <c r="AY133" s="19" t="s">
        <v>144</v>
      </c>
      <c r="BE133" s="185">
        <f>IF(N133="základní",J133,0)</f>
        <v>0</v>
      </c>
      <c r="BF133" s="185">
        <f>IF(N133="snížená",J133,0)</f>
        <v>0</v>
      </c>
      <c r="BG133" s="185">
        <f>IF(N133="zákl. přenesená",J133,0)</f>
        <v>0</v>
      </c>
      <c r="BH133" s="185">
        <f>IF(N133="sníž. přenesená",J133,0)</f>
        <v>0</v>
      </c>
      <c r="BI133" s="185">
        <f>IF(N133="nulová",J133,0)</f>
        <v>0</v>
      </c>
      <c r="BJ133" s="19" t="s">
        <v>80</v>
      </c>
      <c r="BK133" s="185">
        <f>ROUND(I133*H133,2)</f>
        <v>0</v>
      </c>
      <c r="BL133" s="19" t="s">
        <v>150</v>
      </c>
      <c r="BM133" s="184" t="s">
        <v>214</v>
      </c>
    </row>
    <row r="134" spans="1:65" s="2" customFormat="1" ht="19.2">
      <c r="A134" s="36"/>
      <c r="B134" s="37"/>
      <c r="C134" s="38"/>
      <c r="D134" s="186" t="s">
        <v>152</v>
      </c>
      <c r="E134" s="38"/>
      <c r="F134" s="187" t="s">
        <v>213</v>
      </c>
      <c r="G134" s="38"/>
      <c r="H134" s="38"/>
      <c r="I134" s="188"/>
      <c r="J134" s="38"/>
      <c r="K134" s="38"/>
      <c r="L134" s="41"/>
      <c r="M134" s="189"/>
      <c r="N134" s="190"/>
      <c r="O134" s="66"/>
      <c r="P134" s="66"/>
      <c r="Q134" s="66"/>
      <c r="R134" s="66"/>
      <c r="S134" s="66"/>
      <c r="T134" s="67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9" t="s">
        <v>152</v>
      </c>
      <c r="AU134" s="19" t="s">
        <v>80</v>
      </c>
    </row>
    <row r="135" spans="1:65" s="2" customFormat="1" ht="10.199999999999999">
      <c r="A135" s="36"/>
      <c r="B135" s="37"/>
      <c r="C135" s="38"/>
      <c r="D135" s="191" t="s">
        <v>153</v>
      </c>
      <c r="E135" s="38"/>
      <c r="F135" s="192" t="s">
        <v>215</v>
      </c>
      <c r="G135" s="38"/>
      <c r="H135" s="38"/>
      <c r="I135" s="188"/>
      <c r="J135" s="38"/>
      <c r="K135" s="38"/>
      <c r="L135" s="41"/>
      <c r="M135" s="189"/>
      <c r="N135" s="190"/>
      <c r="O135" s="66"/>
      <c r="P135" s="66"/>
      <c r="Q135" s="66"/>
      <c r="R135" s="66"/>
      <c r="S135" s="66"/>
      <c r="T135" s="67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9" t="s">
        <v>153</v>
      </c>
      <c r="AU135" s="19" t="s">
        <v>80</v>
      </c>
    </row>
    <row r="136" spans="1:65" s="2" customFormat="1" ht="38.4">
      <c r="A136" s="36"/>
      <c r="B136" s="37"/>
      <c r="C136" s="38"/>
      <c r="D136" s="186" t="s">
        <v>155</v>
      </c>
      <c r="E136" s="38"/>
      <c r="F136" s="193" t="s">
        <v>210</v>
      </c>
      <c r="G136" s="38"/>
      <c r="H136" s="38"/>
      <c r="I136" s="188"/>
      <c r="J136" s="38"/>
      <c r="K136" s="38"/>
      <c r="L136" s="41"/>
      <c r="M136" s="189"/>
      <c r="N136" s="190"/>
      <c r="O136" s="66"/>
      <c r="P136" s="66"/>
      <c r="Q136" s="66"/>
      <c r="R136" s="66"/>
      <c r="S136" s="66"/>
      <c r="T136" s="67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9" t="s">
        <v>155</v>
      </c>
      <c r="AU136" s="19" t="s">
        <v>80</v>
      </c>
    </row>
    <row r="137" spans="1:65" s="12" customFormat="1" ht="10.199999999999999">
      <c r="B137" s="194"/>
      <c r="C137" s="195"/>
      <c r="D137" s="186" t="s">
        <v>168</v>
      </c>
      <c r="E137" s="196" t="s">
        <v>19</v>
      </c>
      <c r="F137" s="197" t="s">
        <v>192</v>
      </c>
      <c r="G137" s="195"/>
      <c r="H137" s="198">
        <v>457.5</v>
      </c>
      <c r="I137" s="199"/>
      <c r="J137" s="195"/>
      <c r="K137" s="195"/>
      <c r="L137" s="200"/>
      <c r="M137" s="201"/>
      <c r="N137" s="202"/>
      <c r="O137" s="202"/>
      <c r="P137" s="202"/>
      <c r="Q137" s="202"/>
      <c r="R137" s="202"/>
      <c r="S137" s="202"/>
      <c r="T137" s="203"/>
      <c r="AT137" s="204" t="s">
        <v>168</v>
      </c>
      <c r="AU137" s="204" t="s">
        <v>80</v>
      </c>
      <c r="AV137" s="12" t="s">
        <v>82</v>
      </c>
      <c r="AW137" s="12" t="s">
        <v>34</v>
      </c>
      <c r="AX137" s="12" t="s">
        <v>73</v>
      </c>
      <c r="AY137" s="204" t="s">
        <v>144</v>
      </c>
    </row>
    <row r="138" spans="1:65" s="13" customFormat="1" ht="10.199999999999999">
      <c r="B138" s="205"/>
      <c r="C138" s="206"/>
      <c r="D138" s="186" t="s">
        <v>168</v>
      </c>
      <c r="E138" s="207" t="s">
        <v>19</v>
      </c>
      <c r="F138" s="208" t="s">
        <v>170</v>
      </c>
      <c r="G138" s="206"/>
      <c r="H138" s="209">
        <v>457.5</v>
      </c>
      <c r="I138" s="210"/>
      <c r="J138" s="206"/>
      <c r="K138" s="206"/>
      <c r="L138" s="211"/>
      <c r="M138" s="212"/>
      <c r="N138" s="213"/>
      <c r="O138" s="213"/>
      <c r="P138" s="213"/>
      <c r="Q138" s="213"/>
      <c r="R138" s="213"/>
      <c r="S138" s="213"/>
      <c r="T138" s="214"/>
      <c r="AT138" s="215" t="s">
        <v>168</v>
      </c>
      <c r="AU138" s="215" t="s">
        <v>80</v>
      </c>
      <c r="AV138" s="13" t="s">
        <v>150</v>
      </c>
      <c r="AW138" s="13" t="s">
        <v>34</v>
      </c>
      <c r="AX138" s="13" t="s">
        <v>80</v>
      </c>
      <c r="AY138" s="215" t="s">
        <v>144</v>
      </c>
    </row>
    <row r="139" spans="1:65" s="2" customFormat="1" ht="24.15" customHeight="1">
      <c r="A139" s="36"/>
      <c r="B139" s="37"/>
      <c r="C139" s="173" t="s">
        <v>8</v>
      </c>
      <c r="D139" s="173" t="s">
        <v>145</v>
      </c>
      <c r="E139" s="174" t="s">
        <v>216</v>
      </c>
      <c r="F139" s="175" t="s">
        <v>217</v>
      </c>
      <c r="G139" s="176" t="s">
        <v>218</v>
      </c>
      <c r="H139" s="177">
        <v>152.5</v>
      </c>
      <c r="I139" s="178"/>
      <c r="J139" s="179">
        <f>ROUND(I139*H139,2)</f>
        <v>0</v>
      </c>
      <c r="K139" s="175" t="s">
        <v>149</v>
      </c>
      <c r="L139" s="41"/>
      <c r="M139" s="180" t="s">
        <v>19</v>
      </c>
      <c r="N139" s="181" t="s">
        <v>44</v>
      </c>
      <c r="O139" s="66"/>
      <c r="P139" s="182">
        <f>O139*H139</f>
        <v>0</v>
      </c>
      <c r="Q139" s="182">
        <v>0</v>
      </c>
      <c r="R139" s="182">
        <f>Q139*H139</f>
        <v>0</v>
      </c>
      <c r="S139" s="182">
        <v>0</v>
      </c>
      <c r="T139" s="183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184" t="s">
        <v>150</v>
      </c>
      <c r="AT139" s="184" t="s">
        <v>145</v>
      </c>
      <c r="AU139" s="184" t="s">
        <v>80</v>
      </c>
      <c r="AY139" s="19" t="s">
        <v>144</v>
      </c>
      <c r="BE139" s="185">
        <f>IF(N139="základní",J139,0)</f>
        <v>0</v>
      </c>
      <c r="BF139" s="185">
        <f>IF(N139="snížená",J139,0)</f>
        <v>0</v>
      </c>
      <c r="BG139" s="185">
        <f>IF(N139="zákl. přenesená",J139,0)</f>
        <v>0</v>
      </c>
      <c r="BH139" s="185">
        <f>IF(N139="sníž. přenesená",J139,0)</f>
        <v>0</v>
      </c>
      <c r="BI139" s="185">
        <f>IF(N139="nulová",J139,0)</f>
        <v>0</v>
      </c>
      <c r="BJ139" s="19" t="s">
        <v>80</v>
      </c>
      <c r="BK139" s="185">
        <f>ROUND(I139*H139,2)</f>
        <v>0</v>
      </c>
      <c r="BL139" s="19" t="s">
        <v>150</v>
      </c>
      <c r="BM139" s="184" t="s">
        <v>219</v>
      </c>
    </row>
    <row r="140" spans="1:65" s="2" customFormat="1" ht="19.2">
      <c r="A140" s="36"/>
      <c r="B140" s="37"/>
      <c r="C140" s="38"/>
      <c r="D140" s="186" t="s">
        <v>152</v>
      </c>
      <c r="E140" s="38"/>
      <c r="F140" s="187" t="s">
        <v>217</v>
      </c>
      <c r="G140" s="38"/>
      <c r="H140" s="38"/>
      <c r="I140" s="188"/>
      <c r="J140" s="38"/>
      <c r="K140" s="38"/>
      <c r="L140" s="41"/>
      <c r="M140" s="189"/>
      <c r="N140" s="190"/>
      <c r="O140" s="66"/>
      <c r="P140" s="66"/>
      <c r="Q140" s="66"/>
      <c r="R140" s="66"/>
      <c r="S140" s="66"/>
      <c r="T140" s="67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T140" s="19" t="s">
        <v>152</v>
      </c>
      <c r="AU140" s="19" t="s">
        <v>80</v>
      </c>
    </row>
    <row r="141" spans="1:65" s="2" customFormat="1" ht="10.199999999999999">
      <c r="A141" s="36"/>
      <c r="B141" s="37"/>
      <c r="C141" s="38"/>
      <c r="D141" s="191" t="s">
        <v>153</v>
      </c>
      <c r="E141" s="38"/>
      <c r="F141" s="192" t="s">
        <v>220</v>
      </c>
      <c r="G141" s="38"/>
      <c r="H141" s="38"/>
      <c r="I141" s="188"/>
      <c r="J141" s="38"/>
      <c r="K141" s="38"/>
      <c r="L141" s="41"/>
      <c r="M141" s="189"/>
      <c r="N141" s="190"/>
      <c r="O141" s="66"/>
      <c r="P141" s="66"/>
      <c r="Q141" s="66"/>
      <c r="R141" s="66"/>
      <c r="S141" s="66"/>
      <c r="T141" s="67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9" t="s">
        <v>153</v>
      </c>
      <c r="AU141" s="19" t="s">
        <v>80</v>
      </c>
    </row>
    <row r="142" spans="1:65" s="12" customFormat="1" ht="10.199999999999999">
      <c r="B142" s="194"/>
      <c r="C142" s="195"/>
      <c r="D142" s="186" t="s">
        <v>168</v>
      </c>
      <c r="E142" s="196" t="s">
        <v>19</v>
      </c>
      <c r="F142" s="197" t="s">
        <v>221</v>
      </c>
      <c r="G142" s="195"/>
      <c r="H142" s="198">
        <v>152.5</v>
      </c>
      <c r="I142" s="199"/>
      <c r="J142" s="195"/>
      <c r="K142" s="195"/>
      <c r="L142" s="200"/>
      <c r="M142" s="201"/>
      <c r="N142" s="202"/>
      <c r="O142" s="202"/>
      <c r="P142" s="202"/>
      <c r="Q142" s="202"/>
      <c r="R142" s="202"/>
      <c r="S142" s="202"/>
      <c r="T142" s="203"/>
      <c r="AT142" s="204" t="s">
        <v>168</v>
      </c>
      <c r="AU142" s="204" t="s">
        <v>80</v>
      </c>
      <c r="AV142" s="12" t="s">
        <v>82</v>
      </c>
      <c r="AW142" s="12" t="s">
        <v>34</v>
      </c>
      <c r="AX142" s="12" t="s">
        <v>73</v>
      </c>
      <c r="AY142" s="204" t="s">
        <v>144</v>
      </c>
    </row>
    <row r="143" spans="1:65" s="13" customFormat="1" ht="10.199999999999999">
      <c r="B143" s="205"/>
      <c r="C143" s="206"/>
      <c r="D143" s="186" t="s">
        <v>168</v>
      </c>
      <c r="E143" s="207" t="s">
        <v>19</v>
      </c>
      <c r="F143" s="208" t="s">
        <v>170</v>
      </c>
      <c r="G143" s="206"/>
      <c r="H143" s="209">
        <v>152.5</v>
      </c>
      <c r="I143" s="210"/>
      <c r="J143" s="206"/>
      <c r="K143" s="206"/>
      <c r="L143" s="211"/>
      <c r="M143" s="212"/>
      <c r="N143" s="213"/>
      <c r="O143" s="213"/>
      <c r="P143" s="213"/>
      <c r="Q143" s="213"/>
      <c r="R143" s="213"/>
      <c r="S143" s="213"/>
      <c r="T143" s="214"/>
      <c r="AT143" s="215" t="s">
        <v>168</v>
      </c>
      <c r="AU143" s="215" t="s">
        <v>80</v>
      </c>
      <c r="AV143" s="13" t="s">
        <v>150</v>
      </c>
      <c r="AW143" s="13" t="s">
        <v>34</v>
      </c>
      <c r="AX143" s="13" t="s">
        <v>80</v>
      </c>
      <c r="AY143" s="215" t="s">
        <v>144</v>
      </c>
    </row>
    <row r="144" spans="1:65" s="2" customFormat="1" ht="24.15" customHeight="1">
      <c r="A144" s="36"/>
      <c r="B144" s="37"/>
      <c r="C144" s="216" t="s">
        <v>222</v>
      </c>
      <c r="D144" s="216" t="s">
        <v>223</v>
      </c>
      <c r="E144" s="217" t="s">
        <v>224</v>
      </c>
      <c r="F144" s="218" t="s">
        <v>225</v>
      </c>
      <c r="G144" s="219" t="s">
        <v>218</v>
      </c>
      <c r="H144" s="220">
        <v>154.02500000000001</v>
      </c>
      <c r="I144" s="221"/>
      <c r="J144" s="222">
        <f>ROUND(I144*H144,2)</f>
        <v>0</v>
      </c>
      <c r="K144" s="218" t="s">
        <v>149</v>
      </c>
      <c r="L144" s="223"/>
      <c r="M144" s="224" t="s">
        <v>19</v>
      </c>
      <c r="N144" s="225" t="s">
        <v>44</v>
      </c>
      <c r="O144" s="66"/>
      <c r="P144" s="182">
        <f>O144*H144</f>
        <v>0</v>
      </c>
      <c r="Q144" s="182">
        <v>3.5E-4</v>
      </c>
      <c r="R144" s="182">
        <f>Q144*H144</f>
        <v>5.3908749999999998E-2</v>
      </c>
      <c r="S144" s="182">
        <v>0</v>
      </c>
      <c r="T144" s="183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184" t="s">
        <v>193</v>
      </c>
      <c r="AT144" s="184" t="s">
        <v>223</v>
      </c>
      <c r="AU144" s="184" t="s">
        <v>80</v>
      </c>
      <c r="AY144" s="19" t="s">
        <v>144</v>
      </c>
      <c r="BE144" s="185">
        <f>IF(N144="základní",J144,0)</f>
        <v>0</v>
      </c>
      <c r="BF144" s="185">
        <f>IF(N144="snížená",J144,0)</f>
        <v>0</v>
      </c>
      <c r="BG144" s="185">
        <f>IF(N144="zákl. přenesená",J144,0)</f>
        <v>0</v>
      </c>
      <c r="BH144" s="185">
        <f>IF(N144="sníž. přenesená",J144,0)</f>
        <v>0</v>
      </c>
      <c r="BI144" s="185">
        <f>IF(N144="nulová",J144,0)</f>
        <v>0</v>
      </c>
      <c r="BJ144" s="19" t="s">
        <v>80</v>
      </c>
      <c r="BK144" s="185">
        <f>ROUND(I144*H144,2)</f>
        <v>0</v>
      </c>
      <c r="BL144" s="19" t="s">
        <v>150</v>
      </c>
      <c r="BM144" s="184" t="s">
        <v>226</v>
      </c>
    </row>
    <row r="145" spans="1:65" s="2" customFormat="1" ht="19.2">
      <c r="A145" s="36"/>
      <c r="B145" s="37"/>
      <c r="C145" s="38"/>
      <c r="D145" s="186" t="s">
        <v>152</v>
      </c>
      <c r="E145" s="38"/>
      <c r="F145" s="187" t="s">
        <v>225</v>
      </c>
      <c r="G145" s="38"/>
      <c r="H145" s="38"/>
      <c r="I145" s="188"/>
      <c r="J145" s="38"/>
      <c r="K145" s="38"/>
      <c r="L145" s="41"/>
      <c r="M145" s="189"/>
      <c r="N145" s="190"/>
      <c r="O145" s="66"/>
      <c r="P145" s="66"/>
      <c r="Q145" s="66"/>
      <c r="R145" s="66"/>
      <c r="S145" s="66"/>
      <c r="T145" s="67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T145" s="19" t="s">
        <v>152</v>
      </c>
      <c r="AU145" s="19" t="s">
        <v>80</v>
      </c>
    </row>
    <row r="146" spans="1:65" s="12" customFormat="1" ht="10.199999999999999">
      <c r="B146" s="194"/>
      <c r="C146" s="195"/>
      <c r="D146" s="186" t="s">
        <v>168</v>
      </c>
      <c r="E146" s="195"/>
      <c r="F146" s="197" t="s">
        <v>227</v>
      </c>
      <c r="G146" s="195"/>
      <c r="H146" s="198">
        <v>154.02500000000001</v>
      </c>
      <c r="I146" s="199"/>
      <c r="J146" s="195"/>
      <c r="K146" s="195"/>
      <c r="L146" s="200"/>
      <c r="M146" s="201"/>
      <c r="N146" s="202"/>
      <c r="O146" s="202"/>
      <c r="P146" s="202"/>
      <c r="Q146" s="202"/>
      <c r="R146" s="202"/>
      <c r="S146" s="202"/>
      <c r="T146" s="203"/>
      <c r="AT146" s="204" t="s">
        <v>168</v>
      </c>
      <c r="AU146" s="204" t="s">
        <v>80</v>
      </c>
      <c r="AV146" s="12" t="s">
        <v>82</v>
      </c>
      <c r="AW146" s="12" t="s">
        <v>4</v>
      </c>
      <c r="AX146" s="12" t="s">
        <v>80</v>
      </c>
      <c r="AY146" s="204" t="s">
        <v>144</v>
      </c>
    </row>
    <row r="147" spans="1:65" s="2" customFormat="1" ht="24.15" customHeight="1">
      <c r="A147" s="36"/>
      <c r="B147" s="37"/>
      <c r="C147" s="173" t="s">
        <v>228</v>
      </c>
      <c r="D147" s="173" t="s">
        <v>145</v>
      </c>
      <c r="E147" s="174" t="s">
        <v>229</v>
      </c>
      <c r="F147" s="175" t="s">
        <v>230</v>
      </c>
      <c r="G147" s="176" t="s">
        <v>231</v>
      </c>
      <c r="H147" s="177">
        <v>38.125</v>
      </c>
      <c r="I147" s="178"/>
      <c r="J147" s="179">
        <f>ROUND(I147*H147,2)</f>
        <v>0</v>
      </c>
      <c r="K147" s="175" t="s">
        <v>149</v>
      </c>
      <c r="L147" s="41"/>
      <c r="M147" s="180" t="s">
        <v>19</v>
      </c>
      <c r="N147" s="181" t="s">
        <v>44</v>
      </c>
      <c r="O147" s="66"/>
      <c r="P147" s="182">
        <f>O147*H147</f>
        <v>0</v>
      </c>
      <c r="Q147" s="182">
        <v>0</v>
      </c>
      <c r="R147" s="182">
        <f>Q147*H147</f>
        <v>0</v>
      </c>
      <c r="S147" s="182">
        <v>0</v>
      </c>
      <c r="T147" s="183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184" t="s">
        <v>150</v>
      </c>
      <c r="AT147" s="184" t="s">
        <v>145</v>
      </c>
      <c r="AU147" s="184" t="s">
        <v>80</v>
      </c>
      <c r="AY147" s="19" t="s">
        <v>144</v>
      </c>
      <c r="BE147" s="185">
        <f>IF(N147="základní",J147,0)</f>
        <v>0</v>
      </c>
      <c r="BF147" s="185">
        <f>IF(N147="snížená",J147,0)</f>
        <v>0</v>
      </c>
      <c r="BG147" s="185">
        <f>IF(N147="zákl. přenesená",J147,0)</f>
        <v>0</v>
      </c>
      <c r="BH147" s="185">
        <f>IF(N147="sníž. přenesená",J147,0)</f>
        <v>0</v>
      </c>
      <c r="BI147" s="185">
        <f>IF(N147="nulová",J147,0)</f>
        <v>0</v>
      </c>
      <c r="BJ147" s="19" t="s">
        <v>80</v>
      </c>
      <c r="BK147" s="185">
        <f>ROUND(I147*H147,2)</f>
        <v>0</v>
      </c>
      <c r="BL147" s="19" t="s">
        <v>150</v>
      </c>
      <c r="BM147" s="184" t="s">
        <v>232</v>
      </c>
    </row>
    <row r="148" spans="1:65" s="2" customFormat="1" ht="19.2">
      <c r="A148" s="36"/>
      <c r="B148" s="37"/>
      <c r="C148" s="38"/>
      <c r="D148" s="186" t="s">
        <v>152</v>
      </c>
      <c r="E148" s="38"/>
      <c r="F148" s="187" t="s">
        <v>230</v>
      </c>
      <c r="G148" s="38"/>
      <c r="H148" s="38"/>
      <c r="I148" s="188"/>
      <c r="J148" s="38"/>
      <c r="K148" s="38"/>
      <c r="L148" s="41"/>
      <c r="M148" s="189"/>
      <c r="N148" s="190"/>
      <c r="O148" s="66"/>
      <c r="P148" s="66"/>
      <c r="Q148" s="66"/>
      <c r="R148" s="66"/>
      <c r="S148" s="66"/>
      <c r="T148" s="67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9" t="s">
        <v>152</v>
      </c>
      <c r="AU148" s="19" t="s">
        <v>80</v>
      </c>
    </row>
    <row r="149" spans="1:65" s="2" customFormat="1" ht="10.199999999999999">
      <c r="A149" s="36"/>
      <c r="B149" s="37"/>
      <c r="C149" s="38"/>
      <c r="D149" s="191" t="s">
        <v>153</v>
      </c>
      <c r="E149" s="38"/>
      <c r="F149" s="192" t="s">
        <v>233</v>
      </c>
      <c r="G149" s="38"/>
      <c r="H149" s="38"/>
      <c r="I149" s="188"/>
      <c r="J149" s="38"/>
      <c r="K149" s="38"/>
      <c r="L149" s="41"/>
      <c r="M149" s="189"/>
      <c r="N149" s="190"/>
      <c r="O149" s="66"/>
      <c r="P149" s="66"/>
      <c r="Q149" s="66"/>
      <c r="R149" s="66"/>
      <c r="S149" s="66"/>
      <c r="T149" s="67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T149" s="19" t="s">
        <v>153</v>
      </c>
      <c r="AU149" s="19" t="s">
        <v>80</v>
      </c>
    </row>
    <row r="150" spans="1:65" s="12" customFormat="1" ht="10.199999999999999">
      <c r="B150" s="194"/>
      <c r="C150" s="195"/>
      <c r="D150" s="186" t="s">
        <v>168</v>
      </c>
      <c r="E150" s="196" t="s">
        <v>19</v>
      </c>
      <c r="F150" s="197" t="s">
        <v>234</v>
      </c>
      <c r="G150" s="195"/>
      <c r="H150" s="198">
        <v>38.125</v>
      </c>
      <c r="I150" s="199"/>
      <c r="J150" s="195"/>
      <c r="K150" s="195"/>
      <c r="L150" s="200"/>
      <c r="M150" s="201"/>
      <c r="N150" s="202"/>
      <c r="O150" s="202"/>
      <c r="P150" s="202"/>
      <c r="Q150" s="202"/>
      <c r="R150" s="202"/>
      <c r="S150" s="202"/>
      <c r="T150" s="203"/>
      <c r="AT150" s="204" t="s">
        <v>168</v>
      </c>
      <c r="AU150" s="204" t="s">
        <v>80</v>
      </c>
      <c r="AV150" s="12" t="s">
        <v>82</v>
      </c>
      <c r="AW150" s="12" t="s">
        <v>34</v>
      </c>
      <c r="AX150" s="12" t="s">
        <v>80</v>
      </c>
      <c r="AY150" s="204" t="s">
        <v>144</v>
      </c>
    </row>
    <row r="151" spans="1:65" s="2" customFormat="1" ht="16.5" customHeight="1">
      <c r="A151" s="36"/>
      <c r="B151" s="37"/>
      <c r="C151" s="216" t="s">
        <v>235</v>
      </c>
      <c r="D151" s="216" t="s">
        <v>223</v>
      </c>
      <c r="E151" s="217" t="s">
        <v>236</v>
      </c>
      <c r="F151" s="218" t="s">
        <v>237</v>
      </c>
      <c r="G151" s="219" t="s">
        <v>238</v>
      </c>
      <c r="H151" s="220">
        <v>76.25</v>
      </c>
      <c r="I151" s="221"/>
      <c r="J151" s="222">
        <f>ROUND(I151*H151,2)</f>
        <v>0</v>
      </c>
      <c r="K151" s="218" t="s">
        <v>149</v>
      </c>
      <c r="L151" s="223"/>
      <c r="M151" s="224" t="s">
        <v>19</v>
      </c>
      <c r="N151" s="225" t="s">
        <v>44</v>
      </c>
      <c r="O151" s="66"/>
      <c r="P151" s="182">
        <f>O151*H151</f>
        <v>0</v>
      </c>
      <c r="Q151" s="182">
        <v>1</v>
      </c>
      <c r="R151" s="182">
        <f>Q151*H151</f>
        <v>76.25</v>
      </c>
      <c r="S151" s="182">
        <v>0</v>
      </c>
      <c r="T151" s="183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184" t="s">
        <v>193</v>
      </c>
      <c r="AT151" s="184" t="s">
        <v>223</v>
      </c>
      <c r="AU151" s="184" t="s">
        <v>80</v>
      </c>
      <c r="AY151" s="19" t="s">
        <v>144</v>
      </c>
      <c r="BE151" s="185">
        <f>IF(N151="základní",J151,0)</f>
        <v>0</v>
      </c>
      <c r="BF151" s="185">
        <f>IF(N151="snížená",J151,0)</f>
        <v>0</v>
      </c>
      <c r="BG151" s="185">
        <f>IF(N151="zákl. přenesená",J151,0)</f>
        <v>0</v>
      </c>
      <c r="BH151" s="185">
        <f>IF(N151="sníž. přenesená",J151,0)</f>
        <v>0</v>
      </c>
      <c r="BI151" s="185">
        <f>IF(N151="nulová",J151,0)</f>
        <v>0</v>
      </c>
      <c r="BJ151" s="19" t="s">
        <v>80</v>
      </c>
      <c r="BK151" s="185">
        <f>ROUND(I151*H151,2)</f>
        <v>0</v>
      </c>
      <c r="BL151" s="19" t="s">
        <v>150</v>
      </c>
      <c r="BM151" s="184" t="s">
        <v>239</v>
      </c>
    </row>
    <row r="152" spans="1:65" s="2" customFormat="1" ht="10.199999999999999">
      <c r="A152" s="36"/>
      <c r="B152" s="37"/>
      <c r="C152" s="38"/>
      <c r="D152" s="186" t="s">
        <v>152</v>
      </c>
      <c r="E152" s="38"/>
      <c r="F152" s="187" t="s">
        <v>237</v>
      </c>
      <c r="G152" s="38"/>
      <c r="H152" s="38"/>
      <c r="I152" s="188"/>
      <c r="J152" s="38"/>
      <c r="K152" s="38"/>
      <c r="L152" s="41"/>
      <c r="M152" s="189"/>
      <c r="N152" s="190"/>
      <c r="O152" s="66"/>
      <c r="P152" s="66"/>
      <c r="Q152" s="66"/>
      <c r="R152" s="66"/>
      <c r="S152" s="66"/>
      <c r="T152" s="67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T152" s="19" t="s">
        <v>152</v>
      </c>
      <c r="AU152" s="19" t="s">
        <v>80</v>
      </c>
    </row>
    <row r="153" spans="1:65" s="12" customFormat="1" ht="10.199999999999999">
      <c r="B153" s="194"/>
      <c r="C153" s="195"/>
      <c r="D153" s="186" t="s">
        <v>168</v>
      </c>
      <c r="E153" s="195"/>
      <c r="F153" s="197" t="s">
        <v>240</v>
      </c>
      <c r="G153" s="195"/>
      <c r="H153" s="198">
        <v>76.25</v>
      </c>
      <c r="I153" s="199"/>
      <c r="J153" s="195"/>
      <c r="K153" s="195"/>
      <c r="L153" s="200"/>
      <c r="M153" s="201"/>
      <c r="N153" s="202"/>
      <c r="O153" s="202"/>
      <c r="P153" s="202"/>
      <c r="Q153" s="202"/>
      <c r="R153" s="202"/>
      <c r="S153" s="202"/>
      <c r="T153" s="203"/>
      <c r="AT153" s="204" t="s">
        <v>168</v>
      </c>
      <c r="AU153" s="204" t="s">
        <v>80</v>
      </c>
      <c r="AV153" s="12" t="s">
        <v>82</v>
      </c>
      <c r="AW153" s="12" t="s">
        <v>4</v>
      </c>
      <c r="AX153" s="12" t="s">
        <v>80</v>
      </c>
      <c r="AY153" s="204" t="s">
        <v>144</v>
      </c>
    </row>
    <row r="154" spans="1:65" s="2" customFormat="1" ht="21.75" customHeight="1">
      <c r="A154" s="36"/>
      <c r="B154" s="37"/>
      <c r="C154" s="173" t="s">
        <v>241</v>
      </c>
      <c r="D154" s="173" t="s">
        <v>145</v>
      </c>
      <c r="E154" s="174" t="s">
        <v>242</v>
      </c>
      <c r="F154" s="175" t="s">
        <v>243</v>
      </c>
      <c r="G154" s="176" t="s">
        <v>148</v>
      </c>
      <c r="H154" s="177">
        <v>30</v>
      </c>
      <c r="I154" s="178"/>
      <c r="J154" s="179">
        <f>ROUND(I154*H154,2)</f>
        <v>0</v>
      </c>
      <c r="K154" s="175" t="s">
        <v>149</v>
      </c>
      <c r="L154" s="41"/>
      <c r="M154" s="180" t="s">
        <v>19</v>
      </c>
      <c r="N154" s="181" t="s">
        <v>44</v>
      </c>
      <c r="O154" s="66"/>
      <c r="P154" s="182">
        <f>O154*H154</f>
        <v>0</v>
      </c>
      <c r="Q154" s="182">
        <v>0.23</v>
      </c>
      <c r="R154" s="182">
        <f>Q154*H154</f>
        <v>6.9</v>
      </c>
      <c r="S154" s="182">
        <v>0</v>
      </c>
      <c r="T154" s="183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84" t="s">
        <v>150</v>
      </c>
      <c r="AT154" s="184" t="s">
        <v>145</v>
      </c>
      <c r="AU154" s="184" t="s">
        <v>80</v>
      </c>
      <c r="AY154" s="19" t="s">
        <v>144</v>
      </c>
      <c r="BE154" s="185">
        <f>IF(N154="základní",J154,0)</f>
        <v>0</v>
      </c>
      <c r="BF154" s="185">
        <f>IF(N154="snížená",J154,0)</f>
        <v>0</v>
      </c>
      <c r="BG154" s="185">
        <f>IF(N154="zákl. přenesená",J154,0)</f>
        <v>0</v>
      </c>
      <c r="BH154" s="185">
        <f>IF(N154="sníž. přenesená",J154,0)</f>
        <v>0</v>
      </c>
      <c r="BI154" s="185">
        <f>IF(N154="nulová",J154,0)</f>
        <v>0</v>
      </c>
      <c r="BJ154" s="19" t="s">
        <v>80</v>
      </c>
      <c r="BK154" s="185">
        <f>ROUND(I154*H154,2)</f>
        <v>0</v>
      </c>
      <c r="BL154" s="19" t="s">
        <v>150</v>
      </c>
      <c r="BM154" s="184" t="s">
        <v>244</v>
      </c>
    </row>
    <row r="155" spans="1:65" s="2" customFormat="1" ht="10.199999999999999">
      <c r="A155" s="36"/>
      <c r="B155" s="37"/>
      <c r="C155" s="38"/>
      <c r="D155" s="186" t="s">
        <v>152</v>
      </c>
      <c r="E155" s="38"/>
      <c r="F155" s="187" t="s">
        <v>243</v>
      </c>
      <c r="G155" s="38"/>
      <c r="H155" s="38"/>
      <c r="I155" s="188"/>
      <c r="J155" s="38"/>
      <c r="K155" s="38"/>
      <c r="L155" s="41"/>
      <c r="M155" s="189"/>
      <c r="N155" s="190"/>
      <c r="O155" s="66"/>
      <c r="P155" s="66"/>
      <c r="Q155" s="66"/>
      <c r="R155" s="66"/>
      <c r="S155" s="66"/>
      <c r="T155" s="67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T155" s="19" t="s">
        <v>152</v>
      </c>
      <c r="AU155" s="19" t="s">
        <v>80</v>
      </c>
    </row>
    <row r="156" spans="1:65" s="2" customFormat="1" ht="10.199999999999999">
      <c r="A156" s="36"/>
      <c r="B156" s="37"/>
      <c r="C156" s="38"/>
      <c r="D156" s="191" t="s">
        <v>153</v>
      </c>
      <c r="E156" s="38"/>
      <c r="F156" s="192" t="s">
        <v>245</v>
      </c>
      <c r="G156" s="38"/>
      <c r="H156" s="38"/>
      <c r="I156" s="188"/>
      <c r="J156" s="38"/>
      <c r="K156" s="38"/>
      <c r="L156" s="41"/>
      <c r="M156" s="189"/>
      <c r="N156" s="190"/>
      <c r="O156" s="66"/>
      <c r="P156" s="66"/>
      <c r="Q156" s="66"/>
      <c r="R156" s="66"/>
      <c r="S156" s="66"/>
      <c r="T156" s="67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19" t="s">
        <v>153</v>
      </c>
      <c r="AU156" s="19" t="s">
        <v>80</v>
      </c>
    </row>
    <row r="157" spans="1:65" s="12" customFormat="1" ht="20.399999999999999">
      <c r="B157" s="194"/>
      <c r="C157" s="195"/>
      <c r="D157" s="186" t="s">
        <v>168</v>
      </c>
      <c r="E157" s="196" t="s">
        <v>19</v>
      </c>
      <c r="F157" s="197" t="s">
        <v>246</v>
      </c>
      <c r="G157" s="195"/>
      <c r="H157" s="198">
        <v>30</v>
      </c>
      <c r="I157" s="199"/>
      <c r="J157" s="195"/>
      <c r="K157" s="195"/>
      <c r="L157" s="200"/>
      <c r="M157" s="201"/>
      <c r="N157" s="202"/>
      <c r="O157" s="202"/>
      <c r="P157" s="202"/>
      <c r="Q157" s="202"/>
      <c r="R157" s="202"/>
      <c r="S157" s="202"/>
      <c r="T157" s="203"/>
      <c r="AT157" s="204" t="s">
        <v>168</v>
      </c>
      <c r="AU157" s="204" t="s">
        <v>80</v>
      </c>
      <c r="AV157" s="12" t="s">
        <v>82</v>
      </c>
      <c r="AW157" s="12" t="s">
        <v>34</v>
      </c>
      <c r="AX157" s="12" t="s">
        <v>80</v>
      </c>
      <c r="AY157" s="204" t="s">
        <v>144</v>
      </c>
    </row>
    <row r="158" spans="1:65" s="2" customFormat="1" ht="21.75" customHeight="1">
      <c r="A158" s="36"/>
      <c r="B158" s="37"/>
      <c r="C158" s="173" t="s">
        <v>247</v>
      </c>
      <c r="D158" s="173" t="s">
        <v>145</v>
      </c>
      <c r="E158" s="174" t="s">
        <v>248</v>
      </c>
      <c r="F158" s="175" t="s">
        <v>249</v>
      </c>
      <c r="G158" s="176" t="s">
        <v>148</v>
      </c>
      <c r="H158" s="177">
        <v>30</v>
      </c>
      <c r="I158" s="178"/>
      <c r="J158" s="179">
        <f>ROUND(I158*H158,2)</f>
        <v>0</v>
      </c>
      <c r="K158" s="175" t="s">
        <v>149</v>
      </c>
      <c r="L158" s="41"/>
      <c r="M158" s="180" t="s">
        <v>19</v>
      </c>
      <c r="N158" s="181" t="s">
        <v>44</v>
      </c>
      <c r="O158" s="66"/>
      <c r="P158" s="182">
        <f>O158*H158</f>
        <v>0</v>
      </c>
      <c r="Q158" s="182">
        <v>0.69</v>
      </c>
      <c r="R158" s="182">
        <f>Q158*H158</f>
        <v>20.7</v>
      </c>
      <c r="S158" s="182">
        <v>0</v>
      </c>
      <c r="T158" s="183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84" t="s">
        <v>150</v>
      </c>
      <c r="AT158" s="184" t="s">
        <v>145</v>
      </c>
      <c r="AU158" s="184" t="s">
        <v>80</v>
      </c>
      <c r="AY158" s="19" t="s">
        <v>144</v>
      </c>
      <c r="BE158" s="185">
        <f>IF(N158="základní",J158,0)</f>
        <v>0</v>
      </c>
      <c r="BF158" s="185">
        <f>IF(N158="snížená",J158,0)</f>
        <v>0</v>
      </c>
      <c r="BG158" s="185">
        <f>IF(N158="zákl. přenesená",J158,0)</f>
        <v>0</v>
      </c>
      <c r="BH158" s="185">
        <f>IF(N158="sníž. přenesená",J158,0)</f>
        <v>0</v>
      </c>
      <c r="BI158" s="185">
        <f>IF(N158="nulová",J158,0)</f>
        <v>0</v>
      </c>
      <c r="BJ158" s="19" t="s">
        <v>80</v>
      </c>
      <c r="BK158" s="185">
        <f>ROUND(I158*H158,2)</f>
        <v>0</v>
      </c>
      <c r="BL158" s="19" t="s">
        <v>150</v>
      </c>
      <c r="BM158" s="184" t="s">
        <v>250</v>
      </c>
    </row>
    <row r="159" spans="1:65" s="2" customFormat="1" ht="10.199999999999999">
      <c r="A159" s="36"/>
      <c r="B159" s="37"/>
      <c r="C159" s="38"/>
      <c r="D159" s="186" t="s">
        <v>152</v>
      </c>
      <c r="E159" s="38"/>
      <c r="F159" s="187" t="s">
        <v>249</v>
      </c>
      <c r="G159" s="38"/>
      <c r="H159" s="38"/>
      <c r="I159" s="188"/>
      <c r="J159" s="38"/>
      <c r="K159" s="38"/>
      <c r="L159" s="41"/>
      <c r="M159" s="189"/>
      <c r="N159" s="190"/>
      <c r="O159" s="66"/>
      <c r="P159" s="66"/>
      <c r="Q159" s="66"/>
      <c r="R159" s="66"/>
      <c r="S159" s="66"/>
      <c r="T159" s="67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T159" s="19" t="s">
        <v>152</v>
      </c>
      <c r="AU159" s="19" t="s">
        <v>80</v>
      </c>
    </row>
    <row r="160" spans="1:65" s="2" customFormat="1" ht="10.199999999999999">
      <c r="A160" s="36"/>
      <c r="B160" s="37"/>
      <c r="C160" s="38"/>
      <c r="D160" s="191" t="s">
        <v>153</v>
      </c>
      <c r="E160" s="38"/>
      <c r="F160" s="192" t="s">
        <v>251</v>
      </c>
      <c r="G160" s="38"/>
      <c r="H160" s="38"/>
      <c r="I160" s="188"/>
      <c r="J160" s="38"/>
      <c r="K160" s="38"/>
      <c r="L160" s="41"/>
      <c r="M160" s="189"/>
      <c r="N160" s="190"/>
      <c r="O160" s="66"/>
      <c r="P160" s="66"/>
      <c r="Q160" s="66"/>
      <c r="R160" s="66"/>
      <c r="S160" s="66"/>
      <c r="T160" s="67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T160" s="19" t="s">
        <v>153</v>
      </c>
      <c r="AU160" s="19" t="s">
        <v>80</v>
      </c>
    </row>
    <row r="161" spans="1:65" s="12" customFormat="1" ht="20.399999999999999">
      <c r="B161" s="194"/>
      <c r="C161" s="195"/>
      <c r="D161" s="186" t="s">
        <v>168</v>
      </c>
      <c r="E161" s="196" t="s">
        <v>19</v>
      </c>
      <c r="F161" s="197" t="s">
        <v>246</v>
      </c>
      <c r="G161" s="195"/>
      <c r="H161" s="198">
        <v>30</v>
      </c>
      <c r="I161" s="199"/>
      <c r="J161" s="195"/>
      <c r="K161" s="195"/>
      <c r="L161" s="200"/>
      <c r="M161" s="201"/>
      <c r="N161" s="202"/>
      <c r="O161" s="202"/>
      <c r="P161" s="202"/>
      <c r="Q161" s="202"/>
      <c r="R161" s="202"/>
      <c r="S161" s="202"/>
      <c r="T161" s="203"/>
      <c r="AT161" s="204" t="s">
        <v>168</v>
      </c>
      <c r="AU161" s="204" t="s">
        <v>80</v>
      </c>
      <c r="AV161" s="12" t="s">
        <v>82</v>
      </c>
      <c r="AW161" s="12" t="s">
        <v>34</v>
      </c>
      <c r="AX161" s="12" t="s">
        <v>80</v>
      </c>
      <c r="AY161" s="204" t="s">
        <v>144</v>
      </c>
    </row>
    <row r="162" spans="1:65" s="2" customFormat="1" ht="24.15" customHeight="1">
      <c r="A162" s="36"/>
      <c r="B162" s="37"/>
      <c r="C162" s="173" t="s">
        <v>252</v>
      </c>
      <c r="D162" s="173" t="s">
        <v>145</v>
      </c>
      <c r="E162" s="174" t="s">
        <v>253</v>
      </c>
      <c r="F162" s="175" t="s">
        <v>254</v>
      </c>
      <c r="G162" s="176" t="s">
        <v>255</v>
      </c>
      <c r="H162" s="177">
        <v>0.5</v>
      </c>
      <c r="I162" s="178"/>
      <c r="J162" s="179">
        <f>ROUND(I162*H162,2)</f>
        <v>0</v>
      </c>
      <c r="K162" s="175" t="s">
        <v>19</v>
      </c>
      <c r="L162" s="41"/>
      <c r="M162" s="180" t="s">
        <v>19</v>
      </c>
      <c r="N162" s="181" t="s">
        <v>44</v>
      </c>
      <c r="O162" s="66"/>
      <c r="P162" s="182">
        <f>O162*H162</f>
        <v>0</v>
      </c>
      <c r="Q162" s="182">
        <v>0</v>
      </c>
      <c r="R162" s="182">
        <f>Q162*H162</f>
        <v>0</v>
      </c>
      <c r="S162" s="182">
        <v>0</v>
      </c>
      <c r="T162" s="183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184" t="s">
        <v>150</v>
      </c>
      <c r="AT162" s="184" t="s">
        <v>145</v>
      </c>
      <c r="AU162" s="184" t="s">
        <v>80</v>
      </c>
      <c r="AY162" s="19" t="s">
        <v>144</v>
      </c>
      <c r="BE162" s="185">
        <f>IF(N162="základní",J162,0)</f>
        <v>0</v>
      </c>
      <c r="BF162" s="185">
        <f>IF(N162="snížená",J162,0)</f>
        <v>0</v>
      </c>
      <c r="BG162" s="185">
        <f>IF(N162="zákl. přenesená",J162,0)</f>
        <v>0</v>
      </c>
      <c r="BH162" s="185">
        <f>IF(N162="sníž. přenesená",J162,0)</f>
        <v>0</v>
      </c>
      <c r="BI162" s="185">
        <f>IF(N162="nulová",J162,0)</f>
        <v>0</v>
      </c>
      <c r="BJ162" s="19" t="s">
        <v>80</v>
      </c>
      <c r="BK162" s="185">
        <f>ROUND(I162*H162,2)</f>
        <v>0</v>
      </c>
      <c r="BL162" s="19" t="s">
        <v>150</v>
      </c>
      <c r="BM162" s="184" t="s">
        <v>256</v>
      </c>
    </row>
    <row r="163" spans="1:65" s="2" customFormat="1" ht="19.2">
      <c r="A163" s="36"/>
      <c r="B163" s="37"/>
      <c r="C163" s="38"/>
      <c r="D163" s="186" t="s">
        <v>152</v>
      </c>
      <c r="E163" s="38"/>
      <c r="F163" s="187" t="s">
        <v>254</v>
      </c>
      <c r="G163" s="38"/>
      <c r="H163" s="38"/>
      <c r="I163" s="188"/>
      <c r="J163" s="38"/>
      <c r="K163" s="38"/>
      <c r="L163" s="41"/>
      <c r="M163" s="189"/>
      <c r="N163" s="190"/>
      <c r="O163" s="66"/>
      <c r="P163" s="66"/>
      <c r="Q163" s="66"/>
      <c r="R163" s="66"/>
      <c r="S163" s="66"/>
      <c r="T163" s="67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T163" s="19" t="s">
        <v>152</v>
      </c>
      <c r="AU163" s="19" t="s">
        <v>80</v>
      </c>
    </row>
    <row r="164" spans="1:65" s="2" customFormat="1" ht="38.4">
      <c r="A164" s="36"/>
      <c r="B164" s="37"/>
      <c r="C164" s="38"/>
      <c r="D164" s="186" t="s">
        <v>155</v>
      </c>
      <c r="E164" s="38"/>
      <c r="F164" s="193" t="s">
        <v>257</v>
      </c>
      <c r="G164" s="38"/>
      <c r="H164" s="38"/>
      <c r="I164" s="188"/>
      <c r="J164" s="38"/>
      <c r="K164" s="38"/>
      <c r="L164" s="41"/>
      <c r="M164" s="189"/>
      <c r="N164" s="190"/>
      <c r="O164" s="66"/>
      <c r="P164" s="66"/>
      <c r="Q164" s="66"/>
      <c r="R164" s="66"/>
      <c r="S164" s="66"/>
      <c r="T164" s="67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T164" s="19" t="s">
        <v>155</v>
      </c>
      <c r="AU164" s="19" t="s">
        <v>80</v>
      </c>
    </row>
    <row r="165" spans="1:65" s="12" customFormat="1" ht="10.199999999999999">
      <c r="B165" s="194"/>
      <c r="C165" s="195"/>
      <c r="D165" s="186" t="s">
        <v>168</v>
      </c>
      <c r="E165" s="196" t="s">
        <v>19</v>
      </c>
      <c r="F165" s="197" t="s">
        <v>258</v>
      </c>
      <c r="G165" s="195"/>
      <c r="H165" s="198">
        <v>0.5</v>
      </c>
      <c r="I165" s="199"/>
      <c r="J165" s="195"/>
      <c r="K165" s="195"/>
      <c r="L165" s="200"/>
      <c r="M165" s="201"/>
      <c r="N165" s="202"/>
      <c r="O165" s="202"/>
      <c r="P165" s="202"/>
      <c r="Q165" s="202"/>
      <c r="R165" s="202"/>
      <c r="S165" s="202"/>
      <c r="T165" s="203"/>
      <c r="AT165" s="204" t="s">
        <v>168</v>
      </c>
      <c r="AU165" s="204" t="s">
        <v>80</v>
      </c>
      <c r="AV165" s="12" t="s">
        <v>82</v>
      </c>
      <c r="AW165" s="12" t="s">
        <v>34</v>
      </c>
      <c r="AX165" s="12" t="s">
        <v>80</v>
      </c>
      <c r="AY165" s="204" t="s">
        <v>144</v>
      </c>
    </row>
    <row r="166" spans="1:65" s="2" customFormat="1" ht="24.15" customHeight="1">
      <c r="A166" s="36"/>
      <c r="B166" s="37"/>
      <c r="C166" s="173" t="s">
        <v>259</v>
      </c>
      <c r="D166" s="173" t="s">
        <v>145</v>
      </c>
      <c r="E166" s="174" t="s">
        <v>260</v>
      </c>
      <c r="F166" s="175" t="s">
        <v>261</v>
      </c>
      <c r="G166" s="176" t="s">
        <v>255</v>
      </c>
      <c r="H166" s="177">
        <v>0.5</v>
      </c>
      <c r="I166" s="178"/>
      <c r="J166" s="179">
        <f>ROUND(I166*H166,2)</f>
        <v>0</v>
      </c>
      <c r="K166" s="175" t="s">
        <v>19</v>
      </c>
      <c r="L166" s="41"/>
      <c r="M166" s="180" t="s">
        <v>19</v>
      </c>
      <c r="N166" s="181" t="s">
        <v>44</v>
      </c>
      <c r="O166" s="66"/>
      <c r="P166" s="182">
        <f>O166*H166</f>
        <v>0</v>
      </c>
      <c r="Q166" s="182">
        <v>0</v>
      </c>
      <c r="R166" s="182">
        <f>Q166*H166</f>
        <v>0</v>
      </c>
      <c r="S166" s="182">
        <v>0</v>
      </c>
      <c r="T166" s="183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184" t="s">
        <v>150</v>
      </c>
      <c r="AT166" s="184" t="s">
        <v>145</v>
      </c>
      <c r="AU166" s="184" t="s">
        <v>80</v>
      </c>
      <c r="AY166" s="19" t="s">
        <v>144</v>
      </c>
      <c r="BE166" s="185">
        <f>IF(N166="základní",J166,0)</f>
        <v>0</v>
      </c>
      <c r="BF166" s="185">
        <f>IF(N166="snížená",J166,0)</f>
        <v>0</v>
      </c>
      <c r="BG166" s="185">
        <f>IF(N166="zákl. přenesená",J166,0)</f>
        <v>0</v>
      </c>
      <c r="BH166" s="185">
        <f>IF(N166="sníž. přenesená",J166,0)</f>
        <v>0</v>
      </c>
      <c r="BI166" s="185">
        <f>IF(N166="nulová",J166,0)</f>
        <v>0</v>
      </c>
      <c r="BJ166" s="19" t="s">
        <v>80</v>
      </c>
      <c r="BK166" s="185">
        <f>ROUND(I166*H166,2)</f>
        <v>0</v>
      </c>
      <c r="BL166" s="19" t="s">
        <v>150</v>
      </c>
      <c r="BM166" s="184" t="s">
        <v>262</v>
      </c>
    </row>
    <row r="167" spans="1:65" s="2" customFormat="1" ht="19.2">
      <c r="A167" s="36"/>
      <c r="B167" s="37"/>
      <c r="C167" s="38"/>
      <c r="D167" s="186" t="s">
        <v>152</v>
      </c>
      <c r="E167" s="38"/>
      <c r="F167" s="187" t="s">
        <v>261</v>
      </c>
      <c r="G167" s="38"/>
      <c r="H167" s="38"/>
      <c r="I167" s="188"/>
      <c r="J167" s="38"/>
      <c r="K167" s="38"/>
      <c r="L167" s="41"/>
      <c r="M167" s="189"/>
      <c r="N167" s="190"/>
      <c r="O167" s="66"/>
      <c r="P167" s="66"/>
      <c r="Q167" s="66"/>
      <c r="R167" s="66"/>
      <c r="S167" s="66"/>
      <c r="T167" s="67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T167" s="19" t="s">
        <v>152</v>
      </c>
      <c r="AU167" s="19" t="s">
        <v>80</v>
      </c>
    </row>
    <row r="168" spans="1:65" s="2" customFormat="1" ht="48">
      <c r="A168" s="36"/>
      <c r="B168" s="37"/>
      <c r="C168" s="38"/>
      <c r="D168" s="186" t="s">
        <v>155</v>
      </c>
      <c r="E168" s="38"/>
      <c r="F168" s="193" t="s">
        <v>263</v>
      </c>
      <c r="G168" s="38"/>
      <c r="H168" s="38"/>
      <c r="I168" s="188"/>
      <c r="J168" s="38"/>
      <c r="K168" s="38"/>
      <c r="L168" s="41"/>
      <c r="M168" s="189"/>
      <c r="N168" s="190"/>
      <c r="O168" s="66"/>
      <c r="P168" s="66"/>
      <c r="Q168" s="66"/>
      <c r="R168" s="66"/>
      <c r="S168" s="66"/>
      <c r="T168" s="67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T168" s="19" t="s">
        <v>155</v>
      </c>
      <c r="AU168" s="19" t="s">
        <v>80</v>
      </c>
    </row>
    <row r="169" spans="1:65" s="12" customFormat="1" ht="10.199999999999999">
      <c r="B169" s="194"/>
      <c r="C169" s="195"/>
      <c r="D169" s="186" t="s">
        <v>168</v>
      </c>
      <c r="E169" s="196" t="s">
        <v>19</v>
      </c>
      <c r="F169" s="197" t="s">
        <v>258</v>
      </c>
      <c r="G169" s="195"/>
      <c r="H169" s="198">
        <v>0.5</v>
      </c>
      <c r="I169" s="199"/>
      <c r="J169" s="195"/>
      <c r="K169" s="195"/>
      <c r="L169" s="200"/>
      <c r="M169" s="201"/>
      <c r="N169" s="202"/>
      <c r="O169" s="202"/>
      <c r="P169" s="202"/>
      <c r="Q169" s="202"/>
      <c r="R169" s="202"/>
      <c r="S169" s="202"/>
      <c r="T169" s="203"/>
      <c r="AT169" s="204" t="s">
        <v>168</v>
      </c>
      <c r="AU169" s="204" t="s">
        <v>80</v>
      </c>
      <c r="AV169" s="12" t="s">
        <v>82</v>
      </c>
      <c r="AW169" s="12" t="s">
        <v>34</v>
      </c>
      <c r="AX169" s="12" t="s">
        <v>80</v>
      </c>
      <c r="AY169" s="204" t="s">
        <v>144</v>
      </c>
    </row>
    <row r="170" spans="1:65" s="2" customFormat="1" ht="24.15" customHeight="1">
      <c r="A170" s="36"/>
      <c r="B170" s="37"/>
      <c r="C170" s="173" t="s">
        <v>264</v>
      </c>
      <c r="D170" s="173" t="s">
        <v>145</v>
      </c>
      <c r="E170" s="174" t="s">
        <v>265</v>
      </c>
      <c r="F170" s="175" t="s">
        <v>266</v>
      </c>
      <c r="G170" s="176" t="s">
        <v>148</v>
      </c>
      <c r="H170" s="177">
        <v>45</v>
      </c>
      <c r="I170" s="178"/>
      <c r="J170" s="179">
        <f>ROUND(I170*H170,2)</f>
        <v>0</v>
      </c>
      <c r="K170" s="175" t="s">
        <v>19</v>
      </c>
      <c r="L170" s="41"/>
      <c r="M170" s="180" t="s">
        <v>19</v>
      </c>
      <c r="N170" s="181" t="s">
        <v>44</v>
      </c>
      <c r="O170" s="66"/>
      <c r="P170" s="182">
        <f>O170*H170</f>
        <v>0</v>
      </c>
      <c r="Q170" s="182">
        <v>0</v>
      </c>
      <c r="R170" s="182">
        <f>Q170*H170</f>
        <v>0</v>
      </c>
      <c r="S170" s="182">
        <v>0</v>
      </c>
      <c r="T170" s="183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184" t="s">
        <v>150</v>
      </c>
      <c r="AT170" s="184" t="s">
        <v>145</v>
      </c>
      <c r="AU170" s="184" t="s">
        <v>80</v>
      </c>
      <c r="AY170" s="19" t="s">
        <v>144</v>
      </c>
      <c r="BE170" s="185">
        <f>IF(N170="základní",J170,0)</f>
        <v>0</v>
      </c>
      <c r="BF170" s="185">
        <f>IF(N170="snížená",J170,0)</f>
        <v>0</v>
      </c>
      <c r="BG170" s="185">
        <f>IF(N170="zákl. přenesená",J170,0)</f>
        <v>0</v>
      </c>
      <c r="BH170" s="185">
        <f>IF(N170="sníž. přenesená",J170,0)</f>
        <v>0</v>
      </c>
      <c r="BI170" s="185">
        <f>IF(N170="nulová",J170,0)</f>
        <v>0</v>
      </c>
      <c r="BJ170" s="19" t="s">
        <v>80</v>
      </c>
      <c r="BK170" s="185">
        <f>ROUND(I170*H170,2)</f>
        <v>0</v>
      </c>
      <c r="BL170" s="19" t="s">
        <v>150</v>
      </c>
      <c r="BM170" s="184" t="s">
        <v>267</v>
      </c>
    </row>
    <row r="171" spans="1:65" s="2" customFormat="1" ht="19.2">
      <c r="A171" s="36"/>
      <c r="B171" s="37"/>
      <c r="C171" s="38"/>
      <c r="D171" s="186" t="s">
        <v>152</v>
      </c>
      <c r="E171" s="38"/>
      <c r="F171" s="187" t="s">
        <v>266</v>
      </c>
      <c r="G171" s="38"/>
      <c r="H171" s="38"/>
      <c r="I171" s="188"/>
      <c r="J171" s="38"/>
      <c r="K171" s="38"/>
      <c r="L171" s="41"/>
      <c r="M171" s="189"/>
      <c r="N171" s="190"/>
      <c r="O171" s="66"/>
      <c r="P171" s="66"/>
      <c r="Q171" s="66"/>
      <c r="R171" s="66"/>
      <c r="S171" s="66"/>
      <c r="T171" s="67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T171" s="19" t="s">
        <v>152</v>
      </c>
      <c r="AU171" s="19" t="s">
        <v>80</v>
      </c>
    </row>
    <row r="172" spans="1:65" s="2" customFormat="1" ht="19.2">
      <c r="A172" s="36"/>
      <c r="B172" s="37"/>
      <c r="C172" s="38"/>
      <c r="D172" s="186" t="s">
        <v>155</v>
      </c>
      <c r="E172" s="38"/>
      <c r="F172" s="193" t="s">
        <v>268</v>
      </c>
      <c r="G172" s="38"/>
      <c r="H172" s="38"/>
      <c r="I172" s="188"/>
      <c r="J172" s="38"/>
      <c r="K172" s="38"/>
      <c r="L172" s="41"/>
      <c r="M172" s="189"/>
      <c r="N172" s="190"/>
      <c r="O172" s="66"/>
      <c r="P172" s="66"/>
      <c r="Q172" s="66"/>
      <c r="R172" s="66"/>
      <c r="S172" s="66"/>
      <c r="T172" s="67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T172" s="19" t="s">
        <v>155</v>
      </c>
      <c r="AU172" s="19" t="s">
        <v>80</v>
      </c>
    </row>
    <row r="173" spans="1:65" s="12" customFormat="1" ht="10.199999999999999">
      <c r="B173" s="194"/>
      <c r="C173" s="195"/>
      <c r="D173" s="186" t="s">
        <v>168</v>
      </c>
      <c r="E173" s="196" t="s">
        <v>19</v>
      </c>
      <c r="F173" s="197" t="s">
        <v>269</v>
      </c>
      <c r="G173" s="195"/>
      <c r="H173" s="198">
        <v>45</v>
      </c>
      <c r="I173" s="199"/>
      <c r="J173" s="195"/>
      <c r="K173" s="195"/>
      <c r="L173" s="200"/>
      <c r="M173" s="201"/>
      <c r="N173" s="202"/>
      <c r="O173" s="202"/>
      <c r="P173" s="202"/>
      <c r="Q173" s="202"/>
      <c r="R173" s="202"/>
      <c r="S173" s="202"/>
      <c r="T173" s="203"/>
      <c r="AT173" s="204" t="s">
        <v>168</v>
      </c>
      <c r="AU173" s="204" t="s">
        <v>80</v>
      </c>
      <c r="AV173" s="12" t="s">
        <v>82</v>
      </c>
      <c r="AW173" s="12" t="s">
        <v>34</v>
      </c>
      <c r="AX173" s="12" t="s">
        <v>80</v>
      </c>
      <c r="AY173" s="204" t="s">
        <v>144</v>
      </c>
    </row>
    <row r="174" spans="1:65" s="2" customFormat="1" ht="24.15" customHeight="1">
      <c r="A174" s="36"/>
      <c r="B174" s="37"/>
      <c r="C174" s="173" t="s">
        <v>7</v>
      </c>
      <c r="D174" s="173" t="s">
        <v>145</v>
      </c>
      <c r="E174" s="174" t="s">
        <v>270</v>
      </c>
      <c r="F174" s="175" t="s">
        <v>271</v>
      </c>
      <c r="G174" s="176" t="s">
        <v>148</v>
      </c>
      <c r="H174" s="177">
        <v>33.9</v>
      </c>
      <c r="I174" s="178"/>
      <c r="J174" s="179">
        <f>ROUND(I174*H174,2)</f>
        <v>0</v>
      </c>
      <c r="K174" s="175" t="s">
        <v>19</v>
      </c>
      <c r="L174" s="41"/>
      <c r="M174" s="180" t="s">
        <v>19</v>
      </c>
      <c r="N174" s="181" t="s">
        <v>44</v>
      </c>
      <c r="O174" s="66"/>
      <c r="P174" s="182">
        <f>O174*H174</f>
        <v>0</v>
      </c>
      <c r="Q174" s="182">
        <v>0</v>
      </c>
      <c r="R174" s="182">
        <f>Q174*H174</f>
        <v>0</v>
      </c>
      <c r="S174" s="182">
        <v>0</v>
      </c>
      <c r="T174" s="183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184" t="s">
        <v>150</v>
      </c>
      <c r="AT174" s="184" t="s">
        <v>145</v>
      </c>
      <c r="AU174" s="184" t="s">
        <v>80</v>
      </c>
      <c r="AY174" s="19" t="s">
        <v>144</v>
      </c>
      <c r="BE174" s="185">
        <f>IF(N174="základní",J174,0)</f>
        <v>0</v>
      </c>
      <c r="BF174" s="185">
        <f>IF(N174="snížená",J174,0)</f>
        <v>0</v>
      </c>
      <c r="BG174" s="185">
        <f>IF(N174="zákl. přenesená",J174,0)</f>
        <v>0</v>
      </c>
      <c r="BH174" s="185">
        <f>IF(N174="sníž. přenesená",J174,0)</f>
        <v>0</v>
      </c>
      <c r="BI174" s="185">
        <f>IF(N174="nulová",J174,0)</f>
        <v>0</v>
      </c>
      <c r="BJ174" s="19" t="s">
        <v>80</v>
      </c>
      <c r="BK174" s="185">
        <f>ROUND(I174*H174,2)</f>
        <v>0</v>
      </c>
      <c r="BL174" s="19" t="s">
        <v>150</v>
      </c>
      <c r="BM174" s="184" t="s">
        <v>272</v>
      </c>
    </row>
    <row r="175" spans="1:65" s="2" customFormat="1" ht="10.199999999999999">
      <c r="A175" s="36"/>
      <c r="B175" s="37"/>
      <c r="C175" s="38"/>
      <c r="D175" s="186" t="s">
        <v>152</v>
      </c>
      <c r="E175" s="38"/>
      <c r="F175" s="187" t="s">
        <v>271</v>
      </c>
      <c r="G175" s="38"/>
      <c r="H175" s="38"/>
      <c r="I175" s="188"/>
      <c r="J175" s="38"/>
      <c r="K175" s="38"/>
      <c r="L175" s="41"/>
      <c r="M175" s="189"/>
      <c r="N175" s="190"/>
      <c r="O175" s="66"/>
      <c r="P175" s="66"/>
      <c r="Q175" s="66"/>
      <c r="R175" s="66"/>
      <c r="S175" s="66"/>
      <c r="T175" s="67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T175" s="19" t="s">
        <v>152</v>
      </c>
      <c r="AU175" s="19" t="s">
        <v>80</v>
      </c>
    </row>
    <row r="176" spans="1:65" s="2" customFormat="1" ht="19.2">
      <c r="A176" s="36"/>
      <c r="B176" s="37"/>
      <c r="C176" s="38"/>
      <c r="D176" s="186" t="s">
        <v>155</v>
      </c>
      <c r="E176" s="38"/>
      <c r="F176" s="193" t="s">
        <v>273</v>
      </c>
      <c r="G176" s="38"/>
      <c r="H176" s="38"/>
      <c r="I176" s="188"/>
      <c r="J176" s="38"/>
      <c r="K176" s="38"/>
      <c r="L176" s="41"/>
      <c r="M176" s="189"/>
      <c r="N176" s="190"/>
      <c r="O176" s="66"/>
      <c r="P176" s="66"/>
      <c r="Q176" s="66"/>
      <c r="R176" s="66"/>
      <c r="S176" s="66"/>
      <c r="T176" s="67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T176" s="19" t="s">
        <v>155</v>
      </c>
      <c r="AU176" s="19" t="s">
        <v>80</v>
      </c>
    </row>
    <row r="177" spans="1:65" s="12" customFormat="1" ht="10.199999999999999">
      <c r="B177" s="194"/>
      <c r="C177" s="195"/>
      <c r="D177" s="186" t="s">
        <v>168</v>
      </c>
      <c r="E177" s="196" t="s">
        <v>19</v>
      </c>
      <c r="F177" s="197" t="s">
        <v>274</v>
      </c>
      <c r="G177" s="195"/>
      <c r="H177" s="198">
        <v>33.9</v>
      </c>
      <c r="I177" s="199"/>
      <c r="J177" s="195"/>
      <c r="K177" s="195"/>
      <c r="L177" s="200"/>
      <c r="M177" s="201"/>
      <c r="N177" s="202"/>
      <c r="O177" s="202"/>
      <c r="P177" s="202"/>
      <c r="Q177" s="202"/>
      <c r="R177" s="202"/>
      <c r="S177" s="202"/>
      <c r="T177" s="203"/>
      <c r="AT177" s="204" t="s">
        <v>168</v>
      </c>
      <c r="AU177" s="204" t="s">
        <v>80</v>
      </c>
      <c r="AV177" s="12" t="s">
        <v>82</v>
      </c>
      <c r="AW177" s="12" t="s">
        <v>34</v>
      </c>
      <c r="AX177" s="12" t="s">
        <v>80</v>
      </c>
      <c r="AY177" s="204" t="s">
        <v>144</v>
      </c>
    </row>
    <row r="178" spans="1:65" s="2" customFormat="1" ht="24.15" customHeight="1">
      <c r="A178" s="36"/>
      <c r="B178" s="37"/>
      <c r="C178" s="173" t="s">
        <v>275</v>
      </c>
      <c r="D178" s="173" t="s">
        <v>145</v>
      </c>
      <c r="E178" s="174" t="s">
        <v>276</v>
      </c>
      <c r="F178" s="175" t="s">
        <v>277</v>
      </c>
      <c r="G178" s="176" t="s">
        <v>148</v>
      </c>
      <c r="H178" s="177">
        <v>15</v>
      </c>
      <c r="I178" s="178"/>
      <c r="J178" s="179">
        <f>ROUND(I178*H178,2)</f>
        <v>0</v>
      </c>
      <c r="K178" s="175" t="s">
        <v>19</v>
      </c>
      <c r="L178" s="41"/>
      <c r="M178" s="180" t="s">
        <v>19</v>
      </c>
      <c r="N178" s="181" t="s">
        <v>44</v>
      </c>
      <c r="O178" s="66"/>
      <c r="P178" s="182">
        <f>O178*H178</f>
        <v>0</v>
      </c>
      <c r="Q178" s="182">
        <v>0</v>
      </c>
      <c r="R178" s="182">
        <f>Q178*H178</f>
        <v>0</v>
      </c>
      <c r="S178" s="182">
        <v>0</v>
      </c>
      <c r="T178" s="183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184" t="s">
        <v>150</v>
      </c>
      <c r="AT178" s="184" t="s">
        <v>145</v>
      </c>
      <c r="AU178" s="184" t="s">
        <v>80</v>
      </c>
      <c r="AY178" s="19" t="s">
        <v>144</v>
      </c>
      <c r="BE178" s="185">
        <f>IF(N178="základní",J178,0)</f>
        <v>0</v>
      </c>
      <c r="BF178" s="185">
        <f>IF(N178="snížená",J178,0)</f>
        <v>0</v>
      </c>
      <c r="BG178" s="185">
        <f>IF(N178="zákl. přenesená",J178,0)</f>
        <v>0</v>
      </c>
      <c r="BH178" s="185">
        <f>IF(N178="sníž. přenesená",J178,0)</f>
        <v>0</v>
      </c>
      <c r="BI178" s="185">
        <f>IF(N178="nulová",J178,0)</f>
        <v>0</v>
      </c>
      <c r="BJ178" s="19" t="s">
        <v>80</v>
      </c>
      <c r="BK178" s="185">
        <f>ROUND(I178*H178,2)</f>
        <v>0</v>
      </c>
      <c r="BL178" s="19" t="s">
        <v>150</v>
      </c>
      <c r="BM178" s="184" t="s">
        <v>278</v>
      </c>
    </row>
    <row r="179" spans="1:65" s="2" customFormat="1" ht="19.2">
      <c r="A179" s="36"/>
      <c r="B179" s="37"/>
      <c r="C179" s="38"/>
      <c r="D179" s="186" t="s">
        <v>152</v>
      </c>
      <c r="E179" s="38"/>
      <c r="F179" s="187" t="s">
        <v>277</v>
      </c>
      <c r="G179" s="38"/>
      <c r="H179" s="38"/>
      <c r="I179" s="188"/>
      <c r="J179" s="38"/>
      <c r="K179" s="38"/>
      <c r="L179" s="41"/>
      <c r="M179" s="189"/>
      <c r="N179" s="190"/>
      <c r="O179" s="66"/>
      <c r="P179" s="66"/>
      <c r="Q179" s="66"/>
      <c r="R179" s="66"/>
      <c r="S179" s="66"/>
      <c r="T179" s="67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T179" s="19" t="s">
        <v>152</v>
      </c>
      <c r="AU179" s="19" t="s">
        <v>80</v>
      </c>
    </row>
    <row r="180" spans="1:65" s="2" customFormat="1" ht="19.2">
      <c r="A180" s="36"/>
      <c r="B180" s="37"/>
      <c r="C180" s="38"/>
      <c r="D180" s="186" t="s">
        <v>155</v>
      </c>
      <c r="E180" s="38"/>
      <c r="F180" s="193" t="s">
        <v>279</v>
      </c>
      <c r="G180" s="38"/>
      <c r="H180" s="38"/>
      <c r="I180" s="188"/>
      <c r="J180" s="38"/>
      <c r="K180" s="38"/>
      <c r="L180" s="41"/>
      <c r="M180" s="189"/>
      <c r="N180" s="190"/>
      <c r="O180" s="66"/>
      <c r="P180" s="66"/>
      <c r="Q180" s="66"/>
      <c r="R180" s="66"/>
      <c r="S180" s="66"/>
      <c r="T180" s="67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T180" s="19" t="s">
        <v>155</v>
      </c>
      <c r="AU180" s="19" t="s">
        <v>80</v>
      </c>
    </row>
    <row r="181" spans="1:65" s="12" customFormat="1" ht="10.199999999999999">
      <c r="B181" s="194"/>
      <c r="C181" s="195"/>
      <c r="D181" s="186" t="s">
        <v>168</v>
      </c>
      <c r="E181" s="196" t="s">
        <v>19</v>
      </c>
      <c r="F181" s="197" t="s">
        <v>280</v>
      </c>
      <c r="G181" s="195"/>
      <c r="H181" s="198">
        <v>15</v>
      </c>
      <c r="I181" s="199"/>
      <c r="J181" s="195"/>
      <c r="K181" s="195"/>
      <c r="L181" s="200"/>
      <c r="M181" s="201"/>
      <c r="N181" s="202"/>
      <c r="O181" s="202"/>
      <c r="P181" s="202"/>
      <c r="Q181" s="202"/>
      <c r="R181" s="202"/>
      <c r="S181" s="202"/>
      <c r="T181" s="203"/>
      <c r="AT181" s="204" t="s">
        <v>168</v>
      </c>
      <c r="AU181" s="204" t="s">
        <v>80</v>
      </c>
      <c r="AV181" s="12" t="s">
        <v>82</v>
      </c>
      <c r="AW181" s="12" t="s">
        <v>34</v>
      </c>
      <c r="AX181" s="12" t="s">
        <v>80</v>
      </c>
      <c r="AY181" s="204" t="s">
        <v>144</v>
      </c>
    </row>
    <row r="182" spans="1:65" s="2" customFormat="1" ht="37.799999999999997" customHeight="1">
      <c r="A182" s="36"/>
      <c r="B182" s="37"/>
      <c r="C182" s="173" t="s">
        <v>281</v>
      </c>
      <c r="D182" s="173" t="s">
        <v>145</v>
      </c>
      <c r="E182" s="174" t="s">
        <v>282</v>
      </c>
      <c r="F182" s="175" t="s">
        <v>283</v>
      </c>
      <c r="G182" s="176" t="s">
        <v>218</v>
      </c>
      <c r="H182" s="177">
        <v>10</v>
      </c>
      <c r="I182" s="178"/>
      <c r="J182" s="179">
        <f>ROUND(I182*H182,2)</f>
        <v>0</v>
      </c>
      <c r="K182" s="175" t="s">
        <v>19</v>
      </c>
      <c r="L182" s="41"/>
      <c r="M182" s="180" t="s">
        <v>19</v>
      </c>
      <c r="N182" s="181" t="s">
        <v>44</v>
      </c>
      <c r="O182" s="66"/>
      <c r="P182" s="182">
        <f>O182*H182</f>
        <v>0</v>
      </c>
      <c r="Q182" s="182">
        <v>0</v>
      </c>
      <c r="R182" s="182">
        <f>Q182*H182</f>
        <v>0</v>
      </c>
      <c r="S182" s="182">
        <v>0</v>
      </c>
      <c r="T182" s="183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184" t="s">
        <v>150</v>
      </c>
      <c r="AT182" s="184" t="s">
        <v>145</v>
      </c>
      <c r="AU182" s="184" t="s">
        <v>80</v>
      </c>
      <c r="AY182" s="19" t="s">
        <v>144</v>
      </c>
      <c r="BE182" s="185">
        <f>IF(N182="základní",J182,0)</f>
        <v>0</v>
      </c>
      <c r="BF182" s="185">
        <f>IF(N182="snížená",J182,0)</f>
        <v>0</v>
      </c>
      <c r="BG182" s="185">
        <f>IF(N182="zákl. přenesená",J182,0)</f>
        <v>0</v>
      </c>
      <c r="BH182" s="185">
        <f>IF(N182="sníž. přenesená",J182,0)</f>
        <v>0</v>
      </c>
      <c r="BI182" s="185">
        <f>IF(N182="nulová",J182,0)</f>
        <v>0</v>
      </c>
      <c r="BJ182" s="19" t="s">
        <v>80</v>
      </c>
      <c r="BK182" s="185">
        <f>ROUND(I182*H182,2)</f>
        <v>0</v>
      </c>
      <c r="BL182" s="19" t="s">
        <v>150</v>
      </c>
      <c r="BM182" s="184" t="s">
        <v>284</v>
      </c>
    </row>
    <row r="183" spans="1:65" s="2" customFormat="1" ht="28.8">
      <c r="A183" s="36"/>
      <c r="B183" s="37"/>
      <c r="C183" s="38"/>
      <c r="D183" s="186" t="s">
        <v>152</v>
      </c>
      <c r="E183" s="38"/>
      <c r="F183" s="187" t="s">
        <v>283</v>
      </c>
      <c r="G183" s="38"/>
      <c r="H183" s="38"/>
      <c r="I183" s="188"/>
      <c r="J183" s="38"/>
      <c r="K183" s="38"/>
      <c r="L183" s="41"/>
      <c r="M183" s="189"/>
      <c r="N183" s="190"/>
      <c r="O183" s="66"/>
      <c r="P183" s="66"/>
      <c r="Q183" s="66"/>
      <c r="R183" s="66"/>
      <c r="S183" s="66"/>
      <c r="T183" s="67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T183" s="19" t="s">
        <v>152</v>
      </c>
      <c r="AU183" s="19" t="s">
        <v>80</v>
      </c>
    </row>
    <row r="184" spans="1:65" s="12" customFormat="1" ht="10.199999999999999">
      <c r="B184" s="194"/>
      <c r="C184" s="195"/>
      <c r="D184" s="186" t="s">
        <v>168</v>
      </c>
      <c r="E184" s="196" t="s">
        <v>19</v>
      </c>
      <c r="F184" s="197" t="s">
        <v>285</v>
      </c>
      <c r="G184" s="195"/>
      <c r="H184" s="198">
        <v>10</v>
      </c>
      <c r="I184" s="199"/>
      <c r="J184" s="195"/>
      <c r="K184" s="195"/>
      <c r="L184" s="200"/>
      <c r="M184" s="201"/>
      <c r="N184" s="202"/>
      <c r="O184" s="202"/>
      <c r="P184" s="202"/>
      <c r="Q184" s="202"/>
      <c r="R184" s="202"/>
      <c r="S184" s="202"/>
      <c r="T184" s="203"/>
      <c r="AT184" s="204" t="s">
        <v>168</v>
      </c>
      <c r="AU184" s="204" t="s">
        <v>80</v>
      </c>
      <c r="AV184" s="12" t="s">
        <v>82</v>
      </c>
      <c r="AW184" s="12" t="s">
        <v>34</v>
      </c>
      <c r="AX184" s="12" t="s">
        <v>80</v>
      </c>
      <c r="AY184" s="204" t="s">
        <v>144</v>
      </c>
    </row>
    <row r="185" spans="1:65" s="2" customFormat="1" ht="33" customHeight="1">
      <c r="A185" s="36"/>
      <c r="B185" s="37"/>
      <c r="C185" s="173" t="s">
        <v>286</v>
      </c>
      <c r="D185" s="173" t="s">
        <v>145</v>
      </c>
      <c r="E185" s="174" t="s">
        <v>287</v>
      </c>
      <c r="F185" s="175" t="s">
        <v>288</v>
      </c>
      <c r="G185" s="176" t="s">
        <v>238</v>
      </c>
      <c r="H185" s="177">
        <v>517.24300000000005</v>
      </c>
      <c r="I185" s="178"/>
      <c r="J185" s="179">
        <f>ROUND(I185*H185,2)</f>
        <v>0</v>
      </c>
      <c r="K185" s="175" t="s">
        <v>149</v>
      </c>
      <c r="L185" s="41"/>
      <c r="M185" s="180" t="s">
        <v>19</v>
      </c>
      <c r="N185" s="181" t="s">
        <v>44</v>
      </c>
      <c r="O185" s="66"/>
      <c r="P185" s="182">
        <f>O185*H185</f>
        <v>0</v>
      </c>
      <c r="Q185" s="182">
        <v>0</v>
      </c>
      <c r="R185" s="182">
        <f>Q185*H185</f>
        <v>0</v>
      </c>
      <c r="S185" s="182">
        <v>0</v>
      </c>
      <c r="T185" s="183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184" t="s">
        <v>150</v>
      </c>
      <c r="AT185" s="184" t="s">
        <v>145</v>
      </c>
      <c r="AU185" s="184" t="s">
        <v>80</v>
      </c>
      <c r="AY185" s="19" t="s">
        <v>144</v>
      </c>
      <c r="BE185" s="185">
        <f>IF(N185="základní",J185,0)</f>
        <v>0</v>
      </c>
      <c r="BF185" s="185">
        <f>IF(N185="snížená",J185,0)</f>
        <v>0</v>
      </c>
      <c r="BG185" s="185">
        <f>IF(N185="zákl. přenesená",J185,0)</f>
        <v>0</v>
      </c>
      <c r="BH185" s="185">
        <f>IF(N185="sníž. přenesená",J185,0)</f>
        <v>0</v>
      </c>
      <c r="BI185" s="185">
        <f>IF(N185="nulová",J185,0)</f>
        <v>0</v>
      </c>
      <c r="BJ185" s="19" t="s">
        <v>80</v>
      </c>
      <c r="BK185" s="185">
        <f>ROUND(I185*H185,2)</f>
        <v>0</v>
      </c>
      <c r="BL185" s="19" t="s">
        <v>150</v>
      </c>
      <c r="BM185" s="184" t="s">
        <v>289</v>
      </c>
    </row>
    <row r="186" spans="1:65" s="2" customFormat="1" ht="19.2">
      <c r="A186" s="36"/>
      <c r="B186" s="37"/>
      <c r="C186" s="38"/>
      <c r="D186" s="186" t="s">
        <v>152</v>
      </c>
      <c r="E186" s="38"/>
      <c r="F186" s="187" t="s">
        <v>288</v>
      </c>
      <c r="G186" s="38"/>
      <c r="H186" s="38"/>
      <c r="I186" s="188"/>
      <c r="J186" s="38"/>
      <c r="K186" s="38"/>
      <c r="L186" s="41"/>
      <c r="M186" s="189"/>
      <c r="N186" s="190"/>
      <c r="O186" s="66"/>
      <c r="P186" s="66"/>
      <c r="Q186" s="66"/>
      <c r="R186" s="66"/>
      <c r="S186" s="66"/>
      <c r="T186" s="67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T186" s="19" t="s">
        <v>152</v>
      </c>
      <c r="AU186" s="19" t="s">
        <v>80</v>
      </c>
    </row>
    <row r="187" spans="1:65" s="2" customFormat="1" ht="10.199999999999999">
      <c r="A187" s="36"/>
      <c r="B187" s="37"/>
      <c r="C187" s="38"/>
      <c r="D187" s="191" t="s">
        <v>153</v>
      </c>
      <c r="E187" s="38"/>
      <c r="F187" s="192" t="s">
        <v>290</v>
      </c>
      <c r="G187" s="38"/>
      <c r="H187" s="38"/>
      <c r="I187" s="188"/>
      <c r="J187" s="38"/>
      <c r="K187" s="38"/>
      <c r="L187" s="41"/>
      <c r="M187" s="189"/>
      <c r="N187" s="190"/>
      <c r="O187" s="66"/>
      <c r="P187" s="66"/>
      <c r="Q187" s="66"/>
      <c r="R187" s="66"/>
      <c r="S187" s="66"/>
      <c r="T187" s="67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T187" s="19" t="s">
        <v>153</v>
      </c>
      <c r="AU187" s="19" t="s">
        <v>80</v>
      </c>
    </row>
    <row r="188" spans="1:65" s="2" customFormat="1" ht="16.5" customHeight="1">
      <c r="A188" s="36"/>
      <c r="B188" s="37"/>
      <c r="C188" s="173" t="s">
        <v>291</v>
      </c>
      <c r="D188" s="173" t="s">
        <v>145</v>
      </c>
      <c r="E188" s="174" t="s">
        <v>292</v>
      </c>
      <c r="F188" s="175" t="s">
        <v>293</v>
      </c>
      <c r="G188" s="176" t="s">
        <v>255</v>
      </c>
      <c r="H188" s="177">
        <v>1</v>
      </c>
      <c r="I188" s="178"/>
      <c r="J188" s="179">
        <f>ROUND(I188*H188,2)</f>
        <v>0</v>
      </c>
      <c r="K188" s="175" t="s">
        <v>19</v>
      </c>
      <c r="L188" s="41"/>
      <c r="M188" s="180" t="s">
        <v>19</v>
      </c>
      <c r="N188" s="181" t="s">
        <v>44</v>
      </c>
      <c r="O188" s="66"/>
      <c r="P188" s="182">
        <f>O188*H188</f>
        <v>0</v>
      </c>
      <c r="Q188" s="182">
        <v>0</v>
      </c>
      <c r="R188" s="182">
        <f>Q188*H188</f>
        <v>0</v>
      </c>
      <c r="S188" s="182">
        <v>0</v>
      </c>
      <c r="T188" s="183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184" t="s">
        <v>294</v>
      </c>
      <c r="AT188" s="184" t="s">
        <v>145</v>
      </c>
      <c r="AU188" s="184" t="s">
        <v>80</v>
      </c>
      <c r="AY188" s="19" t="s">
        <v>144</v>
      </c>
      <c r="BE188" s="185">
        <f>IF(N188="základní",J188,0)</f>
        <v>0</v>
      </c>
      <c r="BF188" s="185">
        <f>IF(N188="snížená",J188,0)</f>
        <v>0</v>
      </c>
      <c r="BG188" s="185">
        <f>IF(N188="zákl. přenesená",J188,0)</f>
        <v>0</v>
      </c>
      <c r="BH188" s="185">
        <f>IF(N188="sníž. přenesená",J188,0)</f>
        <v>0</v>
      </c>
      <c r="BI188" s="185">
        <f>IF(N188="nulová",J188,0)</f>
        <v>0</v>
      </c>
      <c r="BJ188" s="19" t="s">
        <v>80</v>
      </c>
      <c r="BK188" s="185">
        <f>ROUND(I188*H188,2)</f>
        <v>0</v>
      </c>
      <c r="BL188" s="19" t="s">
        <v>294</v>
      </c>
      <c r="BM188" s="184" t="s">
        <v>295</v>
      </c>
    </row>
    <row r="189" spans="1:65" s="2" customFormat="1" ht="10.199999999999999">
      <c r="A189" s="36"/>
      <c r="B189" s="37"/>
      <c r="C189" s="38"/>
      <c r="D189" s="186" t="s">
        <v>152</v>
      </c>
      <c r="E189" s="38"/>
      <c r="F189" s="187" t="s">
        <v>293</v>
      </c>
      <c r="G189" s="38"/>
      <c r="H189" s="38"/>
      <c r="I189" s="188"/>
      <c r="J189" s="38"/>
      <c r="K189" s="38"/>
      <c r="L189" s="41"/>
      <c r="M189" s="189"/>
      <c r="N189" s="190"/>
      <c r="O189" s="66"/>
      <c r="P189" s="66"/>
      <c r="Q189" s="66"/>
      <c r="R189" s="66"/>
      <c r="S189" s="66"/>
      <c r="T189" s="67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T189" s="19" t="s">
        <v>152</v>
      </c>
      <c r="AU189" s="19" t="s">
        <v>80</v>
      </c>
    </row>
    <row r="190" spans="1:65" s="2" customFormat="1" ht="38.4">
      <c r="A190" s="36"/>
      <c r="B190" s="37"/>
      <c r="C190" s="38"/>
      <c r="D190" s="186" t="s">
        <v>155</v>
      </c>
      <c r="E190" s="38"/>
      <c r="F190" s="193" t="s">
        <v>296</v>
      </c>
      <c r="G190" s="38"/>
      <c r="H190" s="38"/>
      <c r="I190" s="188"/>
      <c r="J190" s="38"/>
      <c r="K190" s="38"/>
      <c r="L190" s="41"/>
      <c r="M190" s="189"/>
      <c r="N190" s="190"/>
      <c r="O190" s="66"/>
      <c r="P190" s="66"/>
      <c r="Q190" s="66"/>
      <c r="R190" s="66"/>
      <c r="S190" s="66"/>
      <c r="T190" s="67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T190" s="19" t="s">
        <v>155</v>
      </c>
      <c r="AU190" s="19" t="s">
        <v>80</v>
      </c>
    </row>
    <row r="191" spans="1:65" s="2" customFormat="1" ht="16.5" customHeight="1">
      <c r="A191" s="36"/>
      <c r="B191" s="37"/>
      <c r="C191" s="173" t="s">
        <v>297</v>
      </c>
      <c r="D191" s="173" t="s">
        <v>145</v>
      </c>
      <c r="E191" s="174" t="s">
        <v>298</v>
      </c>
      <c r="F191" s="175" t="s">
        <v>299</v>
      </c>
      <c r="G191" s="176" t="s">
        <v>255</v>
      </c>
      <c r="H191" s="177">
        <v>1</v>
      </c>
      <c r="I191" s="178"/>
      <c r="J191" s="179">
        <f>ROUND(I191*H191,2)</f>
        <v>0</v>
      </c>
      <c r="K191" s="175" t="s">
        <v>19</v>
      </c>
      <c r="L191" s="41"/>
      <c r="M191" s="180" t="s">
        <v>19</v>
      </c>
      <c r="N191" s="181" t="s">
        <v>44</v>
      </c>
      <c r="O191" s="66"/>
      <c r="P191" s="182">
        <f>O191*H191</f>
        <v>0</v>
      </c>
      <c r="Q191" s="182">
        <v>0</v>
      </c>
      <c r="R191" s="182">
        <f>Q191*H191</f>
        <v>0</v>
      </c>
      <c r="S191" s="182">
        <v>0</v>
      </c>
      <c r="T191" s="183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184" t="s">
        <v>294</v>
      </c>
      <c r="AT191" s="184" t="s">
        <v>145</v>
      </c>
      <c r="AU191" s="184" t="s">
        <v>80</v>
      </c>
      <c r="AY191" s="19" t="s">
        <v>144</v>
      </c>
      <c r="BE191" s="185">
        <f>IF(N191="základní",J191,0)</f>
        <v>0</v>
      </c>
      <c r="BF191" s="185">
        <f>IF(N191="snížená",J191,0)</f>
        <v>0</v>
      </c>
      <c r="BG191" s="185">
        <f>IF(N191="zákl. přenesená",J191,0)</f>
        <v>0</v>
      </c>
      <c r="BH191" s="185">
        <f>IF(N191="sníž. přenesená",J191,0)</f>
        <v>0</v>
      </c>
      <c r="BI191" s="185">
        <f>IF(N191="nulová",J191,0)</f>
        <v>0</v>
      </c>
      <c r="BJ191" s="19" t="s">
        <v>80</v>
      </c>
      <c r="BK191" s="185">
        <f>ROUND(I191*H191,2)</f>
        <v>0</v>
      </c>
      <c r="BL191" s="19" t="s">
        <v>294</v>
      </c>
      <c r="BM191" s="184" t="s">
        <v>300</v>
      </c>
    </row>
    <row r="192" spans="1:65" s="2" customFormat="1" ht="10.199999999999999">
      <c r="A192" s="36"/>
      <c r="B192" s="37"/>
      <c r="C192" s="38"/>
      <c r="D192" s="186" t="s">
        <v>152</v>
      </c>
      <c r="E192" s="38"/>
      <c r="F192" s="187" t="s">
        <v>299</v>
      </c>
      <c r="G192" s="38"/>
      <c r="H192" s="38"/>
      <c r="I192" s="188"/>
      <c r="J192" s="38"/>
      <c r="K192" s="38"/>
      <c r="L192" s="41"/>
      <c r="M192" s="189"/>
      <c r="N192" s="190"/>
      <c r="O192" s="66"/>
      <c r="P192" s="66"/>
      <c r="Q192" s="66"/>
      <c r="R192" s="66"/>
      <c r="S192" s="66"/>
      <c r="T192" s="67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T192" s="19" t="s">
        <v>152</v>
      </c>
      <c r="AU192" s="19" t="s">
        <v>80</v>
      </c>
    </row>
    <row r="193" spans="1:65" s="2" customFormat="1" ht="48">
      <c r="A193" s="36"/>
      <c r="B193" s="37"/>
      <c r="C193" s="38"/>
      <c r="D193" s="186" t="s">
        <v>155</v>
      </c>
      <c r="E193" s="38"/>
      <c r="F193" s="193" t="s">
        <v>301</v>
      </c>
      <c r="G193" s="38"/>
      <c r="H193" s="38"/>
      <c r="I193" s="188"/>
      <c r="J193" s="38"/>
      <c r="K193" s="38"/>
      <c r="L193" s="41"/>
      <c r="M193" s="189"/>
      <c r="N193" s="190"/>
      <c r="O193" s="66"/>
      <c r="P193" s="66"/>
      <c r="Q193" s="66"/>
      <c r="R193" s="66"/>
      <c r="S193" s="66"/>
      <c r="T193" s="67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T193" s="19" t="s">
        <v>155</v>
      </c>
      <c r="AU193" s="19" t="s">
        <v>80</v>
      </c>
    </row>
    <row r="194" spans="1:65" s="2" customFormat="1" ht="16.5" customHeight="1">
      <c r="A194" s="36"/>
      <c r="B194" s="37"/>
      <c r="C194" s="173" t="s">
        <v>302</v>
      </c>
      <c r="D194" s="173" t="s">
        <v>145</v>
      </c>
      <c r="E194" s="174" t="s">
        <v>303</v>
      </c>
      <c r="F194" s="175" t="s">
        <v>304</v>
      </c>
      <c r="G194" s="176" t="s">
        <v>255</v>
      </c>
      <c r="H194" s="177">
        <v>1</v>
      </c>
      <c r="I194" s="178"/>
      <c r="J194" s="179">
        <f>ROUND(I194*H194,2)</f>
        <v>0</v>
      </c>
      <c r="K194" s="175" t="s">
        <v>19</v>
      </c>
      <c r="L194" s="41"/>
      <c r="M194" s="180" t="s">
        <v>19</v>
      </c>
      <c r="N194" s="181" t="s">
        <v>44</v>
      </c>
      <c r="O194" s="66"/>
      <c r="P194" s="182">
        <f>O194*H194</f>
        <v>0</v>
      </c>
      <c r="Q194" s="182">
        <v>0</v>
      </c>
      <c r="R194" s="182">
        <f>Q194*H194</f>
        <v>0</v>
      </c>
      <c r="S194" s="182">
        <v>0</v>
      </c>
      <c r="T194" s="183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184" t="s">
        <v>294</v>
      </c>
      <c r="AT194" s="184" t="s">
        <v>145</v>
      </c>
      <c r="AU194" s="184" t="s">
        <v>80</v>
      </c>
      <c r="AY194" s="19" t="s">
        <v>144</v>
      </c>
      <c r="BE194" s="185">
        <f>IF(N194="základní",J194,0)</f>
        <v>0</v>
      </c>
      <c r="BF194" s="185">
        <f>IF(N194="snížená",J194,0)</f>
        <v>0</v>
      </c>
      <c r="BG194" s="185">
        <f>IF(N194="zákl. přenesená",J194,0)</f>
        <v>0</v>
      </c>
      <c r="BH194" s="185">
        <f>IF(N194="sníž. přenesená",J194,0)</f>
        <v>0</v>
      </c>
      <c r="BI194" s="185">
        <f>IF(N194="nulová",J194,0)</f>
        <v>0</v>
      </c>
      <c r="BJ194" s="19" t="s">
        <v>80</v>
      </c>
      <c r="BK194" s="185">
        <f>ROUND(I194*H194,2)</f>
        <v>0</v>
      </c>
      <c r="BL194" s="19" t="s">
        <v>294</v>
      </c>
      <c r="BM194" s="184" t="s">
        <v>305</v>
      </c>
    </row>
    <row r="195" spans="1:65" s="2" customFormat="1" ht="10.199999999999999">
      <c r="A195" s="36"/>
      <c r="B195" s="37"/>
      <c r="C195" s="38"/>
      <c r="D195" s="186" t="s">
        <v>152</v>
      </c>
      <c r="E195" s="38"/>
      <c r="F195" s="187" t="s">
        <v>304</v>
      </c>
      <c r="G195" s="38"/>
      <c r="H195" s="38"/>
      <c r="I195" s="188"/>
      <c r="J195" s="38"/>
      <c r="K195" s="38"/>
      <c r="L195" s="41"/>
      <c r="M195" s="189"/>
      <c r="N195" s="190"/>
      <c r="O195" s="66"/>
      <c r="P195" s="66"/>
      <c r="Q195" s="66"/>
      <c r="R195" s="66"/>
      <c r="S195" s="66"/>
      <c r="T195" s="67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T195" s="19" t="s">
        <v>152</v>
      </c>
      <c r="AU195" s="19" t="s">
        <v>80</v>
      </c>
    </row>
    <row r="196" spans="1:65" s="2" customFormat="1" ht="48">
      <c r="A196" s="36"/>
      <c r="B196" s="37"/>
      <c r="C196" s="38"/>
      <c r="D196" s="186" t="s">
        <v>155</v>
      </c>
      <c r="E196" s="38"/>
      <c r="F196" s="193" t="s">
        <v>306</v>
      </c>
      <c r="G196" s="38"/>
      <c r="H196" s="38"/>
      <c r="I196" s="188"/>
      <c r="J196" s="38"/>
      <c r="K196" s="38"/>
      <c r="L196" s="41"/>
      <c r="M196" s="189"/>
      <c r="N196" s="190"/>
      <c r="O196" s="66"/>
      <c r="P196" s="66"/>
      <c r="Q196" s="66"/>
      <c r="R196" s="66"/>
      <c r="S196" s="66"/>
      <c r="T196" s="67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T196" s="19" t="s">
        <v>155</v>
      </c>
      <c r="AU196" s="19" t="s">
        <v>80</v>
      </c>
    </row>
    <row r="197" spans="1:65" s="2" customFormat="1" ht="16.5" customHeight="1">
      <c r="A197" s="36"/>
      <c r="B197" s="37"/>
      <c r="C197" s="173" t="s">
        <v>307</v>
      </c>
      <c r="D197" s="173" t="s">
        <v>145</v>
      </c>
      <c r="E197" s="174" t="s">
        <v>308</v>
      </c>
      <c r="F197" s="175" t="s">
        <v>309</v>
      </c>
      <c r="G197" s="176" t="s">
        <v>255</v>
      </c>
      <c r="H197" s="177">
        <v>1</v>
      </c>
      <c r="I197" s="178"/>
      <c r="J197" s="179">
        <f>ROUND(I197*H197,2)</f>
        <v>0</v>
      </c>
      <c r="K197" s="175" t="s">
        <v>19</v>
      </c>
      <c r="L197" s="41"/>
      <c r="M197" s="180" t="s">
        <v>19</v>
      </c>
      <c r="N197" s="181" t="s">
        <v>44</v>
      </c>
      <c r="O197" s="66"/>
      <c r="P197" s="182">
        <f>O197*H197</f>
        <v>0</v>
      </c>
      <c r="Q197" s="182">
        <v>0</v>
      </c>
      <c r="R197" s="182">
        <f>Q197*H197</f>
        <v>0</v>
      </c>
      <c r="S197" s="182">
        <v>0</v>
      </c>
      <c r="T197" s="183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184" t="s">
        <v>294</v>
      </c>
      <c r="AT197" s="184" t="s">
        <v>145</v>
      </c>
      <c r="AU197" s="184" t="s">
        <v>80</v>
      </c>
      <c r="AY197" s="19" t="s">
        <v>144</v>
      </c>
      <c r="BE197" s="185">
        <f>IF(N197="základní",J197,0)</f>
        <v>0</v>
      </c>
      <c r="BF197" s="185">
        <f>IF(N197="snížená",J197,0)</f>
        <v>0</v>
      </c>
      <c r="BG197" s="185">
        <f>IF(N197="zákl. přenesená",J197,0)</f>
        <v>0</v>
      </c>
      <c r="BH197" s="185">
        <f>IF(N197="sníž. přenesená",J197,0)</f>
        <v>0</v>
      </c>
      <c r="BI197" s="185">
        <f>IF(N197="nulová",J197,0)</f>
        <v>0</v>
      </c>
      <c r="BJ197" s="19" t="s">
        <v>80</v>
      </c>
      <c r="BK197" s="185">
        <f>ROUND(I197*H197,2)</f>
        <v>0</v>
      </c>
      <c r="BL197" s="19" t="s">
        <v>294</v>
      </c>
      <c r="BM197" s="184" t="s">
        <v>310</v>
      </c>
    </row>
    <row r="198" spans="1:65" s="2" customFormat="1" ht="10.199999999999999">
      <c r="A198" s="36"/>
      <c r="B198" s="37"/>
      <c r="C198" s="38"/>
      <c r="D198" s="186" t="s">
        <v>152</v>
      </c>
      <c r="E198" s="38"/>
      <c r="F198" s="187" t="s">
        <v>309</v>
      </c>
      <c r="G198" s="38"/>
      <c r="H198" s="38"/>
      <c r="I198" s="188"/>
      <c r="J198" s="38"/>
      <c r="K198" s="38"/>
      <c r="L198" s="41"/>
      <c r="M198" s="189"/>
      <c r="N198" s="190"/>
      <c r="O198" s="66"/>
      <c r="P198" s="66"/>
      <c r="Q198" s="66"/>
      <c r="R198" s="66"/>
      <c r="S198" s="66"/>
      <c r="T198" s="67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T198" s="19" t="s">
        <v>152</v>
      </c>
      <c r="AU198" s="19" t="s">
        <v>80</v>
      </c>
    </row>
    <row r="199" spans="1:65" s="2" customFormat="1" ht="76.8">
      <c r="A199" s="36"/>
      <c r="B199" s="37"/>
      <c r="C199" s="38"/>
      <c r="D199" s="186" t="s">
        <v>155</v>
      </c>
      <c r="E199" s="38"/>
      <c r="F199" s="193" t="s">
        <v>311</v>
      </c>
      <c r="G199" s="38"/>
      <c r="H199" s="38"/>
      <c r="I199" s="188"/>
      <c r="J199" s="38"/>
      <c r="K199" s="38"/>
      <c r="L199" s="41"/>
      <c r="M199" s="189"/>
      <c r="N199" s="190"/>
      <c r="O199" s="66"/>
      <c r="P199" s="66"/>
      <c r="Q199" s="66"/>
      <c r="R199" s="66"/>
      <c r="S199" s="66"/>
      <c r="T199" s="67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T199" s="19" t="s">
        <v>155</v>
      </c>
      <c r="AU199" s="19" t="s">
        <v>80</v>
      </c>
    </row>
    <row r="200" spans="1:65" s="2" customFormat="1" ht="16.5" customHeight="1">
      <c r="A200" s="36"/>
      <c r="B200" s="37"/>
      <c r="C200" s="173" t="s">
        <v>312</v>
      </c>
      <c r="D200" s="173" t="s">
        <v>145</v>
      </c>
      <c r="E200" s="174" t="s">
        <v>313</v>
      </c>
      <c r="F200" s="175" t="s">
        <v>314</v>
      </c>
      <c r="G200" s="176" t="s">
        <v>255</v>
      </c>
      <c r="H200" s="177">
        <v>1</v>
      </c>
      <c r="I200" s="178"/>
      <c r="J200" s="179">
        <f>ROUND(I200*H200,2)</f>
        <v>0</v>
      </c>
      <c r="K200" s="175" t="s">
        <v>19</v>
      </c>
      <c r="L200" s="41"/>
      <c r="M200" s="180" t="s">
        <v>19</v>
      </c>
      <c r="N200" s="181" t="s">
        <v>44</v>
      </c>
      <c r="O200" s="66"/>
      <c r="P200" s="182">
        <f>O200*H200</f>
        <v>0</v>
      </c>
      <c r="Q200" s="182">
        <v>0</v>
      </c>
      <c r="R200" s="182">
        <f>Q200*H200</f>
        <v>0</v>
      </c>
      <c r="S200" s="182">
        <v>0</v>
      </c>
      <c r="T200" s="183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184" t="s">
        <v>294</v>
      </c>
      <c r="AT200" s="184" t="s">
        <v>145</v>
      </c>
      <c r="AU200" s="184" t="s">
        <v>80</v>
      </c>
      <c r="AY200" s="19" t="s">
        <v>144</v>
      </c>
      <c r="BE200" s="185">
        <f>IF(N200="základní",J200,0)</f>
        <v>0</v>
      </c>
      <c r="BF200" s="185">
        <f>IF(N200="snížená",J200,0)</f>
        <v>0</v>
      </c>
      <c r="BG200" s="185">
        <f>IF(N200="zákl. přenesená",J200,0)</f>
        <v>0</v>
      </c>
      <c r="BH200" s="185">
        <f>IF(N200="sníž. přenesená",J200,0)</f>
        <v>0</v>
      </c>
      <c r="BI200" s="185">
        <f>IF(N200="nulová",J200,0)</f>
        <v>0</v>
      </c>
      <c r="BJ200" s="19" t="s">
        <v>80</v>
      </c>
      <c r="BK200" s="185">
        <f>ROUND(I200*H200,2)</f>
        <v>0</v>
      </c>
      <c r="BL200" s="19" t="s">
        <v>294</v>
      </c>
      <c r="BM200" s="184" t="s">
        <v>315</v>
      </c>
    </row>
    <row r="201" spans="1:65" s="2" customFormat="1" ht="10.199999999999999">
      <c r="A201" s="36"/>
      <c r="B201" s="37"/>
      <c r="C201" s="38"/>
      <c r="D201" s="186" t="s">
        <v>152</v>
      </c>
      <c r="E201" s="38"/>
      <c r="F201" s="187" t="s">
        <v>314</v>
      </c>
      <c r="G201" s="38"/>
      <c r="H201" s="38"/>
      <c r="I201" s="188"/>
      <c r="J201" s="38"/>
      <c r="K201" s="38"/>
      <c r="L201" s="41"/>
      <c r="M201" s="189"/>
      <c r="N201" s="190"/>
      <c r="O201" s="66"/>
      <c r="P201" s="66"/>
      <c r="Q201" s="66"/>
      <c r="R201" s="66"/>
      <c r="S201" s="66"/>
      <c r="T201" s="67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T201" s="19" t="s">
        <v>152</v>
      </c>
      <c r="AU201" s="19" t="s">
        <v>80</v>
      </c>
    </row>
    <row r="202" spans="1:65" s="2" customFormat="1" ht="38.4">
      <c r="A202" s="36"/>
      <c r="B202" s="37"/>
      <c r="C202" s="38"/>
      <c r="D202" s="186" t="s">
        <v>155</v>
      </c>
      <c r="E202" s="38"/>
      <c r="F202" s="193" t="s">
        <v>316</v>
      </c>
      <c r="G202" s="38"/>
      <c r="H202" s="38"/>
      <c r="I202" s="188"/>
      <c r="J202" s="38"/>
      <c r="K202" s="38"/>
      <c r="L202" s="41"/>
      <c r="M202" s="189"/>
      <c r="N202" s="190"/>
      <c r="O202" s="66"/>
      <c r="P202" s="66"/>
      <c r="Q202" s="66"/>
      <c r="R202" s="66"/>
      <c r="S202" s="66"/>
      <c r="T202" s="67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T202" s="19" t="s">
        <v>155</v>
      </c>
      <c r="AU202" s="19" t="s">
        <v>80</v>
      </c>
    </row>
    <row r="203" spans="1:65" s="2" customFormat="1" ht="16.5" customHeight="1">
      <c r="A203" s="36"/>
      <c r="B203" s="37"/>
      <c r="C203" s="173" t="s">
        <v>317</v>
      </c>
      <c r="D203" s="173" t="s">
        <v>145</v>
      </c>
      <c r="E203" s="174" t="s">
        <v>318</v>
      </c>
      <c r="F203" s="175" t="s">
        <v>319</v>
      </c>
      <c r="G203" s="176" t="s">
        <v>255</v>
      </c>
      <c r="H203" s="177">
        <v>1</v>
      </c>
      <c r="I203" s="178"/>
      <c r="J203" s="179">
        <f>ROUND(I203*H203,2)</f>
        <v>0</v>
      </c>
      <c r="K203" s="175" t="s">
        <v>19</v>
      </c>
      <c r="L203" s="41"/>
      <c r="M203" s="180" t="s">
        <v>19</v>
      </c>
      <c r="N203" s="181" t="s">
        <v>44</v>
      </c>
      <c r="O203" s="66"/>
      <c r="P203" s="182">
        <f>O203*H203</f>
        <v>0</v>
      </c>
      <c r="Q203" s="182">
        <v>0</v>
      </c>
      <c r="R203" s="182">
        <f>Q203*H203</f>
        <v>0</v>
      </c>
      <c r="S203" s="182">
        <v>0</v>
      </c>
      <c r="T203" s="183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184" t="s">
        <v>294</v>
      </c>
      <c r="AT203" s="184" t="s">
        <v>145</v>
      </c>
      <c r="AU203" s="184" t="s">
        <v>80</v>
      </c>
      <c r="AY203" s="19" t="s">
        <v>144</v>
      </c>
      <c r="BE203" s="185">
        <f>IF(N203="základní",J203,0)</f>
        <v>0</v>
      </c>
      <c r="BF203" s="185">
        <f>IF(N203="snížená",J203,0)</f>
        <v>0</v>
      </c>
      <c r="BG203" s="185">
        <f>IF(N203="zákl. přenesená",J203,0)</f>
        <v>0</v>
      </c>
      <c r="BH203" s="185">
        <f>IF(N203="sníž. přenesená",J203,0)</f>
        <v>0</v>
      </c>
      <c r="BI203" s="185">
        <f>IF(N203="nulová",J203,0)</f>
        <v>0</v>
      </c>
      <c r="BJ203" s="19" t="s">
        <v>80</v>
      </c>
      <c r="BK203" s="185">
        <f>ROUND(I203*H203,2)</f>
        <v>0</v>
      </c>
      <c r="BL203" s="19" t="s">
        <v>294</v>
      </c>
      <c r="BM203" s="184" t="s">
        <v>320</v>
      </c>
    </row>
    <row r="204" spans="1:65" s="2" customFormat="1" ht="10.199999999999999">
      <c r="A204" s="36"/>
      <c r="B204" s="37"/>
      <c r="C204" s="38"/>
      <c r="D204" s="186" t="s">
        <v>152</v>
      </c>
      <c r="E204" s="38"/>
      <c r="F204" s="187" t="s">
        <v>319</v>
      </c>
      <c r="G204" s="38"/>
      <c r="H204" s="38"/>
      <c r="I204" s="188"/>
      <c r="J204" s="38"/>
      <c r="K204" s="38"/>
      <c r="L204" s="41"/>
      <c r="M204" s="189"/>
      <c r="N204" s="190"/>
      <c r="O204" s="66"/>
      <c r="P204" s="66"/>
      <c r="Q204" s="66"/>
      <c r="R204" s="66"/>
      <c r="S204" s="66"/>
      <c r="T204" s="67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T204" s="19" t="s">
        <v>152</v>
      </c>
      <c r="AU204" s="19" t="s">
        <v>80</v>
      </c>
    </row>
    <row r="205" spans="1:65" s="2" customFormat="1" ht="57.6">
      <c r="A205" s="36"/>
      <c r="B205" s="37"/>
      <c r="C205" s="38"/>
      <c r="D205" s="186" t="s">
        <v>155</v>
      </c>
      <c r="E205" s="38"/>
      <c r="F205" s="193" t="s">
        <v>321</v>
      </c>
      <c r="G205" s="38"/>
      <c r="H205" s="38"/>
      <c r="I205" s="188"/>
      <c r="J205" s="38"/>
      <c r="K205" s="38"/>
      <c r="L205" s="41"/>
      <c r="M205" s="189"/>
      <c r="N205" s="190"/>
      <c r="O205" s="66"/>
      <c r="P205" s="66"/>
      <c r="Q205" s="66"/>
      <c r="R205" s="66"/>
      <c r="S205" s="66"/>
      <c r="T205" s="67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T205" s="19" t="s">
        <v>155</v>
      </c>
      <c r="AU205" s="19" t="s">
        <v>80</v>
      </c>
    </row>
    <row r="206" spans="1:65" s="2" customFormat="1" ht="16.5" customHeight="1">
      <c r="A206" s="36"/>
      <c r="B206" s="37"/>
      <c r="C206" s="173" t="s">
        <v>322</v>
      </c>
      <c r="D206" s="173" t="s">
        <v>145</v>
      </c>
      <c r="E206" s="174" t="s">
        <v>323</v>
      </c>
      <c r="F206" s="175" t="s">
        <v>324</v>
      </c>
      <c r="G206" s="176" t="s">
        <v>255</v>
      </c>
      <c r="H206" s="177">
        <v>1</v>
      </c>
      <c r="I206" s="178"/>
      <c r="J206" s="179">
        <f>ROUND(I206*H206,2)</f>
        <v>0</v>
      </c>
      <c r="K206" s="175" t="s">
        <v>19</v>
      </c>
      <c r="L206" s="41"/>
      <c r="M206" s="180" t="s">
        <v>19</v>
      </c>
      <c r="N206" s="181" t="s">
        <v>44</v>
      </c>
      <c r="O206" s="66"/>
      <c r="P206" s="182">
        <f>O206*H206</f>
        <v>0</v>
      </c>
      <c r="Q206" s="182">
        <v>0</v>
      </c>
      <c r="R206" s="182">
        <f>Q206*H206</f>
        <v>0</v>
      </c>
      <c r="S206" s="182">
        <v>0</v>
      </c>
      <c r="T206" s="183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184" t="s">
        <v>294</v>
      </c>
      <c r="AT206" s="184" t="s">
        <v>145</v>
      </c>
      <c r="AU206" s="184" t="s">
        <v>80</v>
      </c>
      <c r="AY206" s="19" t="s">
        <v>144</v>
      </c>
      <c r="BE206" s="185">
        <f>IF(N206="základní",J206,0)</f>
        <v>0</v>
      </c>
      <c r="BF206" s="185">
        <f>IF(N206="snížená",J206,0)</f>
        <v>0</v>
      </c>
      <c r="BG206" s="185">
        <f>IF(N206="zákl. přenesená",J206,0)</f>
        <v>0</v>
      </c>
      <c r="BH206" s="185">
        <f>IF(N206="sníž. přenesená",J206,0)</f>
        <v>0</v>
      </c>
      <c r="BI206" s="185">
        <f>IF(N206="nulová",J206,0)</f>
        <v>0</v>
      </c>
      <c r="BJ206" s="19" t="s">
        <v>80</v>
      </c>
      <c r="BK206" s="185">
        <f>ROUND(I206*H206,2)</f>
        <v>0</v>
      </c>
      <c r="BL206" s="19" t="s">
        <v>294</v>
      </c>
      <c r="BM206" s="184" t="s">
        <v>325</v>
      </c>
    </row>
    <row r="207" spans="1:65" s="2" customFormat="1" ht="10.199999999999999">
      <c r="A207" s="36"/>
      <c r="B207" s="37"/>
      <c r="C207" s="38"/>
      <c r="D207" s="186" t="s">
        <v>152</v>
      </c>
      <c r="E207" s="38"/>
      <c r="F207" s="187" t="s">
        <v>324</v>
      </c>
      <c r="G207" s="38"/>
      <c r="H207" s="38"/>
      <c r="I207" s="188"/>
      <c r="J207" s="38"/>
      <c r="K207" s="38"/>
      <c r="L207" s="41"/>
      <c r="M207" s="189"/>
      <c r="N207" s="190"/>
      <c r="O207" s="66"/>
      <c r="P207" s="66"/>
      <c r="Q207" s="66"/>
      <c r="R207" s="66"/>
      <c r="S207" s="66"/>
      <c r="T207" s="67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T207" s="19" t="s">
        <v>152</v>
      </c>
      <c r="AU207" s="19" t="s">
        <v>80</v>
      </c>
    </row>
    <row r="208" spans="1:65" s="2" customFormat="1" ht="19.2">
      <c r="A208" s="36"/>
      <c r="B208" s="37"/>
      <c r="C208" s="38"/>
      <c r="D208" s="186" t="s">
        <v>155</v>
      </c>
      <c r="E208" s="38"/>
      <c r="F208" s="193" t="s">
        <v>326</v>
      </c>
      <c r="G208" s="38"/>
      <c r="H208" s="38"/>
      <c r="I208" s="188"/>
      <c r="J208" s="38"/>
      <c r="K208" s="38"/>
      <c r="L208" s="41"/>
      <c r="M208" s="189"/>
      <c r="N208" s="190"/>
      <c r="O208" s="66"/>
      <c r="P208" s="66"/>
      <c r="Q208" s="66"/>
      <c r="R208" s="66"/>
      <c r="S208" s="66"/>
      <c r="T208" s="67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T208" s="19" t="s">
        <v>155</v>
      </c>
      <c r="AU208" s="19" t="s">
        <v>80</v>
      </c>
    </row>
    <row r="209" spans="1:65" s="2" customFormat="1" ht="16.5" customHeight="1">
      <c r="A209" s="36"/>
      <c r="B209" s="37"/>
      <c r="C209" s="173" t="s">
        <v>327</v>
      </c>
      <c r="D209" s="173" t="s">
        <v>145</v>
      </c>
      <c r="E209" s="174" t="s">
        <v>328</v>
      </c>
      <c r="F209" s="175" t="s">
        <v>329</v>
      </c>
      <c r="G209" s="176" t="s">
        <v>255</v>
      </c>
      <c r="H209" s="177">
        <v>1</v>
      </c>
      <c r="I209" s="178"/>
      <c r="J209" s="179">
        <f>ROUND(I209*H209,2)</f>
        <v>0</v>
      </c>
      <c r="K209" s="175" t="s">
        <v>19</v>
      </c>
      <c r="L209" s="41"/>
      <c r="M209" s="180" t="s">
        <v>19</v>
      </c>
      <c r="N209" s="181" t="s">
        <v>44</v>
      </c>
      <c r="O209" s="66"/>
      <c r="P209" s="182">
        <f>O209*H209</f>
        <v>0</v>
      </c>
      <c r="Q209" s="182">
        <v>0</v>
      </c>
      <c r="R209" s="182">
        <f>Q209*H209</f>
        <v>0</v>
      </c>
      <c r="S209" s="182">
        <v>0</v>
      </c>
      <c r="T209" s="183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184" t="s">
        <v>150</v>
      </c>
      <c r="AT209" s="184" t="s">
        <v>145</v>
      </c>
      <c r="AU209" s="184" t="s">
        <v>80</v>
      </c>
      <c r="AY209" s="19" t="s">
        <v>144</v>
      </c>
      <c r="BE209" s="185">
        <f>IF(N209="základní",J209,0)</f>
        <v>0</v>
      </c>
      <c r="BF209" s="185">
        <f>IF(N209="snížená",J209,0)</f>
        <v>0</v>
      </c>
      <c r="BG209" s="185">
        <f>IF(N209="zákl. přenesená",J209,0)</f>
        <v>0</v>
      </c>
      <c r="BH209" s="185">
        <f>IF(N209="sníž. přenesená",J209,0)</f>
        <v>0</v>
      </c>
      <c r="BI209" s="185">
        <f>IF(N209="nulová",J209,0)</f>
        <v>0</v>
      </c>
      <c r="BJ209" s="19" t="s">
        <v>80</v>
      </c>
      <c r="BK209" s="185">
        <f>ROUND(I209*H209,2)</f>
        <v>0</v>
      </c>
      <c r="BL209" s="19" t="s">
        <v>150</v>
      </c>
      <c r="BM209" s="184" t="s">
        <v>330</v>
      </c>
    </row>
    <row r="210" spans="1:65" s="2" customFormat="1" ht="10.199999999999999">
      <c r="A210" s="36"/>
      <c r="B210" s="37"/>
      <c r="C210" s="38"/>
      <c r="D210" s="186" t="s">
        <v>152</v>
      </c>
      <c r="E210" s="38"/>
      <c r="F210" s="187" t="s">
        <v>329</v>
      </c>
      <c r="G210" s="38"/>
      <c r="H210" s="38"/>
      <c r="I210" s="188"/>
      <c r="J210" s="38"/>
      <c r="K210" s="38"/>
      <c r="L210" s="41"/>
      <c r="M210" s="189"/>
      <c r="N210" s="190"/>
      <c r="O210" s="66"/>
      <c r="P210" s="66"/>
      <c r="Q210" s="66"/>
      <c r="R210" s="66"/>
      <c r="S210" s="66"/>
      <c r="T210" s="67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T210" s="19" t="s">
        <v>152</v>
      </c>
      <c r="AU210" s="19" t="s">
        <v>80</v>
      </c>
    </row>
    <row r="211" spans="1:65" s="2" customFormat="1" ht="38.4">
      <c r="A211" s="36"/>
      <c r="B211" s="37"/>
      <c r="C211" s="38"/>
      <c r="D211" s="186" t="s">
        <v>155</v>
      </c>
      <c r="E211" s="38"/>
      <c r="F211" s="193" t="s">
        <v>331</v>
      </c>
      <c r="G211" s="38"/>
      <c r="H211" s="38"/>
      <c r="I211" s="188"/>
      <c r="J211" s="38"/>
      <c r="K211" s="38"/>
      <c r="L211" s="41"/>
      <c r="M211" s="189"/>
      <c r="N211" s="190"/>
      <c r="O211" s="66"/>
      <c r="P211" s="66"/>
      <c r="Q211" s="66"/>
      <c r="R211" s="66"/>
      <c r="S211" s="66"/>
      <c r="T211" s="67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T211" s="19" t="s">
        <v>155</v>
      </c>
      <c r="AU211" s="19" t="s">
        <v>80</v>
      </c>
    </row>
    <row r="212" spans="1:65" s="2" customFormat="1" ht="16.5" customHeight="1">
      <c r="A212" s="36"/>
      <c r="B212" s="37"/>
      <c r="C212" s="173" t="s">
        <v>332</v>
      </c>
      <c r="D212" s="173" t="s">
        <v>145</v>
      </c>
      <c r="E212" s="174" t="s">
        <v>333</v>
      </c>
      <c r="F212" s="175" t="s">
        <v>334</v>
      </c>
      <c r="G212" s="176" t="s">
        <v>255</v>
      </c>
      <c r="H212" s="177">
        <v>1</v>
      </c>
      <c r="I212" s="178"/>
      <c r="J212" s="179">
        <f>ROUND(I212*H212,2)</f>
        <v>0</v>
      </c>
      <c r="K212" s="175" t="s">
        <v>19</v>
      </c>
      <c r="L212" s="41"/>
      <c r="M212" s="180" t="s">
        <v>19</v>
      </c>
      <c r="N212" s="181" t="s">
        <v>44</v>
      </c>
      <c r="O212" s="66"/>
      <c r="P212" s="182">
        <f>O212*H212</f>
        <v>0</v>
      </c>
      <c r="Q212" s="182">
        <v>0</v>
      </c>
      <c r="R212" s="182">
        <f>Q212*H212</f>
        <v>0</v>
      </c>
      <c r="S212" s="182">
        <v>0</v>
      </c>
      <c r="T212" s="183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184" t="s">
        <v>150</v>
      </c>
      <c r="AT212" s="184" t="s">
        <v>145</v>
      </c>
      <c r="AU212" s="184" t="s">
        <v>80</v>
      </c>
      <c r="AY212" s="19" t="s">
        <v>144</v>
      </c>
      <c r="BE212" s="185">
        <f>IF(N212="základní",J212,0)</f>
        <v>0</v>
      </c>
      <c r="BF212" s="185">
        <f>IF(N212="snížená",J212,0)</f>
        <v>0</v>
      </c>
      <c r="BG212" s="185">
        <f>IF(N212="zákl. přenesená",J212,0)</f>
        <v>0</v>
      </c>
      <c r="BH212" s="185">
        <f>IF(N212="sníž. přenesená",J212,0)</f>
        <v>0</v>
      </c>
      <c r="BI212" s="185">
        <f>IF(N212="nulová",J212,0)</f>
        <v>0</v>
      </c>
      <c r="BJ212" s="19" t="s">
        <v>80</v>
      </c>
      <c r="BK212" s="185">
        <f>ROUND(I212*H212,2)</f>
        <v>0</v>
      </c>
      <c r="BL212" s="19" t="s">
        <v>150</v>
      </c>
      <c r="BM212" s="184" t="s">
        <v>335</v>
      </c>
    </row>
    <row r="213" spans="1:65" s="2" customFormat="1" ht="10.199999999999999">
      <c r="A213" s="36"/>
      <c r="B213" s="37"/>
      <c r="C213" s="38"/>
      <c r="D213" s="186" t="s">
        <v>152</v>
      </c>
      <c r="E213" s="38"/>
      <c r="F213" s="187" t="s">
        <v>334</v>
      </c>
      <c r="G213" s="38"/>
      <c r="H213" s="38"/>
      <c r="I213" s="188"/>
      <c r="J213" s="38"/>
      <c r="K213" s="38"/>
      <c r="L213" s="41"/>
      <c r="M213" s="189"/>
      <c r="N213" s="190"/>
      <c r="O213" s="66"/>
      <c r="P213" s="66"/>
      <c r="Q213" s="66"/>
      <c r="R213" s="66"/>
      <c r="S213" s="66"/>
      <c r="T213" s="67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T213" s="19" t="s">
        <v>152</v>
      </c>
      <c r="AU213" s="19" t="s">
        <v>80</v>
      </c>
    </row>
    <row r="214" spans="1:65" s="2" customFormat="1" ht="105.6">
      <c r="A214" s="36"/>
      <c r="B214" s="37"/>
      <c r="C214" s="38"/>
      <c r="D214" s="186" t="s">
        <v>155</v>
      </c>
      <c r="E214" s="38"/>
      <c r="F214" s="193" t="s">
        <v>336</v>
      </c>
      <c r="G214" s="38"/>
      <c r="H214" s="38"/>
      <c r="I214" s="188"/>
      <c r="J214" s="38"/>
      <c r="K214" s="38"/>
      <c r="L214" s="41"/>
      <c r="M214" s="189"/>
      <c r="N214" s="190"/>
      <c r="O214" s="66"/>
      <c r="P214" s="66"/>
      <c r="Q214" s="66"/>
      <c r="R214" s="66"/>
      <c r="S214" s="66"/>
      <c r="T214" s="67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T214" s="19" t="s">
        <v>155</v>
      </c>
      <c r="AU214" s="19" t="s">
        <v>80</v>
      </c>
    </row>
    <row r="215" spans="1:65" s="2" customFormat="1" ht="37.799999999999997" customHeight="1">
      <c r="A215" s="36"/>
      <c r="B215" s="37"/>
      <c r="C215" s="173" t="s">
        <v>337</v>
      </c>
      <c r="D215" s="173" t="s">
        <v>145</v>
      </c>
      <c r="E215" s="174" t="s">
        <v>338</v>
      </c>
      <c r="F215" s="175" t="s">
        <v>339</v>
      </c>
      <c r="G215" s="176" t="s">
        <v>255</v>
      </c>
      <c r="H215" s="177">
        <v>1</v>
      </c>
      <c r="I215" s="178"/>
      <c r="J215" s="179">
        <f>ROUND(I215*H215,2)</f>
        <v>0</v>
      </c>
      <c r="K215" s="175" t="s">
        <v>19</v>
      </c>
      <c r="L215" s="41"/>
      <c r="M215" s="180" t="s">
        <v>19</v>
      </c>
      <c r="N215" s="181" t="s">
        <v>44</v>
      </c>
      <c r="O215" s="66"/>
      <c r="P215" s="182">
        <f>O215*H215</f>
        <v>0</v>
      </c>
      <c r="Q215" s="182">
        <v>0</v>
      </c>
      <c r="R215" s="182">
        <f>Q215*H215</f>
        <v>0</v>
      </c>
      <c r="S215" s="182">
        <v>0</v>
      </c>
      <c r="T215" s="183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184" t="s">
        <v>150</v>
      </c>
      <c r="AT215" s="184" t="s">
        <v>145</v>
      </c>
      <c r="AU215" s="184" t="s">
        <v>80</v>
      </c>
      <c r="AY215" s="19" t="s">
        <v>144</v>
      </c>
      <c r="BE215" s="185">
        <f>IF(N215="základní",J215,0)</f>
        <v>0</v>
      </c>
      <c r="BF215" s="185">
        <f>IF(N215="snížená",J215,0)</f>
        <v>0</v>
      </c>
      <c r="BG215" s="185">
        <f>IF(N215="zákl. přenesená",J215,0)</f>
        <v>0</v>
      </c>
      <c r="BH215" s="185">
        <f>IF(N215="sníž. přenesená",J215,0)</f>
        <v>0</v>
      </c>
      <c r="BI215" s="185">
        <f>IF(N215="nulová",J215,0)</f>
        <v>0</v>
      </c>
      <c r="BJ215" s="19" t="s">
        <v>80</v>
      </c>
      <c r="BK215" s="185">
        <f>ROUND(I215*H215,2)</f>
        <v>0</v>
      </c>
      <c r="BL215" s="19" t="s">
        <v>150</v>
      </c>
      <c r="BM215" s="184" t="s">
        <v>340</v>
      </c>
    </row>
    <row r="216" spans="1:65" s="2" customFormat="1" ht="19.2">
      <c r="A216" s="36"/>
      <c r="B216" s="37"/>
      <c r="C216" s="38"/>
      <c r="D216" s="186" t="s">
        <v>152</v>
      </c>
      <c r="E216" s="38"/>
      <c r="F216" s="187" t="s">
        <v>339</v>
      </c>
      <c r="G216" s="38"/>
      <c r="H216" s="38"/>
      <c r="I216" s="188"/>
      <c r="J216" s="38"/>
      <c r="K216" s="38"/>
      <c r="L216" s="41"/>
      <c r="M216" s="189"/>
      <c r="N216" s="190"/>
      <c r="O216" s="66"/>
      <c r="P216" s="66"/>
      <c r="Q216" s="66"/>
      <c r="R216" s="66"/>
      <c r="S216" s="66"/>
      <c r="T216" s="67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T216" s="19" t="s">
        <v>152</v>
      </c>
      <c r="AU216" s="19" t="s">
        <v>80</v>
      </c>
    </row>
    <row r="217" spans="1:65" s="2" customFormat="1" ht="48">
      <c r="A217" s="36"/>
      <c r="B217" s="37"/>
      <c r="C217" s="38"/>
      <c r="D217" s="186" t="s">
        <v>155</v>
      </c>
      <c r="E217" s="38"/>
      <c r="F217" s="193" t="s">
        <v>341</v>
      </c>
      <c r="G217" s="38"/>
      <c r="H217" s="38"/>
      <c r="I217" s="188"/>
      <c r="J217" s="38"/>
      <c r="K217" s="38"/>
      <c r="L217" s="41"/>
      <c r="M217" s="189"/>
      <c r="N217" s="190"/>
      <c r="O217" s="66"/>
      <c r="P217" s="66"/>
      <c r="Q217" s="66"/>
      <c r="R217" s="66"/>
      <c r="S217" s="66"/>
      <c r="T217" s="67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T217" s="19" t="s">
        <v>155</v>
      </c>
      <c r="AU217" s="19" t="s">
        <v>80</v>
      </c>
    </row>
    <row r="218" spans="1:65" s="2" customFormat="1" ht="21.75" customHeight="1">
      <c r="A218" s="36"/>
      <c r="B218" s="37"/>
      <c r="C218" s="173" t="s">
        <v>342</v>
      </c>
      <c r="D218" s="173" t="s">
        <v>145</v>
      </c>
      <c r="E218" s="174" t="s">
        <v>343</v>
      </c>
      <c r="F218" s="175" t="s">
        <v>344</v>
      </c>
      <c r="G218" s="176" t="s">
        <v>255</v>
      </c>
      <c r="H218" s="177">
        <v>1</v>
      </c>
      <c r="I218" s="178"/>
      <c r="J218" s="179">
        <f>ROUND(I218*H218,2)</f>
        <v>0</v>
      </c>
      <c r="K218" s="175" t="s">
        <v>19</v>
      </c>
      <c r="L218" s="41"/>
      <c r="M218" s="180" t="s">
        <v>19</v>
      </c>
      <c r="N218" s="181" t="s">
        <v>44</v>
      </c>
      <c r="O218" s="66"/>
      <c r="P218" s="182">
        <f>O218*H218</f>
        <v>0</v>
      </c>
      <c r="Q218" s="182">
        <v>0</v>
      </c>
      <c r="R218" s="182">
        <f>Q218*H218</f>
        <v>0</v>
      </c>
      <c r="S218" s="182">
        <v>0</v>
      </c>
      <c r="T218" s="183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184" t="s">
        <v>150</v>
      </c>
      <c r="AT218" s="184" t="s">
        <v>145</v>
      </c>
      <c r="AU218" s="184" t="s">
        <v>80</v>
      </c>
      <c r="AY218" s="19" t="s">
        <v>144</v>
      </c>
      <c r="BE218" s="185">
        <f>IF(N218="základní",J218,0)</f>
        <v>0</v>
      </c>
      <c r="BF218" s="185">
        <f>IF(N218="snížená",J218,0)</f>
        <v>0</v>
      </c>
      <c r="BG218" s="185">
        <f>IF(N218="zákl. přenesená",J218,0)</f>
        <v>0</v>
      </c>
      <c r="BH218" s="185">
        <f>IF(N218="sníž. přenesená",J218,0)</f>
        <v>0</v>
      </c>
      <c r="BI218" s="185">
        <f>IF(N218="nulová",J218,0)</f>
        <v>0</v>
      </c>
      <c r="BJ218" s="19" t="s">
        <v>80</v>
      </c>
      <c r="BK218" s="185">
        <f>ROUND(I218*H218,2)</f>
        <v>0</v>
      </c>
      <c r="BL218" s="19" t="s">
        <v>150</v>
      </c>
      <c r="BM218" s="184" t="s">
        <v>345</v>
      </c>
    </row>
    <row r="219" spans="1:65" s="2" customFormat="1" ht="10.199999999999999">
      <c r="A219" s="36"/>
      <c r="B219" s="37"/>
      <c r="C219" s="38"/>
      <c r="D219" s="186" t="s">
        <v>152</v>
      </c>
      <c r="E219" s="38"/>
      <c r="F219" s="187" t="s">
        <v>344</v>
      </c>
      <c r="G219" s="38"/>
      <c r="H219" s="38"/>
      <c r="I219" s="188"/>
      <c r="J219" s="38"/>
      <c r="K219" s="38"/>
      <c r="L219" s="41"/>
      <c r="M219" s="189"/>
      <c r="N219" s="190"/>
      <c r="O219" s="66"/>
      <c r="P219" s="66"/>
      <c r="Q219" s="66"/>
      <c r="R219" s="66"/>
      <c r="S219" s="66"/>
      <c r="T219" s="67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T219" s="19" t="s">
        <v>152</v>
      </c>
      <c r="AU219" s="19" t="s">
        <v>80</v>
      </c>
    </row>
    <row r="220" spans="1:65" s="2" customFormat="1" ht="38.4">
      <c r="A220" s="36"/>
      <c r="B220" s="37"/>
      <c r="C220" s="38"/>
      <c r="D220" s="186" t="s">
        <v>155</v>
      </c>
      <c r="E220" s="38"/>
      <c r="F220" s="193" t="s">
        <v>346</v>
      </c>
      <c r="G220" s="38"/>
      <c r="H220" s="38"/>
      <c r="I220" s="188"/>
      <c r="J220" s="38"/>
      <c r="K220" s="38"/>
      <c r="L220" s="41"/>
      <c r="M220" s="189"/>
      <c r="N220" s="190"/>
      <c r="O220" s="66"/>
      <c r="P220" s="66"/>
      <c r="Q220" s="66"/>
      <c r="R220" s="66"/>
      <c r="S220" s="66"/>
      <c r="T220" s="67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T220" s="19" t="s">
        <v>155</v>
      </c>
      <c r="AU220" s="19" t="s">
        <v>80</v>
      </c>
    </row>
    <row r="221" spans="1:65" s="2" customFormat="1" ht="16.5" customHeight="1">
      <c r="A221" s="36"/>
      <c r="B221" s="37"/>
      <c r="C221" s="173" t="s">
        <v>347</v>
      </c>
      <c r="D221" s="173" t="s">
        <v>145</v>
      </c>
      <c r="E221" s="174" t="s">
        <v>348</v>
      </c>
      <c r="F221" s="175" t="s">
        <v>349</v>
      </c>
      <c r="G221" s="176" t="s">
        <v>255</v>
      </c>
      <c r="H221" s="177">
        <v>1</v>
      </c>
      <c r="I221" s="178"/>
      <c r="J221" s="179">
        <f>ROUND(I221*H221,2)</f>
        <v>0</v>
      </c>
      <c r="K221" s="175" t="s">
        <v>19</v>
      </c>
      <c r="L221" s="41"/>
      <c r="M221" s="180" t="s">
        <v>19</v>
      </c>
      <c r="N221" s="181" t="s">
        <v>44</v>
      </c>
      <c r="O221" s="66"/>
      <c r="P221" s="182">
        <f>O221*H221</f>
        <v>0</v>
      </c>
      <c r="Q221" s="182">
        <v>0</v>
      </c>
      <c r="R221" s="182">
        <f>Q221*H221</f>
        <v>0</v>
      </c>
      <c r="S221" s="182">
        <v>0</v>
      </c>
      <c r="T221" s="183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184" t="s">
        <v>150</v>
      </c>
      <c r="AT221" s="184" t="s">
        <v>145</v>
      </c>
      <c r="AU221" s="184" t="s">
        <v>80</v>
      </c>
      <c r="AY221" s="19" t="s">
        <v>144</v>
      </c>
      <c r="BE221" s="185">
        <f>IF(N221="základní",J221,0)</f>
        <v>0</v>
      </c>
      <c r="BF221" s="185">
        <f>IF(N221="snížená",J221,0)</f>
        <v>0</v>
      </c>
      <c r="BG221" s="185">
        <f>IF(N221="zákl. přenesená",J221,0)</f>
        <v>0</v>
      </c>
      <c r="BH221" s="185">
        <f>IF(N221="sníž. přenesená",J221,0)</f>
        <v>0</v>
      </c>
      <c r="BI221" s="185">
        <f>IF(N221="nulová",J221,0)</f>
        <v>0</v>
      </c>
      <c r="BJ221" s="19" t="s">
        <v>80</v>
      </c>
      <c r="BK221" s="185">
        <f>ROUND(I221*H221,2)</f>
        <v>0</v>
      </c>
      <c r="BL221" s="19" t="s">
        <v>150</v>
      </c>
      <c r="BM221" s="184" t="s">
        <v>350</v>
      </c>
    </row>
    <row r="222" spans="1:65" s="2" customFormat="1" ht="10.199999999999999">
      <c r="A222" s="36"/>
      <c r="B222" s="37"/>
      <c r="C222" s="38"/>
      <c r="D222" s="186" t="s">
        <v>152</v>
      </c>
      <c r="E222" s="38"/>
      <c r="F222" s="187" t="s">
        <v>349</v>
      </c>
      <c r="G222" s="38"/>
      <c r="H222" s="38"/>
      <c r="I222" s="188"/>
      <c r="J222" s="38"/>
      <c r="K222" s="38"/>
      <c r="L222" s="41"/>
      <c r="M222" s="189"/>
      <c r="N222" s="190"/>
      <c r="O222" s="66"/>
      <c r="P222" s="66"/>
      <c r="Q222" s="66"/>
      <c r="R222" s="66"/>
      <c r="S222" s="66"/>
      <c r="T222" s="67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T222" s="19" t="s">
        <v>152</v>
      </c>
      <c r="AU222" s="19" t="s">
        <v>80</v>
      </c>
    </row>
    <row r="223" spans="1:65" s="2" customFormat="1" ht="57.6">
      <c r="A223" s="36"/>
      <c r="B223" s="37"/>
      <c r="C223" s="38"/>
      <c r="D223" s="186" t="s">
        <v>155</v>
      </c>
      <c r="E223" s="38"/>
      <c r="F223" s="193" t="s">
        <v>351</v>
      </c>
      <c r="G223" s="38"/>
      <c r="H223" s="38"/>
      <c r="I223" s="188"/>
      <c r="J223" s="38"/>
      <c r="K223" s="38"/>
      <c r="L223" s="41"/>
      <c r="M223" s="189"/>
      <c r="N223" s="190"/>
      <c r="O223" s="66"/>
      <c r="P223" s="66"/>
      <c r="Q223" s="66"/>
      <c r="R223" s="66"/>
      <c r="S223" s="66"/>
      <c r="T223" s="67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T223" s="19" t="s">
        <v>155</v>
      </c>
      <c r="AU223" s="19" t="s">
        <v>80</v>
      </c>
    </row>
    <row r="224" spans="1:65" s="2" customFormat="1" ht="24.15" customHeight="1">
      <c r="A224" s="36"/>
      <c r="B224" s="37"/>
      <c r="C224" s="173" t="s">
        <v>352</v>
      </c>
      <c r="D224" s="173" t="s">
        <v>145</v>
      </c>
      <c r="E224" s="174" t="s">
        <v>353</v>
      </c>
      <c r="F224" s="175" t="s">
        <v>354</v>
      </c>
      <c r="G224" s="176" t="s">
        <v>255</v>
      </c>
      <c r="H224" s="177">
        <v>1</v>
      </c>
      <c r="I224" s="178"/>
      <c r="J224" s="179">
        <f>ROUND(I224*H224,2)</f>
        <v>0</v>
      </c>
      <c r="K224" s="175" t="s">
        <v>19</v>
      </c>
      <c r="L224" s="41"/>
      <c r="M224" s="180" t="s">
        <v>19</v>
      </c>
      <c r="N224" s="181" t="s">
        <v>44</v>
      </c>
      <c r="O224" s="66"/>
      <c r="P224" s="182">
        <f>O224*H224</f>
        <v>0</v>
      </c>
      <c r="Q224" s="182">
        <v>0</v>
      </c>
      <c r="R224" s="182">
        <f>Q224*H224</f>
        <v>0</v>
      </c>
      <c r="S224" s="182">
        <v>0</v>
      </c>
      <c r="T224" s="183">
        <f>S224*H224</f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184" t="s">
        <v>150</v>
      </c>
      <c r="AT224" s="184" t="s">
        <v>145</v>
      </c>
      <c r="AU224" s="184" t="s">
        <v>80</v>
      </c>
      <c r="AY224" s="19" t="s">
        <v>144</v>
      </c>
      <c r="BE224" s="185">
        <f>IF(N224="základní",J224,0)</f>
        <v>0</v>
      </c>
      <c r="BF224" s="185">
        <f>IF(N224="snížená",J224,0)</f>
        <v>0</v>
      </c>
      <c r="BG224" s="185">
        <f>IF(N224="zákl. přenesená",J224,0)</f>
        <v>0</v>
      </c>
      <c r="BH224" s="185">
        <f>IF(N224="sníž. přenesená",J224,0)</f>
        <v>0</v>
      </c>
      <c r="BI224" s="185">
        <f>IF(N224="nulová",J224,0)</f>
        <v>0</v>
      </c>
      <c r="BJ224" s="19" t="s">
        <v>80</v>
      </c>
      <c r="BK224" s="185">
        <f>ROUND(I224*H224,2)</f>
        <v>0</v>
      </c>
      <c r="BL224" s="19" t="s">
        <v>150</v>
      </c>
      <c r="BM224" s="184" t="s">
        <v>355</v>
      </c>
    </row>
    <row r="225" spans="1:65" s="2" customFormat="1" ht="19.2">
      <c r="A225" s="36"/>
      <c r="B225" s="37"/>
      <c r="C225" s="38"/>
      <c r="D225" s="186" t="s">
        <v>152</v>
      </c>
      <c r="E225" s="38"/>
      <c r="F225" s="187" t="s">
        <v>354</v>
      </c>
      <c r="G225" s="38"/>
      <c r="H225" s="38"/>
      <c r="I225" s="188"/>
      <c r="J225" s="38"/>
      <c r="K225" s="38"/>
      <c r="L225" s="41"/>
      <c r="M225" s="189"/>
      <c r="N225" s="190"/>
      <c r="O225" s="66"/>
      <c r="P225" s="66"/>
      <c r="Q225" s="66"/>
      <c r="R225" s="66"/>
      <c r="S225" s="66"/>
      <c r="T225" s="67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T225" s="19" t="s">
        <v>152</v>
      </c>
      <c r="AU225" s="19" t="s">
        <v>80</v>
      </c>
    </row>
    <row r="226" spans="1:65" s="2" customFormat="1" ht="67.2">
      <c r="A226" s="36"/>
      <c r="B226" s="37"/>
      <c r="C226" s="38"/>
      <c r="D226" s="186" t="s">
        <v>155</v>
      </c>
      <c r="E226" s="38"/>
      <c r="F226" s="193" t="s">
        <v>356</v>
      </c>
      <c r="G226" s="38"/>
      <c r="H226" s="38"/>
      <c r="I226" s="188"/>
      <c r="J226" s="38"/>
      <c r="K226" s="38"/>
      <c r="L226" s="41"/>
      <c r="M226" s="189"/>
      <c r="N226" s="190"/>
      <c r="O226" s="66"/>
      <c r="P226" s="66"/>
      <c r="Q226" s="66"/>
      <c r="R226" s="66"/>
      <c r="S226" s="66"/>
      <c r="T226" s="67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T226" s="19" t="s">
        <v>155</v>
      </c>
      <c r="AU226" s="19" t="s">
        <v>80</v>
      </c>
    </row>
    <row r="227" spans="1:65" s="2" customFormat="1" ht="16.5" customHeight="1">
      <c r="A227" s="36"/>
      <c r="B227" s="37"/>
      <c r="C227" s="173" t="s">
        <v>357</v>
      </c>
      <c r="D227" s="173" t="s">
        <v>145</v>
      </c>
      <c r="E227" s="174" t="s">
        <v>358</v>
      </c>
      <c r="F227" s="175" t="s">
        <v>359</v>
      </c>
      <c r="G227" s="176" t="s">
        <v>255</v>
      </c>
      <c r="H227" s="177">
        <v>1</v>
      </c>
      <c r="I227" s="178"/>
      <c r="J227" s="179">
        <f>ROUND(I227*H227,2)</f>
        <v>0</v>
      </c>
      <c r="K227" s="175" t="s">
        <v>19</v>
      </c>
      <c r="L227" s="41"/>
      <c r="M227" s="180" t="s">
        <v>19</v>
      </c>
      <c r="N227" s="181" t="s">
        <v>44</v>
      </c>
      <c r="O227" s="66"/>
      <c r="P227" s="182">
        <f>O227*H227</f>
        <v>0</v>
      </c>
      <c r="Q227" s="182">
        <v>0</v>
      </c>
      <c r="R227" s="182">
        <f>Q227*H227</f>
        <v>0</v>
      </c>
      <c r="S227" s="182">
        <v>0</v>
      </c>
      <c r="T227" s="183">
        <f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184" t="s">
        <v>150</v>
      </c>
      <c r="AT227" s="184" t="s">
        <v>145</v>
      </c>
      <c r="AU227" s="184" t="s">
        <v>80</v>
      </c>
      <c r="AY227" s="19" t="s">
        <v>144</v>
      </c>
      <c r="BE227" s="185">
        <f>IF(N227="základní",J227,0)</f>
        <v>0</v>
      </c>
      <c r="BF227" s="185">
        <f>IF(N227="snížená",J227,0)</f>
        <v>0</v>
      </c>
      <c r="BG227" s="185">
        <f>IF(N227="zákl. přenesená",J227,0)</f>
        <v>0</v>
      </c>
      <c r="BH227" s="185">
        <f>IF(N227="sníž. přenesená",J227,0)</f>
        <v>0</v>
      </c>
      <c r="BI227" s="185">
        <f>IF(N227="nulová",J227,0)</f>
        <v>0</v>
      </c>
      <c r="BJ227" s="19" t="s">
        <v>80</v>
      </c>
      <c r="BK227" s="185">
        <f>ROUND(I227*H227,2)</f>
        <v>0</v>
      </c>
      <c r="BL227" s="19" t="s">
        <v>150</v>
      </c>
      <c r="BM227" s="184" t="s">
        <v>360</v>
      </c>
    </row>
    <row r="228" spans="1:65" s="2" customFormat="1" ht="10.199999999999999">
      <c r="A228" s="36"/>
      <c r="B228" s="37"/>
      <c r="C228" s="38"/>
      <c r="D228" s="186" t="s">
        <v>152</v>
      </c>
      <c r="E228" s="38"/>
      <c r="F228" s="187" t="s">
        <v>359</v>
      </c>
      <c r="G228" s="38"/>
      <c r="H228" s="38"/>
      <c r="I228" s="188"/>
      <c r="J228" s="38"/>
      <c r="K228" s="38"/>
      <c r="L228" s="41"/>
      <c r="M228" s="189"/>
      <c r="N228" s="190"/>
      <c r="O228" s="66"/>
      <c r="P228" s="66"/>
      <c r="Q228" s="66"/>
      <c r="R228" s="66"/>
      <c r="S228" s="66"/>
      <c r="T228" s="67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T228" s="19" t="s">
        <v>152</v>
      </c>
      <c r="AU228" s="19" t="s">
        <v>80</v>
      </c>
    </row>
    <row r="229" spans="1:65" s="2" customFormat="1" ht="134.4">
      <c r="A229" s="36"/>
      <c r="B229" s="37"/>
      <c r="C229" s="38"/>
      <c r="D229" s="186" t="s">
        <v>155</v>
      </c>
      <c r="E229" s="38"/>
      <c r="F229" s="193" t="s">
        <v>361</v>
      </c>
      <c r="G229" s="38"/>
      <c r="H229" s="38"/>
      <c r="I229" s="188"/>
      <c r="J229" s="38"/>
      <c r="K229" s="38"/>
      <c r="L229" s="41"/>
      <c r="M229" s="189"/>
      <c r="N229" s="190"/>
      <c r="O229" s="66"/>
      <c r="P229" s="66"/>
      <c r="Q229" s="66"/>
      <c r="R229" s="66"/>
      <c r="S229" s="66"/>
      <c r="T229" s="67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T229" s="19" t="s">
        <v>155</v>
      </c>
      <c r="AU229" s="19" t="s">
        <v>80</v>
      </c>
    </row>
    <row r="230" spans="1:65" s="2" customFormat="1" ht="21.75" customHeight="1">
      <c r="A230" s="36"/>
      <c r="B230" s="37"/>
      <c r="C230" s="173" t="s">
        <v>362</v>
      </c>
      <c r="D230" s="173" t="s">
        <v>145</v>
      </c>
      <c r="E230" s="174" t="s">
        <v>363</v>
      </c>
      <c r="F230" s="175" t="s">
        <v>364</v>
      </c>
      <c r="G230" s="176" t="s">
        <v>255</v>
      </c>
      <c r="H230" s="177">
        <v>1</v>
      </c>
      <c r="I230" s="178"/>
      <c r="J230" s="179">
        <f>ROUND(I230*H230,2)</f>
        <v>0</v>
      </c>
      <c r="K230" s="175" t="s">
        <v>19</v>
      </c>
      <c r="L230" s="41"/>
      <c r="M230" s="180" t="s">
        <v>19</v>
      </c>
      <c r="N230" s="181" t="s">
        <v>44</v>
      </c>
      <c r="O230" s="66"/>
      <c r="P230" s="182">
        <f>O230*H230</f>
        <v>0</v>
      </c>
      <c r="Q230" s="182">
        <v>0</v>
      </c>
      <c r="R230" s="182">
        <f>Q230*H230</f>
        <v>0</v>
      </c>
      <c r="S230" s="182">
        <v>0</v>
      </c>
      <c r="T230" s="183">
        <f>S230*H230</f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184" t="s">
        <v>150</v>
      </c>
      <c r="AT230" s="184" t="s">
        <v>145</v>
      </c>
      <c r="AU230" s="184" t="s">
        <v>80</v>
      </c>
      <c r="AY230" s="19" t="s">
        <v>144</v>
      </c>
      <c r="BE230" s="185">
        <f>IF(N230="základní",J230,0)</f>
        <v>0</v>
      </c>
      <c r="BF230" s="185">
        <f>IF(N230="snížená",J230,0)</f>
        <v>0</v>
      </c>
      <c r="BG230" s="185">
        <f>IF(N230="zákl. přenesená",J230,0)</f>
        <v>0</v>
      </c>
      <c r="BH230" s="185">
        <f>IF(N230="sníž. přenesená",J230,0)</f>
        <v>0</v>
      </c>
      <c r="BI230" s="185">
        <f>IF(N230="nulová",J230,0)</f>
        <v>0</v>
      </c>
      <c r="BJ230" s="19" t="s">
        <v>80</v>
      </c>
      <c r="BK230" s="185">
        <f>ROUND(I230*H230,2)</f>
        <v>0</v>
      </c>
      <c r="BL230" s="19" t="s">
        <v>150</v>
      </c>
      <c r="BM230" s="184" t="s">
        <v>365</v>
      </c>
    </row>
    <row r="231" spans="1:65" s="2" customFormat="1" ht="10.199999999999999">
      <c r="A231" s="36"/>
      <c r="B231" s="37"/>
      <c r="C231" s="38"/>
      <c r="D231" s="186" t="s">
        <v>152</v>
      </c>
      <c r="E231" s="38"/>
      <c r="F231" s="187" t="s">
        <v>364</v>
      </c>
      <c r="G231" s="38"/>
      <c r="H231" s="38"/>
      <c r="I231" s="188"/>
      <c r="J231" s="38"/>
      <c r="K231" s="38"/>
      <c r="L231" s="41"/>
      <c r="M231" s="189"/>
      <c r="N231" s="190"/>
      <c r="O231" s="66"/>
      <c r="P231" s="66"/>
      <c r="Q231" s="66"/>
      <c r="R231" s="66"/>
      <c r="S231" s="66"/>
      <c r="T231" s="67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T231" s="19" t="s">
        <v>152</v>
      </c>
      <c r="AU231" s="19" t="s">
        <v>80</v>
      </c>
    </row>
    <row r="232" spans="1:65" s="2" customFormat="1" ht="38.4">
      <c r="A232" s="36"/>
      <c r="B232" s="37"/>
      <c r="C232" s="38"/>
      <c r="D232" s="186" t="s">
        <v>155</v>
      </c>
      <c r="E232" s="38"/>
      <c r="F232" s="193" t="s">
        <v>366</v>
      </c>
      <c r="G232" s="38"/>
      <c r="H232" s="38"/>
      <c r="I232" s="188"/>
      <c r="J232" s="38"/>
      <c r="K232" s="38"/>
      <c r="L232" s="41"/>
      <c r="M232" s="189"/>
      <c r="N232" s="190"/>
      <c r="O232" s="66"/>
      <c r="P232" s="66"/>
      <c r="Q232" s="66"/>
      <c r="R232" s="66"/>
      <c r="S232" s="66"/>
      <c r="T232" s="67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T232" s="19" t="s">
        <v>155</v>
      </c>
      <c r="AU232" s="19" t="s">
        <v>80</v>
      </c>
    </row>
    <row r="233" spans="1:65" s="2" customFormat="1" ht="16.5" customHeight="1">
      <c r="A233" s="36"/>
      <c r="B233" s="37"/>
      <c r="C233" s="173" t="s">
        <v>367</v>
      </c>
      <c r="D233" s="173" t="s">
        <v>145</v>
      </c>
      <c r="E233" s="174" t="s">
        <v>368</v>
      </c>
      <c r="F233" s="175" t="s">
        <v>369</v>
      </c>
      <c r="G233" s="176" t="s">
        <v>255</v>
      </c>
      <c r="H233" s="177">
        <v>1</v>
      </c>
      <c r="I233" s="178"/>
      <c r="J233" s="179">
        <f>ROUND(I233*H233,2)</f>
        <v>0</v>
      </c>
      <c r="K233" s="175" t="s">
        <v>19</v>
      </c>
      <c r="L233" s="41"/>
      <c r="M233" s="180" t="s">
        <v>19</v>
      </c>
      <c r="N233" s="181" t="s">
        <v>44</v>
      </c>
      <c r="O233" s="66"/>
      <c r="P233" s="182">
        <f>O233*H233</f>
        <v>0</v>
      </c>
      <c r="Q233" s="182">
        <v>0</v>
      </c>
      <c r="R233" s="182">
        <f>Q233*H233</f>
        <v>0</v>
      </c>
      <c r="S233" s="182">
        <v>0</v>
      </c>
      <c r="T233" s="183">
        <f>S233*H233</f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184" t="s">
        <v>150</v>
      </c>
      <c r="AT233" s="184" t="s">
        <v>145</v>
      </c>
      <c r="AU233" s="184" t="s">
        <v>80</v>
      </c>
      <c r="AY233" s="19" t="s">
        <v>144</v>
      </c>
      <c r="BE233" s="185">
        <f>IF(N233="základní",J233,0)</f>
        <v>0</v>
      </c>
      <c r="BF233" s="185">
        <f>IF(N233="snížená",J233,0)</f>
        <v>0</v>
      </c>
      <c r="BG233" s="185">
        <f>IF(N233="zákl. přenesená",J233,0)</f>
        <v>0</v>
      </c>
      <c r="BH233" s="185">
        <f>IF(N233="sníž. přenesená",J233,0)</f>
        <v>0</v>
      </c>
      <c r="BI233" s="185">
        <f>IF(N233="nulová",J233,0)</f>
        <v>0</v>
      </c>
      <c r="BJ233" s="19" t="s">
        <v>80</v>
      </c>
      <c r="BK233" s="185">
        <f>ROUND(I233*H233,2)</f>
        <v>0</v>
      </c>
      <c r="BL233" s="19" t="s">
        <v>150</v>
      </c>
      <c r="BM233" s="184" t="s">
        <v>370</v>
      </c>
    </row>
    <row r="234" spans="1:65" s="2" customFormat="1" ht="10.199999999999999">
      <c r="A234" s="36"/>
      <c r="B234" s="37"/>
      <c r="C234" s="38"/>
      <c r="D234" s="186" t="s">
        <v>152</v>
      </c>
      <c r="E234" s="38"/>
      <c r="F234" s="187" t="s">
        <v>369</v>
      </c>
      <c r="G234" s="38"/>
      <c r="H234" s="38"/>
      <c r="I234" s="188"/>
      <c r="J234" s="38"/>
      <c r="K234" s="38"/>
      <c r="L234" s="41"/>
      <c r="M234" s="189"/>
      <c r="N234" s="190"/>
      <c r="O234" s="66"/>
      <c r="P234" s="66"/>
      <c r="Q234" s="66"/>
      <c r="R234" s="66"/>
      <c r="S234" s="66"/>
      <c r="T234" s="67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T234" s="19" t="s">
        <v>152</v>
      </c>
      <c r="AU234" s="19" t="s">
        <v>80</v>
      </c>
    </row>
    <row r="235" spans="1:65" s="2" customFormat="1" ht="28.8">
      <c r="A235" s="36"/>
      <c r="B235" s="37"/>
      <c r="C235" s="38"/>
      <c r="D235" s="186" t="s">
        <v>155</v>
      </c>
      <c r="E235" s="38"/>
      <c r="F235" s="193" t="s">
        <v>371</v>
      </c>
      <c r="G235" s="38"/>
      <c r="H235" s="38"/>
      <c r="I235" s="188"/>
      <c r="J235" s="38"/>
      <c r="K235" s="38"/>
      <c r="L235" s="41"/>
      <c r="M235" s="189"/>
      <c r="N235" s="190"/>
      <c r="O235" s="66"/>
      <c r="P235" s="66"/>
      <c r="Q235" s="66"/>
      <c r="R235" s="66"/>
      <c r="S235" s="66"/>
      <c r="T235" s="67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T235" s="19" t="s">
        <v>155</v>
      </c>
      <c r="AU235" s="19" t="s">
        <v>80</v>
      </c>
    </row>
    <row r="236" spans="1:65" s="2" customFormat="1" ht="16.5" customHeight="1">
      <c r="A236" s="36"/>
      <c r="B236" s="37"/>
      <c r="C236" s="173" t="s">
        <v>372</v>
      </c>
      <c r="D236" s="173" t="s">
        <v>145</v>
      </c>
      <c r="E236" s="174" t="s">
        <v>373</v>
      </c>
      <c r="F236" s="175" t="s">
        <v>374</v>
      </c>
      <c r="G236" s="176" t="s">
        <v>255</v>
      </c>
      <c r="H236" s="177">
        <v>1</v>
      </c>
      <c r="I236" s="178"/>
      <c r="J236" s="179">
        <f>ROUND(I236*H236,2)</f>
        <v>0</v>
      </c>
      <c r="K236" s="175" t="s">
        <v>19</v>
      </c>
      <c r="L236" s="41"/>
      <c r="M236" s="180" t="s">
        <v>19</v>
      </c>
      <c r="N236" s="181" t="s">
        <v>44</v>
      </c>
      <c r="O236" s="66"/>
      <c r="P236" s="182">
        <f>O236*H236</f>
        <v>0</v>
      </c>
      <c r="Q236" s="182">
        <v>0</v>
      </c>
      <c r="R236" s="182">
        <f>Q236*H236</f>
        <v>0</v>
      </c>
      <c r="S236" s="182">
        <v>0</v>
      </c>
      <c r="T236" s="183">
        <f>S236*H236</f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184" t="s">
        <v>150</v>
      </c>
      <c r="AT236" s="184" t="s">
        <v>145</v>
      </c>
      <c r="AU236" s="184" t="s">
        <v>80</v>
      </c>
      <c r="AY236" s="19" t="s">
        <v>144</v>
      </c>
      <c r="BE236" s="185">
        <f>IF(N236="základní",J236,0)</f>
        <v>0</v>
      </c>
      <c r="BF236" s="185">
        <f>IF(N236="snížená",J236,0)</f>
        <v>0</v>
      </c>
      <c r="BG236" s="185">
        <f>IF(N236="zákl. přenesená",J236,0)</f>
        <v>0</v>
      </c>
      <c r="BH236" s="185">
        <f>IF(N236="sníž. přenesená",J236,0)</f>
        <v>0</v>
      </c>
      <c r="BI236" s="185">
        <f>IF(N236="nulová",J236,0)</f>
        <v>0</v>
      </c>
      <c r="BJ236" s="19" t="s">
        <v>80</v>
      </c>
      <c r="BK236" s="185">
        <f>ROUND(I236*H236,2)</f>
        <v>0</v>
      </c>
      <c r="BL236" s="19" t="s">
        <v>150</v>
      </c>
      <c r="BM236" s="184" t="s">
        <v>375</v>
      </c>
    </row>
    <row r="237" spans="1:65" s="2" customFormat="1" ht="10.199999999999999">
      <c r="A237" s="36"/>
      <c r="B237" s="37"/>
      <c r="C237" s="38"/>
      <c r="D237" s="186" t="s">
        <v>152</v>
      </c>
      <c r="E237" s="38"/>
      <c r="F237" s="187" t="s">
        <v>374</v>
      </c>
      <c r="G237" s="38"/>
      <c r="H237" s="38"/>
      <c r="I237" s="188"/>
      <c r="J237" s="38"/>
      <c r="K237" s="38"/>
      <c r="L237" s="41"/>
      <c r="M237" s="189"/>
      <c r="N237" s="190"/>
      <c r="O237" s="66"/>
      <c r="P237" s="66"/>
      <c r="Q237" s="66"/>
      <c r="R237" s="66"/>
      <c r="S237" s="66"/>
      <c r="T237" s="67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T237" s="19" t="s">
        <v>152</v>
      </c>
      <c r="AU237" s="19" t="s">
        <v>80</v>
      </c>
    </row>
    <row r="238" spans="1:65" s="2" customFormat="1" ht="38.4">
      <c r="A238" s="36"/>
      <c r="B238" s="37"/>
      <c r="C238" s="38"/>
      <c r="D238" s="186" t="s">
        <v>155</v>
      </c>
      <c r="E238" s="38"/>
      <c r="F238" s="193" t="s">
        <v>376</v>
      </c>
      <c r="G238" s="38"/>
      <c r="H238" s="38"/>
      <c r="I238" s="188"/>
      <c r="J238" s="38"/>
      <c r="K238" s="38"/>
      <c r="L238" s="41"/>
      <c r="M238" s="189"/>
      <c r="N238" s="190"/>
      <c r="O238" s="66"/>
      <c r="P238" s="66"/>
      <c r="Q238" s="66"/>
      <c r="R238" s="66"/>
      <c r="S238" s="66"/>
      <c r="T238" s="67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T238" s="19" t="s">
        <v>155</v>
      </c>
      <c r="AU238" s="19" t="s">
        <v>80</v>
      </c>
    </row>
    <row r="239" spans="1:65" s="2" customFormat="1" ht="24.15" customHeight="1">
      <c r="A239" s="36"/>
      <c r="B239" s="37"/>
      <c r="C239" s="173" t="s">
        <v>377</v>
      </c>
      <c r="D239" s="173" t="s">
        <v>145</v>
      </c>
      <c r="E239" s="174" t="s">
        <v>378</v>
      </c>
      <c r="F239" s="175" t="s">
        <v>379</v>
      </c>
      <c r="G239" s="176" t="s">
        <v>255</v>
      </c>
      <c r="H239" s="177">
        <v>1</v>
      </c>
      <c r="I239" s="178"/>
      <c r="J239" s="179">
        <f>ROUND(I239*H239,2)</f>
        <v>0</v>
      </c>
      <c r="K239" s="175" t="s">
        <v>19</v>
      </c>
      <c r="L239" s="41"/>
      <c r="M239" s="180" t="s">
        <v>19</v>
      </c>
      <c r="N239" s="181" t="s">
        <v>44</v>
      </c>
      <c r="O239" s="66"/>
      <c r="P239" s="182">
        <f>O239*H239</f>
        <v>0</v>
      </c>
      <c r="Q239" s="182">
        <v>0</v>
      </c>
      <c r="R239" s="182">
        <f>Q239*H239</f>
        <v>0</v>
      </c>
      <c r="S239" s="182">
        <v>0</v>
      </c>
      <c r="T239" s="183">
        <f>S239*H239</f>
        <v>0</v>
      </c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R239" s="184" t="s">
        <v>150</v>
      </c>
      <c r="AT239" s="184" t="s">
        <v>145</v>
      </c>
      <c r="AU239" s="184" t="s">
        <v>80</v>
      </c>
      <c r="AY239" s="19" t="s">
        <v>144</v>
      </c>
      <c r="BE239" s="185">
        <f>IF(N239="základní",J239,0)</f>
        <v>0</v>
      </c>
      <c r="BF239" s="185">
        <f>IF(N239="snížená",J239,0)</f>
        <v>0</v>
      </c>
      <c r="BG239" s="185">
        <f>IF(N239="zákl. přenesená",J239,0)</f>
        <v>0</v>
      </c>
      <c r="BH239" s="185">
        <f>IF(N239="sníž. přenesená",J239,0)</f>
        <v>0</v>
      </c>
      <c r="BI239" s="185">
        <f>IF(N239="nulová",J239,0)</f>
        <v>0</v>
      </c>
      <c r="BJ239" s="19" t="s">
        <v>80</v>
      </c>
      <c r="BK239" s="185">
        <f>ROUND(I239*H239,2)</f>
        <v>0</v>
      </c>
      <c r="BL239" s="19" t="s">
        <v>150</v>
      </c>
      <c r="BM239" s="184" t="s">
        <v>380</v>
      </c>
    </row>
    <row r="240" spans="1:65" s="2" customFormat="1" ht="19.2">
      <c r="A240" s="36"/>
      <c r="B240" s="37"/>
      <c r="C240" s="38"/>
      <c r="D240" s="186" t="s">
        <v>152</v>
      </c>
      <c r="E240" s="38"/>
      <c r="F240" s="187" t="s">
        <v>379</v>
      </c>
      <c r="G240" s="38"/>
      <c r="H240" s="38"/>
      <c r="I240" s="188"/>
      <c r="J240" s="38"/>
      <c r="K240" s="38"/>
      <c r="L240" s="41"/>
      <c r="M240" s="189"/>
      <c r="N240" s="190"/>
      <c r="O240" s="66"/>
      <c r="P240" s="66"/>
      <c r="Q240" s="66"/>
      <c r="R240" s="66"/>
      <c r="S240" s="66"/>
      <c r="T240" s="67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T240" s="19" t="s">
        <v>152</v>
      </c>
      <c r="AU240" s="19" t="s">
        <v>80</v>
      </c>
    </row>
    <row r="241" spans="1:65" s="2" customFormat="1" ht="38.4">
      <c r="A241" s="36"/>
      <c r="B241" s="37"/>
      <c r="C241" s="38"/>
      <c r="D241" s="186" t="s">
        <v>155</v>
      </c>
      <c r="E241" s="38"/>
      <c r="F241" s="193" t="s">
        <v>381</v>
      </c>
      <c r="G241" s="38"/>
      <c r="H241" s="38"/>
      <c r="I241" s="188"/>
      <c r="J241" s="38"/>
      <c r="K241" s="38"/>
      <c r="L241" s="41"/>
      <c r="M241" s="189"/>
      <c r="N241" s="190"/>
      <c r="O241" s="66"/>
      <c r="P241" s="66"/>
      <c r="Q241" s="66"/>
      <c r="R241" s="66"/>
      <c r="S241" s="66"/>
      <c r="T241" s="67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T241" s="19" t="s">
        <v>155</v>
      </c>
      <c r="AU241" s="19" t="s">
        <v>80</v>
      </c>
    </row>
    <row r="242" spans="1:65" s="2" customFormat="1" ht="24.15" customHeight="1">
      <c r="A242" s="36"/>
      <c r="B242" s="37"/>
      <c r="C242" s="173" t="s">
        <v>382</v>
      </c>
      <c r="D242" s="173" t="s">
        <v>145</v>
      </c>
      <c r="E242" s="174" t="s">
        <v>383</v>
      </c>
      <c r="F242" s="175" t="s">
        <v>384</v>
      </c>
      <c r="G242" s="176" t="s">
        <v>255</v>
      </c>
      <c r="H242" s="177">
        <v>1</v>
      </c>
      <c r="I242" s="178"/>
      <c r="J242" s="179">
        <f>ROUND(I242*H242,2)</f>
        <v>0</v>
      </c>
      <c r="K242" s="175" t="s">
        <v>19</v>
      </c>
      <c r="L242" s="41"/>
      <c r="M242" s="180" t="s">
        <v>19</v>
      </c>
      <c r="N242" s="181" t="s">
        <v>44</v>
      </c>
      <c r="O242" s="66"/>
      <c r="P242" s="182">
        <f>O242*H242</f>
        <v>0</v>
      </c>
      <c r="Q242" s="182">
        <v>0</v>
      </c>
      <c r="R242" s="182">
        <f>Q242*H242</f>
        <v>0</v>
      </c>
      <c r="S242" s="182">
        <v>0</v>
      </c>
      <c r="T242" s="183">
        <f>S242*H242</f>
        <v>0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184" t="s">
        <v>150</v>
      </c>
      <c r="AT242" s="184" t="s">
        <v>145</v>
      </c>
      <c r="AU242" s="184" t="s">
        <v>80</v>
      </c>
      <c r="AY242" s="19" t="s">
        <v>144</v>
      </c>
      <c r="BE242" s="185">
        <f>IF(N242="základní",J242,0)</f>
        <v>0</v>
      </c>
      <c r="BF242" s="185">
        <f>IF(N242="snížená",J242,0)</f>
        <v>0</v>
      </c>
      <c r="BG242" s="185">
        <f>IF(N242="zákl. přenesená",J242,0)</f>
        <v>0</v>
      </c>
      <c r="BH242" s="185">
        <f>IF(N242="sníž. přenesená",J242,0)</f>
        <v>0</v>
      </c>
      <c r="BI242" s="185">
        <f>IF(N242="nulová",J242,0)</f>
        <v>0</v>
      </c>
      <c r="BJ242" s="19" t="s">
        <v>80</v>
      </c>
      <c r="BK242" s="185">
        <f>ROUND(I242*H242,2)</f>
        <v>0</v>
      </c>
      <c r="BL242" s="19" t="s">
        <v>150</v>
      </c>
      <c r="BM242" s="184" t="s">
        <v>385</v>
      </c>
    </row>
    <row r="243" spans="1:65" s="2" customFormat="1" ht="10.199999999999999">
      <c r="A243" s="36"/>
      <c r="B243" s="37"/>
      <c r="C243" s="38"/>
      <c r="D243" s="186" t="s">
        <v>152</v>
      </c>
      <c r="E243" s="38"/>
      <c r="F243" s="187" t="s">
        <v>384</v>
      </c>
      <c r="G243" s="38"/>
      <c r="H243" s="38"/>
      <c r="I243" s="188"/>
      <c r="J243" s="38"/>
      <c r="K243" s="38"/>
      <c r="L243" s="41"/>
      <c r="M243" s="189"/>
      <c r="N243" s="190"/>
      <c r="O243" s="66"/>
      <c r="P243" s="66"/>
      <c r="Q243" s="66"/>
      <c r="R243" s="66"/>
      <c r="S243" s="66"/>
      <c r="T243" s="67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T243" s="19" t="s">
        <v>152</v>
      </c>
      <c r="AU243" s="19" t="s">
        <v>80</v>
      </c>
    </row>
    <row r="244" spans="1:65" s="2" customFormat="1" ht="48">
      <c r="A244" s="36"/>
      <c r="B244" s="37"/>
      <c r="C244" s="38"/>
      <c r="D244" s="186" t="s">
        <v>155</v>
      </c>
      <c r="E244" s="38"/>
      <c r="F244" s="193" t="s">
        <v>386</v>
      </c>
      <c r="G244" s="38"/>
      <c r="H244" s="38"/>
      <c r="I244" s="188"/>
      <c r="J244" s="38"/>
      <c r="K244" s="38"/>
      <c r="L244" s="41"/>
      <c r="M244" s="189"/>
      <c r="N244" s="190"/>
      <c r="O244" s="66"/>
      <c r="P244" s="66"/>
      <c r="Q244" s="66"/>
      <c r="R244" s="66"/>
      <c r="S244" s="66"/>
      <c r="T244" s="67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T244" s="19" t="s">
        <v>155</v>
      </c>
      <c r="AU244" s="19" t="s">
        <v>80</v>
      </c>
    </row>
    <row r="245" spans="1:65" s="2" customFormat="1" ht="21.75" customHeight="1">
      <c r="A245" s="36"/>
      <c r="B245" s="37"/>
      <c r="C245" s="173" t="s">
        <v>387</v>
      </c>
      <c r="D245" s="173" t="s">
        <v>145</v>
      </c>
      <c r="E245" s="174" t="s">
        <v>388</v>
      </c>
      <c r="F245" s="175" t="s">
        <v>389</v>
      </c>
      <c r="G245" s="176" t="s">
        <v>255</v>
      </c>
      <c r="H245" s="177">
        <v>1</v>
      </c>
      <c r="I245" s="178"/>
      <c r="J245" s="179">
        <f>ROUND(I245*H245,2)</f>
        <v>0</v>
      </c>
      <c r="K245" s="175" t="s">
        <v>19</v>
      </c>
      <c r="L245" s="41"/>
      <c r="M245" s="180" t="s">
        <v>19</v>
      </c>
      <c r="N245" s="181" t="s">
        <v>44</v>
      </c>
      <c r="O245" s="66"/>
      <c r="P245" s="182">
        <f>O245*H245</f>
        <v>0</v>
      </c>
      <c r="Q245" s="182">
        <v>0</v>
      </c>
      <c r="R245" s="182">
        <f>Q245*H245</f>
        <v>0</v>
      </c>
      <c r="S245" s="182">
        <v>0</v>
      </c>
      <c r="T245" s="183">
        <f>S245*H245</f>
        <v>0</v>
      </c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R245" s="184" t="s">
        <v>150</v>
      </c>
      <c r="AT245" s="184" t="s">
        <v>145</v>
      </c>
      <c r="AU245" s="184" t="s">
        <v>80</v>
      </c>
      <c r="AY245" s="19" t="s">
        <v>144</v>
      </c>
      <c r="BE245" s="185">
        <f>IF(N245="základní",J245,0)</f>
        <v>0</v>
      </c>
      <c r="BF245" s="185">
        <f>IF(N245="snížená",J245,0)</f>
        <v>0</v>
      </c>
      <c r="BG245" s="185">
        <f>IF(N245="zákl. přenesená",J245,0)</f>
        <v>0</v>
      </c>
      <c r="BH245" s="185">
        <f>IF(N245="sníž. přenesená",J245,0)</f>
        <v>0</v>
      </c>
      <c r="BI245" s="185">
        <f>IF(N245="nulová",J245,0)</f>
        <v>0</v>
      </c>
      <c r="BJ245" s="19" t="s">
        <v>80</v>
      </c>
      <c r="BK245" s="185">
        <f>ROUND(I245*H245,2)</f>
        <v>0</v>
      </c>
      <c r="BL245" s="19" t="s">
        <v>150</v>
      </c>
      <c r="BM245" s="184" t="s">
        <v>390</v>
      </c>
    </row>
    <row r="246" spans="1:65" s="2" customFormat="1" ht="10.199999999999999">
      <c r="A246" s="36"/>
      <c r="B246" s="37"/>
      <c r="C246" s="38"/>
      <c r="D246" s="186" t="s">
        <v>152</v>
      </c>
      <c r="E246" s="38"/>
      <c r="F246" s="187" t="s">
        <v>389</v>
      </c>
      <c r="G246" s="38"/>
      <c r="H246" s="38"/>
      <c r="I246" s="188"/>
      <c r="J246" s="38"/>
      <c r="K246" s="38"/>
      <c r="L246" s="41"/>
      <c r="M246" s="189"/>
      <c r="N246" s="190"/>
      <c r="O246" s="66"/>
      <c r="P246" s="66"/>
      <c r="Q246" s="66"/>
      <c r="R246" s="66"/>
      <c r="S246" s="66"/>
      <c r="T246" s="67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T246" s="19" t="s">
        <v>152</v>
      </c>
      <c r="AU246" s="19" t="s">
        <v>80</v>
      </c>
    </row>
    <row r="247" spans="1:65" s="2" customFormat="1" ht="96">
      <c r="A247" s="36"/>
      <c r="B247" s="37"/>
      <c r="C247" s="38"/>
      <c r="D247" s="186" t="s">
        <v>155</v>
      </c>
      <c r="E247" s="38"/>
      <c r="F247" s="193" t="s">
        <v>391</v>
      </c>
      <c r="G247" s="38"/>
      <c r="H247" s="38"/>
      <c r="I247" s="188"/>
      <c r="J247" s="38"/>
      <c r="K247" s="38"/>
      <c r="L247" s="41"/>
      <c r="M247" s="189"/>
      <c r="N247" s="190"/>
      <c r="O247" s="66"/>
      <c r="P247" s="66"/>
      <c r="Q247" s="66"/>
      <c r="R247" s="66"/>
      <c r="S247" s="66"/>
      <c r="T247" s="67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T247" s="19" t="s">
        <v>155</v>
      </c>
      <c r="AU247" s="19" t="s">
        <v>80</v>
      </c>
    </row>
    <row r="248" spans="1:65" s="2" customFormat="1" ht="21.75" customHeight="1">
      <c r="A248" s="36"/>
      <c r="B248" s="37"/>
      <c r="C248" s="173" t="s">
        <v>392</v>
      </c>
      <c r="D248" s="173" t="s">
        <v>145</v>
      </c>
      <c r="E248" s="174" t="s">
        <v>393</v>
      </c>
      <c r="F248" s="175" t="s">
        <v>394</v>
      </c>
      <c r="G248" s="176" t="s">
        <v>148</v>
      </c>
      <c r="H248" s="177">
        <v>56</v>
      </c>
      <c r="I248" s="178"/>
      <c r="J248" s="179">
        <f>ROUND(I248*H248,2)</f>
        <v>0</v>
      </c>
      <c r="K248" s="175" t="s">
        <v>19</v>
      </c>
      <c r="L248" s="41"/>
      <c r="M248" s="180" t="s">
        <v>19</v>
      </c>
      <c r="N248" s="181" t="s">
        <v>44</v>
      </c>
      <c r="O248" s="66"/>
      <c r="P248" s="182">
        <f>O248*H248</f>
        <v>0</v>
      </c>
      <c r="Q248" s="182">
        <v>1E-4</v>
      </c>
      <c r="R248" s="182">
        <f>Q248*H248</f>
        <v>5.5999999999999999E-3</v>
      </c>
      <c r="S248" s="182">
        <v>0</v>
      </c>
      <c r="T248" s="183">
        <f>S248*H248</f>
        <v>0</v>
      </c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R248" s="184" t="s">
        <v>150</v>
      </c>
      <c r="AT248" s="184" t="s">
        <v>145</v>
      </c>
      <c r="AU248" s="184" t="s">
        <v>80</v>
      </c>
      <c r="AY248" s="19" t="s">
        <v>144</v>
      </c>
      <c r="BE248" s="185">
        <f>IF(N248="základní",J248,0)</f>
        <v>0</v>
      </c>
      <c r="BF248" s="185">
        <f>IF(N248="snížená",J248,0)</f>
        <v>0</v>
      </c>
      <c r="BG248" s="185">
        <f>IF(N248="zákl. přenesená",J248,0)</f>
        <v>0</v>
      </c>
      <c r="BH248" s="185">
        <f>IF(N248="sníž. přenesená",J248,0)</f>
        <v>0</v>
      </c>
      <c r="BI248" s="185">
        <f>IF(N248="nulová",J248,0)</f>
        <v>0</v>
      </c>
      <c r="BJ248" s="19" t="s">
        <v>80</v>
      </c>
      <c r="BK248" s="185">
        <f>ROUND(I248*H248,2)</f>
        <v>0</v>
      </c>
      <c r="BL248" s="19" t="s">
        <v>150</v>
      </c>
      <c r="BM248" s="184" t="s">
        <v>395</v>
      </c>
    </row>
    <row r="249" spans="1:65" s="2" customFormat="1" ht="10.199999999999999">
      <c r="A249" s="36"/>
      <c r="B249" s="37"/>
      <c r="C249" s="38"/>
      <c r="D249" s="186" t="s">
        <v>152</v>
      </c>
      <c r="E249" s="38"/>
      <c r="F249" s="187" t="s">
        <v>394</v>
      </c>
      <c r="G249" s="38"/>
      <c r="H249" s="38"/>
      <c r="I249" s="188"/>
      <c r="J249" s="38"/>
      <c r="K249" s="38"/>
      <c r="L249" s="41"/>
      <c r="M249" s="189"/>
      <c r="N249" s="190"/>
      <c r="O249" s="66"/>
      <c r="P249" s="66"/>
      <c r="Q249" s="66"/>
      <c r="R249" s="66"/>
      <c r="S249" s="66"/>
      <c r="T249" s="67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T249" s="19" t="s">
        <v>152</v>
      </c>
      <c r="AU249" s="19" t="s">
        <v>80</v>
      </c>
    </row>
    <row r="250" spans="1:65" s="2" customFormat="1" ht="28.8">
      <c r="A250" s="36"/>
      <c r="B250" s="37"/>
      <c r="C250" s="38"/>
      <c r="D250" s="186" t="s">
        <v>155</v>
      </c>
      <c r="E250" s="38"/>
      <c r="F250" s="193" t="s">
        <v>396</v>
      </c>
      <c r="G250" s="38"/>
      <c r="H250" s="38"/>
      <c r="I250" s="188"/>
      <c r="J250" s="38"/>
      <c r="K250" s="38"/>
      <c r="L250" s="41"/>
      <c r="M250" s="189"/>
      <c r="N250" s="190"/>
      <c r="O250" s="66"/>
      <c r="P250" s="66"/>
      <c r="Q250" s="66"/>
      <c r="R250" s="66"/>
      <c r="S250" s="66"/>
      <c r="T250" s="67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T250" s="19" t="s">
        <v>155</v>
      </c>
      <c r="AU250" s="19" t="s">
        <v>80</v>
      </c>
    </row>
    <row r="251" spans="1:65" s="2" customFormat="1" ht="24.15" customHeight="1">
      <c r="A251" s="36"/>
      <c r="B251" s="37"/>
      <c r="C251" s="173" t="s">
        <v>397</v>
      </c>
      <c r="D251" s="173" t="s">
        <v>145</v>
      </c>
      <c r="E251" s="174" t="s">
        <v>398</v>
      </c>
      <c r="F251" s="175" t="s">
        <v>399</v>
      </c>
      <c r="G251" s="176" t="s">
        <v>148</v>
      </c>
      <c r="H251" s="177">
        <v>56</v>
      </c>
      <c r="I251" s="178"/>
      <c r="J251" s="179">
        <f>ROUND(I251*H251,2)</f>
        <v>0</v>
      </c>
      <c r="K251" s="175" t="s">
        <v>149</v>
      </c>
      <c r="L251" s="41"/>
      <c r="M251" s="180" t="s">
        <v>19</v>
      </c>
      <c r="N251" s="181" t="s">
        <v>44</v>
      </c>
      <c r="O251" s="66"/>
      <c r="P251" s="182">
        <f>O251*H251</f>
        <v>0</v>
      </c>
      <c r="Q251" s="182">
        <v>0.108</v>
      </c>
      <c r="R251" s="182">
        <f>Q251*H251</f>
        <v>6.048</v>
      </c>
      <c r="S251" s="182">
        <v>0</v>
      </c>
      <c r="T251" s="183">
        <f>S251*H251</f>
        <v>0</v>
      </c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R251" s="184" t="s">
        <v>150</v>
      </c>
      <c r="AT251" s="184" t="s">
        <v>145</v>
      </c>
      <c r="AU251" s="184" t="s">
        <v>80</v>
      </c>
      <c r="AY251" s="19" t="s">
        <v>144</v>
      </c>
      <c r="BE251" s="185">
        <f>IF(N251="základní",J251,0)</f>
        <v>0</v>
      </c>
      <c r="BF251" s="185">
        <f>IF(N251="snížená",J251,0)</f>
        <v>0</v>
      </c>
      <c r="BG251" s="185">
        <f>IF(N251="zákl. přenesená",J251,0)</f>
        <v>0</v>
      </c>
      <c r="BH251" s="185">
        <f>IF(N251="sníž. přenesená",J251,0)</f>
        <v>0</v>
      </c>
      <c r="BI251" s="185">
        <f>IF(N251="nulová",J251,0)</f>
        <v>0</v>
      </c>
      <c r="BJ251" s="19" t="s">
        <v>80</v>
      </c>
      <c r="BK251" s="185">
        <f>ROUND(I251*H251,2)</f>
        <v>0</v>
      </c>
      <c r="BL251" s="19" t="s">
        <v>150</v>
      </c>
      <c r="BM251" s="184" t="s">
        <v>400</v>
      </c>
    </row>
    <row r="252" spans="1:65" s="2" customFormat="1" ht="19.2">
      <c r="A252" s="36"/>
      <c r="B252" s="37"/>
      <c r="C252" s="38"/>
      <c r="D252" s="186" t="s">
        <v>152</v>
      </c>
      <c r="E252" s="38"/>
      <c r="F252" s="187" t="s">
        <v>399</v>
      </c>
      <c r="G252" s="38"/>
      <c r="H252" s="38"/>
      <c r="I252" s="188"/>
      <c r="J252" s="38"/>
      <c r="K252" s="38"/>
      <c r="L252" s="41"/>
      <c r="M252" s="189"/>
      <c r="N252" s="190"/>
      <c r="O252" s="66"/>
      <c r="P252" s="66"/>
      <c r="Q252" s="66"/>
      <c r="R252" s="66"/>
      <c r="S252" s="66"/>
      <c r="T252" s="67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T252" s="19" t="s">
        <v>152</v>
      </c>
      <c r="AU252" s="19" t="s">
        <v>80</v>
      </c>
    </row>
    <row r="253" spans="1:65" s="2" customFormat="1" ht="10.199999999999999">
      <c r="A253" s="36"/>
      <c r="B253" s="37"/>
      <c r="C253" s="38"/>
      <c r="D253" s="191" t="s">
        <v>153</v>
      </c>
      <c r="E253" s="38"/>
      <c r="F253" s="192" t="s">
        <v>401</v>
      </c>
      <c r="G253" s="38"/>
      <c r="H253" s="38"/>
      <c r="I253" s="188"/>
      <c r="J253" s="38"/>
      <c r="K253" s="38"/>
      <c r="L253" s="41"/>
      <c r="M253" s="189"/>
      <c r="N253" s="190"/>
      <c r="O253" s="66"/>
      <c r="P253" s="66"/>
      <c r="Q253" s="66"/>
      <c r="R253" s="66"/>
      <c r="S253" s="66"/>
      <c r="T253" s="67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T253" s="19" t="s">
        <v>153</v>
      </c>
      <c r="AU253" s="19" t="s">
        <v>80</v>
      </c>
    </row>
    <row r="254" spans="1:65" s="2" customFormat="1" ht="19.2">
      <c r="A254" s="36"/>
      <c r="B254" s="37"/>
      <c r="C254" s="38"/>
      <c r="D254" s="186" t="s">
        <v>155</v>
      </c>
      <c r="E254" s="38"/>
      <c r="F254" s="193" t="s">
        <v>402</v>
      </c>
      <c r="G254" s="38"/>
      <c r="H254" s="38"/>
      <c r="I254" s="188"/>
      <c r="J254" s="38"/>
      <c r="K254" s="38"/>
      <c r="L254" s="41"/>
      <c r="M254" s="189"/>
      <c r="N254" s="190"/>
      <c r="O254" s="66"/>
      <c r="P254" s="66"/>
      <c r="Q254" s="66"/>
      <c r="R254" s="66"/>
      <c r="S254" s="66"/>
      <c r="T254" s="67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T254" s="19" t="s">
        <v>155</v>
      </c>
      <c r="AU254" s="19" t="s">
        <v>80</v>
      </c>
    </row>
    <row r="255" spans="1:65" s="2" customFormat="1" ht="16.5" customHeight="1">
      <c r="A255" s="36"/>
      <c r="B255" s="37"/>
      <c r="C255" s="216" t="s">
        <v>403</v>
      </c>
      <c r="D255" s="216" t="s">
        <v>223</v>
      </c>
      <c r="E255" s="217" t="s">
        <v>404</v>
      </c>
      <c r="F255" s="218" t="s">
        <v>405</v>
      </c>
      <c r="G255" s="219" t="s">
        <v>406</v>
      </c>
      <c r="H255" s="220">
        <v>5</v>
      </c>
      <c r="I255" s="221"/>
      <c r="J255" s="222">
        <f>ROUND(I255*H255,2)</f>
        <v>0</v>
      </c>
      <c r="K255" s="218" t="s">
        <v>149</v>
      </c>
      <c r="L255" s="223"/>
      <c r="M255" s="224" t="s">
        <v>19</v>
      </c>
      <c r="N255" s="225" t="s">
        <v>44</v>
      </c>
      <c r="O255" s="66"/>
      <c r="P255" s="182">
        <f>O255*H255</f>
        <v>0</v>
      </c>
      <c r="Q255" s="182">
        <v>0.75</v>
      </c>
      <c r="R255" s="182">
        <f>Q255*H255</f>
        <v>3.75</v>
      </c>
      <c r="S255" s="182">
        <v>0</v>
      </c>
      <c r="T255" s="183">
        <f>S255*H255</f>
        <v>0</v>
      </c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R255" s="184" t="s">
        <v>193</v>
      </c>
      <c r="AT255" s="184" t="s">
        <v>223</v>
      </c>
      <c r="AU255" s="184" t="s">
        <v>80</v>
      </c>
      <c r="AY255" s="19" t="s">
        <v>144</v>
      </c>
      <c r="BE255" s="185">
        <f>IF(N255="základní",J255,0)</f>
        <v>0</v>
      </c>
      <c r="BF255" s="185">
        <f>IF(N255="snížená",J255,0)</f>
        <v>0</v>
      </c>
      <c r="BG255" s="185">
        <f>IF(N255="zákl. přenesená",J255,0)</f>
        <v>0</v>
      </c>
      <c r="BH255" s="185">
        <f>IF(N255="sníž. přenesená",J255,0)</f>
        <v>0</v>
      </c>
      <c r="BI255" s="185">
        <f>IF(N255="nulová",J255,0)</f>
        <v>0</v>
      </c>
      <c r="BJ255" s="19" t="s">
        <v>80</v>
      </c>
      <c r="BK255" s="185">
        <f>ROUND(I255*H255,2)</f>
        <v>0</v>
      </c>
      <c r="BL255" s="19" t="s">
        <v>150</v>
      </c>
      <c r="BM255" s="184" t="s">
        <v>407</v>
      </c>
    </row>
    <row r="256" spans="1:65" s="2" customFormat="1" ht="10.199999999999999">
      <c r="A256" s="36"/>
      <c r="B256" s="37"/>
      <c r="C256" s="38"/>
      <c r="D256" s="186" t="s">
        <v>152</v>
      </c>
      <c r="E256" s="38"/>
      <c r="F256" s="187" t="s">
        <v>405</v>
      </c>
      <c r="G256" s="38"/>
      <c r="H256" s="38"/>
      <c r="I256" s="188"/>
      <c r="J256" s="38"/>
      <c r="K256" s="38"/>
      <c r="L256" s="41"/>
      <c r="M256" s="189"/>
      <c r="N256" s="190"/>
      <c r="O256" s="66"/>
      <c r="P256" s="66"/>
      <c r="Q256" s="66"/>
      <c r="R256" s="66"/>
      <c r="S256" s="66"/>
      <c r="T256" s="67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T256" s="19" t="s">
        <v>152</v>
      </c>
      <c r="AU256" s="19" t="s">
        <v>80</v>
      </c>
    </row>
    <row r="257" spans="1:51" s="12" customFormat="1" ht="10.199999999999999">
      <c r="B257" s="194"/>
      <c r="C257" s="195"/>
      <c r="D257" s="186" t="s">
        <v>168</v>
      </c>
      <c r="E257" s="196" t="s">
        <v>19</v>
      </c>
      <c r="F257" s="197" t="s">
        <v>408</v>
      </c>
      <c r="G257" s="195"/>
      <c r="H257" s="198">
        <v>5</v>
      </c>
      <c r="I257" s="199"/>
      <c r="J257" s="195"/>
      <c r="K257" s="195"/>
      <c r="L257" s="200"/>
      <c r="M257" s="226"/>
      <c r="N257" s="227"/>
      <c r="O257" s="227"/>
      <c r="P257" s="227"/>
      <c r="Q257" s="227"/>
      <c r="R257" s="227"/>
      <c r="S257" s="227"/>
      <c r="T257" s="228"/>
      <c r="AT257" s="204" t="s">
        <v>168</v>
      </c>
      <c r="AU257" s="204" t="s">
        <v>80</v>
      </c>
      <c r="AV257" s="12" t="s">
        <v>82</v>
      </c>
      <c r="AW257" s="12" t="s">
        <v>34</v>
      </c>
      <c r="AX257" s="12" t="s">
        <v>80</v>
      </c>
      <c r="AY257" s="204" t="s">
        <v>144</v>
      </c>
    </row>
    <row r="258" spans="1:51" s="2" customFormat="1" ht="6.9" customHeight="1">
      <c r="A258" s="36"/>
      <c r="B258" s="49"/>
      <c r="C258" s="50"/>
      <c r="D258" s="50"/>
      <c r="E258" s="50"/>
      <c r="F258" s="50"/>
      <c r="G258" s="50"/>
      <c r="H258" s="50"/>
      <c r="I258" s="50"/>
      <c r="J258" s="50"/>
      <c r="K258" s="50"/>
      <c r="L258" s="41"/>
      <c r="M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</row>
  </sheetData>
  <sheetProtection algorithmName="SHA-512" hashValue="u5GBHwJHZOYgZZfquub7XAJdYBxdRimoNKE7fVFxykvLw387lWR/rvEGT/ydo3hIGAGG5jBbvOWwOrsgMGMvaA==" saltValue="IeQ1UMSciVwkUOWTlrGqmDipLfj0l3Ww5Pgk8MdK+Ro6M0gyINPyuqI0f+n/Uj8Jj7UO/FAfj3IZLkW5pW0O4Q==" spinCount="100000" sheet="1" objects="1" scenarios="1" formatColumns="0" formatRows="0" autoFilter="0"/>
  <autoFilter ref="C85:K257" xr:uid="{00000000-0009-0000-0000-000001000000}"/>
  <mergeCells count="12">
    <mergeCell ref="E78:H78"/>
    <mergeCell ref="L2:V2"/>
    <mergeCell ref="E50:H50"/>
    <mergeCell ref="E52:H52"/>
    <mergeCell ref="E54:H54"/>
    <mergeCell ref="E74:H74"/>
    <mergeCell ref="E76:H76"/>
    <mergeCell ref="E7:H7"/>
    <mergeCell ref="E9:H9"/>
    <mergeCell ref="E11:H11"/>
    <mergeCell ref="E20:H20"/>
    <mergeCell ref="E29:H29"/>
  </mergeCells>
  <hyperlinks>
    <hyperlink ref="F90" r:id="rId1" xr:uid="{00000000-0004-0000-0100-000000000000}"/>
    <hyperlink ref="F94" r:id="rId2" xr:uid="{00000000-0004-0000-0100-000001000000}"/>
    <hyperlink ref="F98" r:id="rId3" xr:uid="{00000000-0004-0000-0100-000002000000}"/>
    <hyperlink ref="F104" r:id="rId4" xr:uid="{00000000-0004-0000-0100-000003000000}"/>
    <hyperlink ref="F107" r:id="rId5" xr:uid="{00000000-0004-0000-0100-000004000000}"/>
    <hyperlink ref="F110" r:id="rId6" xr:uid="{00000000-0004-0000-0100-000005000000}"/>
    <hyperlink ref="F113" r:id="rId7" xr:uid="{00000000-0004-0000-0100-000006000000}"/>
    <hyperlink ref="F119" r:id="rId8" xr:uid="{00000000-0004-0000-0100-000007000000}"/>
    <hyperlink ref="F123" r:id="rId9" xr:uid="{00000000-0004-0000-0100-000008000000}"/>
    <hyperlink ref="F129" r:id="rId10" xr:uid="{00000000-0004-0000-0100-000009000000}"/>
    <hyperlink ref="F135" r:id="rId11" xr:uid="{00000000-0004-0000-0100-00000A000000}"/>
    <hyperlink ref="F141" r:id="rId12" xr:uid="{00000000-0004-0000-0100-00000B000000}"/>
    <hyperlink ref="F149" r:id="rId13" xr:uid="{00000000-0004-0000-0100-00000C000000}"/>
    <hyperlink ref="F156" r:id="rId14" xr:uid="{00000000-0004-0000-0100-00000D000000}"/>
    <hyperlink ref="F160" r:id="rId15" xr:uid="{00000000-0004-0000-0100-00000E000000}"/>
    <hyperlink ref="F187" r:id="rId16" xr:uid="{00000000-0004-0000-0100-00000F000000}"/>
    <hyperlink ref="F253" r:id="rId17" xr:uid="{00000000-0004-0000-0100-00001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48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AT2" s="19" t="s">
        <v>90</v>
      </c>
    </row>
    <row r="3" spans="1:46" s="1" customFormat="1" ht="6.9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2"/>
      <c r="AT3" s="19" t="s">
        <v>82</v>
      </c>
    </row>
    <row r="4" spans="1:46" s="1" customFormat="1" ht="24.9" customHeight="1">
      <c r="B4" s="22"/>
      <c r="D4" s="112" t="s">
        <v>119</v>
      </c>
      <c r="L4" s="22"/>
      <c r="M4" s="113" t="s">
        <v>10</v>
      </c>
      <c r="AT4" s="19" t="s">
        <v>4</v>
      </c>
    </row>
    <row r="5" spans="1:46" s="1" customFormat="1" ht="6.9" customHeight="1">
      <c r="B5" s="22"/>
      <c r="L5" s="22"/>
    </row>
    <row r="6" spans="1:46" s="1" customFormat="1" ht="12" customHeight="1">
      <c r="B6" s="22"/>
      <c r="D6" s="114" t="s">
        <v>16</v>
      </c>
      <c r="L6" s="22"/>
    </row>
    <row r="7" spans="1:46" s="1" customFormat="1" ht="26.25" customHeight="1">
      <c r="B7" s="22"/>
      <c r="E7" s="384" t="str">
        <f>'Rekapitulace stavby'!K6</f>
        <v>Lačnovský p., ř. km 0,000 - 3,260, Moravský Lačnov, oprava koryta</v>
      </c>
      <c r="F7" s="385"/>
      <c r="G7" s="385"/>
      <c r="H7" s="385"/>
      <c r="L7" s="22"/>
    </row>
    <row r="8" spans="1:46" s="1" customFormat="1" ht="12" customHeight="1">
      <c r="B8" s="22"/>
      <c r="D8" s="114" t="s">
        <v>120</v>
      </c>
      <c r="L8" s="22"/>
    </row>
    <row r="9" spans="1:46" s="2" customFormat="1" ht="23.25" customHeight="1">
      <c r="A9" s="36"/>
      <c r="B9" s="41"/>
      <c r="C9" s="36"/>
      <c r="D9" s="36"/>
      <c r="E9" s="384" t="s">
        <v>121</v>
      </c>
      <c r="F9" s="386"/>
      <c r="G9" s="386"/>
      <c r="H9" s="386"/>
      <c r="I9" s="36"/>
      <c r="J9" s="36"/>
      <c r="K9" s="36"/>
      <c r="L9" s="115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>
      <c r="A10" s="36"/>
      <c r="B10" s="41"/>
      <c r="C10" s="36"/>
      <c r="D10" s="114" t="s">
        <v>122</v>
      </c>
      <c r="E10" s="36"/>
      <c r="F10" s="36"/>
      <c r="G10" s="36"/>
      <c r="H10" s="36"/>
      <c r="I10" s="36"/>
      <c r="J10" s="36"/>
      <c r="K10" s="36"/>
      <c r="L10" s="11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6.5" customHeight="1">
      <c r="A11" s="36"/>
      <c r="B11" s="41"/>
      <c r="C11" s="36"/>
      <c r="D11" s="36"/>
      <c r="E11" s="387" t="s">
        <v>409</v>
      </c>
      <c r="F11" s="386"/>
      <c r="G11" s="386"/>
      <c r="H11" s="386"/>
      <c r="I11" s="36"/>
      <c r="J11" s="36"/>
      <c r="K11" s="36"/>
      <c r="L11" s="11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0.199999999999999">
      <c r="A12" s="36"/>
      <c r="B12" s="41"/>
      <c r="C12" s="36"/>
      <c r="D12" s="36"/>
      <c r="E12" s="36"/>
      <c r="F12" s="36"/>
      <c r="G12" s="36"/>
      <c r="H12" s="36"/>
      <c r="I12" s="36"/>
      <c r="J12" s="36"/>
      <c r="K12" s="36"/>
      <c r="L12" s="11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>
      <c r="A13" s="36"/>
      <c r="B13" s="41"/>
      <c r="C13" s="36"/>
      <c r="D13" s="114" t="s">
        <v>18</v>
      </c>
      <c r="E13" s="36"/>
      <c r="F13" s="105" t="s">
        <v>19</v>
      </c>
      <c r="G13" s="36"/>
      <c r="H13" s="36"/>
      <c r="I13" s="114" t="s">
        <v>20</v>
      </c>
      <c r="J13" s="105" t="s">
        <v>19</v>
      </c>
      <c r="K13" s="36"/>
      <c r="L13" s="115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4" t="s">
        <v>21</v>
      </c>
      <c r="E14" s="36"/>
      <c r="F14" s="105" t="s">
        <v>22</v>
      </c>
      <c r="G14" s="36"/>
      <c r="H14" s="36"/>
      <c r="I14" s="114" t="s">
        <v>23</v>
      </c>
      <c r="J14" s="116" t="str">
        <f>'Rekapitulace stavby'!AN8</f>
        <v>3. 2. 2025</v>
      </c>
      <c r="K14" s="36"/>
      <c r="L14" s="115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8" customHeight="1">
      <c r="A15" s="36"/>
      <c r="B15" s="41"/>
      <c r="C15" s="36"/>
      <c r="D15" s="36"/>
      <c r="E15" s="36"/>
      <c r="F15" s="36"/>
      <c r="G15" s="36"/>
      <c r="H15" s="36"/>
      <c r="I15" s="36"/>
      <c r="J15" s="36"/>
      <c r="K15" s="36"/>
      <c r="L15" s="11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41"/>
      <c r="C16" s="36"/>
      <c r="D16" s="114" t="s">
        <v>25</v>
      </c>
      <c r="E16" s="36"/>
      <c r="F16" s="36"/>
      <c r="G16" s="36"/>
      <c r="H16" s="36"/>
      <c r="I16" s="114" t="s">
        <v>26</v>
      </c>
      <c r="J16" s="105" t="s">
        <v>27</v>
      </c>
      <c r="K16" s="36"/>
      <c r="L16" s="115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>
      <c r="A17" s="36"/>
      <c r="B17" s="41"/>
      <c r="C17" s="36"/>
      <c r="D17" s="36"/>
      <c r="E17" s="105" t="s">
        <v>28</v>
      </c>
      <c r="F17" s="36"/>
      <c r="G17" s="36"/>
      <c r="H17" s="36"/>
      <c r="I17" s="114" t="s">
        <v>29</v>
      </c>
      <c r="J17" s="105" t="s">
        <v>30</v>
      </c>
      <c r="K17" s="36"/>
      <c r="L17" s="11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" customHeight="1">
      <c r="A18" s="36"/>
      <c r="B18" s="41"/>
      <c r="C18" s="36"/>
      <c r="D18" s="36"/>
      <c r="E18" s="36"/>
      <c r="F18" s="36"/>
      <c r="G18" s="36"/>
      <c r="H18" s="36"/>
      <c r="I18" s="36"/>
      <c r="J18" s="36"/>
      <c r="K18" s="36"/>
      <c r="L18" s="115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>
      <c r="A19" s="36"/>
      <c r="B19" s="41"/>
      <c r="C19" s="36"/>
      <c r="D19" s="114" t="s">
        <v>31</v>
      </c>
      <c r="E19" s="36"/>
      <c r="F19" s="36"/>
      <c r="G19" s="36"/>
      <c r="H19" s="36"/>
      <c r="I19" s="114" t="s">
        <v>26</v>
      </c>
      <c r="J19" s="32" t="str">
        <f>'Rekapitulace stavby'!AN13</f>
        <v>Vyplň údaj</v>
      </c>
      <c r="K19" s="36"/>
      <c r="L19" s="115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>
      <c r="A20" s="36"/>
      <c r="B20" s="41"/>
      <c r="C20" s="36"/>
      <c r="D20" s="36"/>
      <c r="E20" s="388" t="str">
        <f>'Rekapitulace stavby'!E14</f>
        <v>Vyplň údaj</v>
      </c>
      <c r="F20" s="389"/>
      <c r="G20" s="389"/>
      <c r="H20" s="389"/>
      <c r="I20" s="114" t="s">
        <v>29</v>
      </c>
      <c r="J20" s="32" t="str">
        <f>'Rekapitulace stavby'!AN14</f>
        <v>Vyplň údaj</v>
      </c>
      <c r="K20" s="36"/>
      <c r="L20" s="115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" customHeight="1">
      <c r="A21" s="36"/>
      <c r="B21" s="41"/>
      <c r="C21" s="36"/>
      <c r="D21" s="36"/>
      <c r="E21" s="36"/>
      <c r="F21" s="36"/>
      <c r="G21" s="36"/>
      <c r="H21" s="36"/>
      <c r="I21" s="36"/>
      <c r="J21" s="36"/>
      <c r="K21" s="36"/>
      <c r="L21" s="11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>
      <c r="A22" s="36"/>
      <c r="B22" s="41"/>
      <c r="C22" s="36"/>
      <c r="D22" s="114" t="s">
        <v>33</v>
      </c>
      <c r="E22" s="36"/>
      <c r="F22" s="36"/>
      <c r="G22" s="36"/>
      <c r="H22" s="36"/>
      <c r="I22" s="114" t="s">
        <v>26</v>
      </c>
      <c r="J22" s="105" t="s">
        <v>27</v>
      </c>
      <c r="K22" s="36"/>
      <c r="L22" s="115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>
      <c r="A23" s="36"/>
      <c r="B23" s="41"/>
      <c r="C23" s="36"/>
      <c r="D23" s="36"/>
      <c r="E23" s="105" t="s">
        <v>28</v>
      </c>
      <c r="F23" s="36"/>
      <c r="G23" s="36"/>
      <c r="H23" s="36"/>
      <c r="I23" s="114" t="s">
        <v>29</v>
      </c>
      <c r="J23" s="105" t="s">
        <v>30</v>
      </c>
      <c r="K23" s="36"/>
      <c r="L23" s="115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" customHeight="1">
      <c r="A24" s="36"/>
      <c r="B24" s="41"/>
      <c r="C24" s="36"/>
      <c r="D24" s="36"/>
      <c r="E24" s="36"/>
      <c r="F24" s="36"/>
      <c r="G24" s="36"/>
      <c r="H24" s="36"/>
      <c r="I24" s="36"/>
      <c r="J24" s="36"/>
      <c r="K24" s="36"/>
      <c r="L24" s="115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>
      <c r="A25" s="36"/>
      <c r="B25" s="41"/>
      <c r="C25" s="36"/>
      <c r="D25" s="114" t="s">
        <v>35</v>
      </c>
      <c r="E25" s="36"/>
      <c r="F25" s="36"/>
      <c r="G25" s="36"/>
      <c r="H25" s="36"/>
      <c r="I25" s="114" t="s">
        <v>26</v>
      </c>
      <c r="J25" s="105" t="str">
        <f>IF('Rekapitulace stavby'!AN19="","",'Rekapitulace stavby'!AN19)</f>
        <v/>
      </c>
      <c r="K25" s="36"/>
      <c r="L25" s="11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>
      <c r="A26" s="36"/>
      <c r="B26" s="41"/>
      <c r="C26" s="36"/>
      <c r="D26" s="36"/>
      <c r="E26" s="105" t="str">
        <f>IF('Rekapitulace stavby'!E20="","",'Rekapitulace stavby'!E20)</f>
        <v xml:space="preserve"> </v>
      </c>
      <c r="F26" s="36"/>
      <c r="G26" s="36"/>
      <c r="H26" s="36"/>
      <c r="I26" s="114" t="s">
        <v>29</v>
      </c>
      <c r="J26" s="105" t="str">
        <f>IF('Rekapitulace stavby'!AN20="","",'Rekapitulace stavby'!AN20)</f>
        <v/>
      </c>
      <c r="K26" s="36"/>
      <c r="L26" s="115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" customHeight="1">
      <c r="A27" s="36"/>
      <c r="B27" s="41"/>
      <c r="C27" s="36"/>
      <c r="D27" s="36"/>
      <c r="E27" s="36"/>
      <c r="F27" s="36"/>
      <c r="G27" s="36"/>
      <c r="H27" s="36"/>
      <c r="I27" s="36"/>
      <c r="J27" s="36"/>
      <c r="K27" s="36"/>
      <c r="L27" s="115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>
      <c r="A28" s="36"/>
      <c r="B28" s="41"/>
      <c r="C28" s="36"/>
      <c r="D28" s="114" t="s">
        <v>37</v>
      </c>
      <c r="E28" s="36"/>
      <c r="F28" s="36"/>
      <c r="G28" s="36"/>
      <c r="H28" s="36"/>
      <c r="I28" s="36"/>
      <c r="J28" s="36"/>
      <c r="K28" s="36"/>
      <c r="L28" s="115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16.5" customHeight="1">
      <c r="A29" s="117"/>
      <c r="B29" s="118"/>
      <c r="C29" s="117"/>
      <c r="D29" s="117"/>
      <c r="E29" s="390" t="s">
        <v>19</v>
      </c>
      <c r="F29" s="390"/>
      <c r="G29" s="390"/>
      <c r="H29" s="390"/>
      <c r="I29" s="117"/>
      <c r="J29" s="117"/>
      <c r="K29" s="117"/>
      <c r="L29" s="119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</row>
    <row r="30" spans="1:31" s="2" customFormat="1" ht="6.9" customHeight="1">
      <c r="A30" s="36"/>
      <c r="B30" s="41"/>
      <c r="C30" s="36"/>
      <c r="D30" s="36"/>
      <c r="E30" s="36"/>
      <c r="F30" s="36"/>
      <c r="G30" s="36"/>
      <c r="H30" s="36"/>
      <c r="I30" s="36"/>
      <c r="J30" s="36"/>
      <c r="K30" s="36"/>
      <c r="L30" s="115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" customHeight="1">
      <c r="A31" s="36"/>
      <c r="B31" s="41"/>
      <c r="C31" s="36"/>
      <c r="D31" s="120"/>
      <c r="E31" s="120"/>
      <c r="F31" s="120"/>
      <c r="G31" s="120"/>
      <c r="H31" s="120"/>
      <c r="I31" s="120"/>
      <c r="J31" s="120"/>
      <c r="K31" s="120"/>
      <c r="L31" s="115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25.35" customHeight="1">
      <c r="A32" s="36"/>
      <c r="B32" s="41"/>
      <c r="C32" s="36"/>
      <c r="D32" s="121" t="s">
        <v>39</v>
      </c>
      <c r="E32" s="36"/>
      <c r="F32" s="36"/>
      <c r="G32" s="36"/>
      <c r="H32" s="36"/>
      <c r="I32" s="36"/>
      <c r="J32" s="122">
        <f>ROUND(J88, 2)</f>
        <v>0</v>
      </c>
      <c r="K32" s="36"/>
      <c r="L32" s="115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" customHeight="1">
      <c r="A33" s="36"/>
      <c r="B33" s="41"/>
      <c r="C33" s="36"/>
      <c r="D33" s="120"/>
      <c r="E33" s="120"/>
      <c r="F33" s="120"/>
      <c r="G33" s="120"/>
      <c r="H33" s="120"/>
      <c r="I33" s="120"/>
      <c r="J33" s="120"/>
      <c r="K33" s="120"/>
      <c r="L33" s="11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" customHeight="1">
      <c r="A34" s="36"/>
      <c r="B34" s="41"/>
      <c r="C34" s="36"/>
      <c r="D34" s="36"/>
      <c r="E34" s="36"/>
      <c r="F34" s="123" t="s">
        <v>41</v>
      </c>
      <c r="G34" s="36"/>
      <c r="H34" s="36"/>
      <c r="I34" s="123" t="s">
        <v>40</v>
      </c>
      <c r="J34" s="123" t="s">
        <v>42</v>
      </c>
      <c r="K34" s="36"/>
      <c r="L34" s="115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" customHeight="1">
      <c r="A35" s="36"/>
      <c r="B35" s="41"/>
      <c r="C35" s="36"/>
      <c r="D35" s="124" t="s">
        <v>43</v>
      </c>
      <c r="E35" s="114" t="s">
        <v>44</v>
      </c>
      <c r="F35" s="125">
        <f>ROUND((SUM(BE88:BE147)),  2)</f>
        <v>0</v>
      </c>
      <c r="G35" s="36"/>
      <c r="H35" s="36"/>
      <c r="I35" s="126">
        <v>0.21</v>
      </c>
      <c r="J35" s="125">
        <f>ROUND(((SUM(BE88:BE147))*I35),  2)</f>
        <v>0</v>
      </c>
      <c r="K35" s="36"/>
      <c r="L35" s="115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" customHeight="1">
      <c r="A36" s="36"/>
      <c r="B36" s="41"/>
      <c r="C36" s="36"/>
      <c r="D36" s="36"/>
      <c r="E36" s="114" t="s">
        <v>45</v>
      </c>
      <c r="F36" s="125">
        <f>ROUND((SUM(BF88:BF147)),  2)</f>
        <v>0</v>
      </c>
      <c r="G36" s="36"/>
      <c r="H36" s="36"/>
      <c r="I36" s="126">
        <v>0.12</v>
      </c>
      <c r="J36" s="125">
        <f>ROUND(((SUM(BF88:BF147))*I36),  2)</f>
        <v>0</v>
      </c>
      <c r="K36" s="36"/>
      <c r="L36" s="115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" hidden="1" customHeight="1">
      <c r="A37" s="36"/>
      <c r="B37" s="41"/>
      <c r="C37" s="36"/>
      <c r="D37" s="36"/>
      <c r="E37" s="114" t="s">
        <v>46</v>
      </c>
      <c r="F37" s="125">
        <f>ROUND((SUM(BG88:BG147)),  2)</f>
        <v>0</v>
      </c>
      <c r="G37" s="36"/>
      <c r="H37" s="36"/>
      <c r="I37" s="126">
        <v>0.21</v>
      </c>
      <c r="J37" s="125">
        <f>0</f>
        <v>0</v>
      </c>
      <c r="K37" s="36"/>
      <c r="L37" s="115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" hidden="1" customHeight="1">
      <c r="A38" s="36"/>
      <c r="B38" s="41"/>
      <c r="C38" s="36"/>
      <c r="D38" s="36"/>
      <c r="E38" s="114" t="s">
        <v>47</v>
      </c>
      <c r="F38" s="125">
        <f>ROUND((SUM(BH88:BH147)),  2)</f>
        <v>0</v>
      </c>
      <c r="G38" s="36"/>
      <c r="H38" s="36"/>
      <c r="I38" s="126">
        <v>0.12</v>
      </c>
      <c r="J38" s="125">
        <f>0</f>
        <v>0</v>
      </c>
      <c r="K38" s="36"/>
      <c r="L38" s="115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" hidden="1" customHeight="1">
      <c r="A39" s="36"/>
      <c r="B39" s="41"/>
      <c r="C39" s="36"/>
      <c r="D39" s="36"/>
      <c r="E39" s="114" t="s">
        <v>48</v>
      </c>
      <c r="F39" s="125">
        <f>ROUND((SUM(BI88:BI147)),  2)</f>
        <v>0</v>
      </c>
      <c r="G39" s="36"/>
      <c r="H39" s="36"/>
      <c r="I39" s="126">
        <v>0</v>
      </c>
      <c r="J39" s="125">
        <f>0</f>
        <v>0</v>
      </c>
      <c r="K39" s="36"/>
      <c r="L39" s="11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" customHeight="1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115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>
      <c r="A41" s="36"/>
      <c r="B41" s="41"/>
      <c r="C41" s="127"/>
      <c r="D41" s="128" t="s">
        <v>49</v>
      </c>
      <c r="E41" s="129"/>
      <c r="F41" s="129"/>
      <c r="G41" s="130" t="s">
        <v>50</v>
      </c>
      <c r="H41" s="131" t="s">
        <v>51</v>
      </c>
      <c r="I41" s="129"/>
      <c r="J41" s="132">
        <f>SUM(J32:J39)</f>
        <v>0</v>
      </c>
      <c r="K41" s="133"/>
      <c r="L41" s="115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" customHeight="1">
      <c r="A42" s="36"/>
      <c r="B42" s="134"/>
      <c r="C42" s="135"/>
      <c r="D42" s="135"/>
      <c r="E42" s="135"/>
      <c r="F42" s="135"/>
      <c r="G42" s="135"/>
      <c r="H42" s="135"/>
      <c r="I42" s="135"/>
      <c r="J42" s="135"/>
      <c r="K42" s="135"/>
      <c r="L42" s="115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6" spans="1:31" s="2" customFormat="1" ht="6.9" customHeight="1">
      <c r="A46" s="36"/>
      <c r="B46" s="136"/>
      <c r="C46" s="137"/>
      <c r="D46" s="137"/>
      <c r="E46" s="137"/>
      <c r="F46" s="137"/>
      <c r="G46" s="137"/>
      <c r="H46" s="137"/>
      <c r="I46" s="137"/>
      <c r="J46" s="137"/>
      <c r="K46" s="137"/>
      <c r="L46" s="115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24.9" customHeight="1">
      <c r="A47" s="36"/>
      <c r="B47" s="37"/>
      <c r="C47" s="25" t="s">
        <v>124</v>
      </c>
      <c r="D47" s="38"/>
      <c r="E47" s="38"/>
      <c r="F47" s="38"/>
      <c r="G47" s="38"/>
      <c r="H47" s="38"/>
      <c r="I47" s="38"/>
      <c r="J47" s="38"/>
      <c r="K47" s="38"/>
      <c r="L47" s="115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6.9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115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16</v>
      </c>
      <c r="D49" s="38"/>
      <c r="E49" s="38"/>
      <c r="F49" s="38"/>
      <c r="G49" s="38"/>
      <c r="H49" s="38"/>
      <c r="I49" s="38"/>
      <c r="J49" s="38"/>
      <c r="K49" s="38"/>
      <c r="L49" s="11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26.25" customHeight="1">
      <c r="A50" s="36"/>
      <c r="B50" s="37"/>
      <c r="C50" s="38"/>
      <c r="D50" s="38"/>
      <c r="E50" s="391" t="str">
        <f>E7</f>
        <v>Lačnovský p., ř. km 0,000 - 3,260, Moravský Lačnov, oprava koryta</v>
      </c>
      <c r="F50" s="392"/>
      <c r="G50" s="392"/>
      <c r="H50" s="392"/>
      <c r="I50" s="38"/>
      <c r="J50" s="38"/>
      <c r="K50" s="38"/>
      <c r="L50" s="115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1" customFormat="1" ht="12" customHeight="1">
      <c r="B51" s="23"/>
      <c r="C51" s="31" t="s">
        <v>120</v>
      </c>
      <c r="D51" s="24"/>
      <c r="E51" s="24"/>
      <c r="F51" s="24"/>
      <c r="G51" s="24"/>
      <c r="H51" s="24"/>
      <c r="I51" s="24"/>
      <c r="J51" s="24"/>
      <c r="K51" s="24"/>
      <c r="L51" s="22"/>
    </row>
    <row r="52" spans="1:47" s="2" customFormat="1" ht="23.25" customHeight="1">
      <c r="A52" s="36"/>
      <c r="B52" s="37"/>
      <c r="C52" s="38"/>
      <c r="D52" s="38"/>
      <c r="E52" s="391" t="s">
        <v>121</v>
      </c>
      <c r="F52" s="393"/>
      <c r="G52" s="393"/>
      <c r="H52" s="393"/>
      <c r="I52" s="38"/>
      <c r="J52" s="38"/>
      <c r="K52" s="38"/>
      <c r="L52" s="11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12" customHeight="1">
      <c r="A53" s="36"/>
      <c r="B53" s="37"/>
      <c r="C53" s="31" t="s">
        <v>122</v>
      </c>
      <c r="D53" s="38"/>
      <c r="E53" s="38"/>
      <c r="F53" s="38"/>
      <c r="G53" s="38"/>
      <c r="H53" s="38"/>
      <c r="I53" s="38"/>
      <c r="J53" s="38"/>
      <c r="K53" s="38"/>
      <c r="L53" s="11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6.5" customHeight="1">
      <c r="A54" s="36"/>
      <c r="B54" s="37"/>
      <c r="C54" s="38"/>
      <c r="D54" s="38"/>
      <c r="E54" s="345" t="str">
        <f>E11</f>
        <v>SO-01.01 - Odtěžení sedimentu</v>
      </c>
      <c r="F54" s="393"/>
      <c r="G54" s="393"/>
      <c r="H54" s="393"/>
      <c r="I54" s="38"/>
      <c r="J54" s="38"/>
      <c r="K54" s="38"/>
      <c r="L54" s="11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6.9" customHeight="1">
      <c r="A55" s="36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115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2" customHeight="1">
      <c r="A56" s="36"/>
      <c r="B56" s="37"/>
      <c r="C56" s="31" t="s">
        <v>21</v>
      </c>
      <c r="D56" s="38"/>
      <c r="E56" s="38"/>
      <c r="F56" s="29" t="str">
        <f>F14</f>
        <v>Svitavy</v>
      </c>
      <c r="G56" s="38"/>
      <c r="H56" s="38"/>
      <c r="I56" s="31" t="s">
        <v>23</v>
      </c>
      <c r="J56" s="61" t="str">
        <f>IF(J14="","",J14)</f>
        <v>3. 2. 2025</v>
      </c>
      <c r="K56" s="38"/>
      <c r="L56" s="115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6.9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11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5.15" customHeight="1">
      <c r="A58" s="36"/>
      <c r="B58" s="37"/>
      <c r="C58" s="31" t="s">
        <v>25</v>
      </c>
      <c r="D58" s="38"/>
      <c r="E58" s="38"/>
      <c r="F58" s="29" t="str">
        <f>E17</f>
        <v>Povodí Moravy, s.p.</v>
      </c>
      <c r="G58" s="38"/>
      <c r="H58" s="38"/>
      <c r="I58" s="31" t="s">
        <v>33</v>
      </c>
      <c r="J58" s="34" t="str">
        <f>E23</f>
        <v>Povodí Moravy, s.p.</v>
      </c>
      <c r="K58" s="38"/>
      <c r="L58" s="11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15.15" customHeight="1">
      <c r="A59" s="36"/>
      <c r="B59" s="37"/>
      <c r="C59" s="31" t="s">
        <v>31</v>
      </c>
      <c r="D59" s="38"/>
      <c r="E59" s="38"/>
      <c r="F59" s="29" t="str">
        <f>IF(E20="","",E20)</f>
        <v>Vyplň údaj</v>
      </c>
      <c r="G59" s="38"/>
      <c r="H59" s="38"/>
      <c r="I59" s="31" t="s">
        <v>35</v>
      </c>
      <c r="J59" s="34" t="str">
        <f>E26</f>
        <v xml:space="preserve"> </v>
      </c>
      <c r="K59" s="38"/>
      <c r="L59" s="11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pans="1:47" s="2" customFormat="1" ht="10.35" customHeight="1">
      <c r="A60" s="36"/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115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pans="1:47" s="2" customFormat="1" ht="29.25" customHeight="1">
      <c r="A61" s="36"/>
      <c r="B61" s="37"/>
      <c r="C61" s="138" t="s">
        <v>125</v>
      </c>
      <c r="D61" s="139"/>
      <c r="E61" s="139"/>
      <c r="F61" s="139"/>
      <c r="G61" s="139"/>
      <c r="H61" s="139"/>
      <c r="I61" s="139"/>
      <c r="J61" s="140" t="s">
        <v>126</v>
      </c>
      <c r="K61" s="139"/>
      <c r="L61" s="115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47" s="2" customFormat="1" ht="10.35" customHeight="1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15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47" s="2" customFormat="1" ht="22.8" customHeight="1">
      <c r="A63" s="36"/>
      <c r="B63" s="37"/>
      <c r="C63" s="141" t="s">
        <v>71</v>
      </c>
      <c r="D63" s="38"/>
      <c r="E63" s="38"/>
      <c r="F63" s="38"/>
      <c r="G63" s="38"/>
      <c r="H63" s="38"/>
      <c r="I63" s="38"/>
      <c r="J63" s="79">
        <f>J88</f>
        <v>0</v>
      </c>
      <c r="K63" s="38"/>
      <c r="L63" s="115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U63" s="19" t="s">
        <v>127</v>
      </c>
    </row>
    <row r="64" spans="1:47" s="9" customFormat="1" ht="24.9" customHeight="1">
      <c r="B64" s="142"/>
      <c r="C64" s="143"/>
      <c r="D64" s="144" t="s">
        <v>410</v>
      </c>
      <c r="E64" s="145"/>
      <c r="F64" s="145"/>
      <c r="G64" s="145"/>
      <c r="H64" s="145"/>
      <c r="I64" s="145"/>
      <c r="J64" s="146">
        <f>J89</f>
        <v>0</v>
      </c>
      <c r="K64" s="143"/>
      <c r="L64" s="147"/>
    </row>
    <row r="65" spans="1:31" s="14" customFormat="1" ht="19.95" customHeight="1">
      <c r="B65" s="229"/>
      <c r="C65" s="99"/>
      <c r="D65" s="230" t="s">
        <v>411</v>
      </c>
      <c r="E65" s="231"/>
      <c r="F65" s="231"/>
      <c r="G65" s="231"/>
      <c r="H65" s="231"/>
      <c r="I65" s="231"/>
      <c r="J65" s="232">
        <f>J90</f>
        <v>0</v>
      </c>
      <c r="K65" s="99"/>
      <c r="L65" s="233"/>
    </row>
    <row r="66" spans="1:31" s="14" customFormat="1" ht="19.95" customHeight="1">
      <c r="B66" s="229"/>
      <c r="C66" s="99"/>
      <c r="D66" s="230" t="s">
        <v>412</v>
      </c>
      <c r="E66" s="231"/>
      <c r="F66" s="231"/>
      <c r="G66" s="231"/>
      <c r="H66" s="231"/>
      <c r="I66" s="231"/>
      <c r="J66" s="232">
        <f>J142</f>
        <v>0</v>
      </c>
      <c r="K66" s="99"/>
      <c r="L66" s="233"/>
    </row>
    <row r="67" spans="1:31" s="2" customFormat="1" ht="21.75" customHeight="1">
      <c r="A67" s="36"/>
      <c r="B67" s="37"/>
      <c r="C67" s="38"/>
      <c r="D67" s="38"/>
      <c r="E67" s="38"/>
      <c r="F67" s="38"/>
      <c r="G67" s="38"/>
      <c r="H67" s="38"/>
      <c r="I67" s="38"/>
      <c r="J67" s="38"/>
      <c r="K67" s="38"/>
      <c r="L67" s="115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68" spans="1:31" s="2" customFormat="1" ht="6.9" customHeight="1">
      <c r="A68" s="36"/>
      <c r="B68" s="49"/>
      <c r="C68" s="50"/>
      <c r="D68" s="50"/>
      <c r="E68" s="50"/>
      <c r="F68" s="50"/>
      <c r="G68" s="50"/>
      <c r="H68" s="50"/>
      <c r="I68" s="50"/>
      <c r="J68" s="50"/>
      <c r="K68" s="50"/>
      <c r="L68" s="115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72" spans="1:31" s="2" customFormat="1" ht="6.9" customHeight="1">
      <c r="A72" s="36"/>
      <c r="B72" s="51"/>
      <c r="C72" s="52"/>
      <c r="D72" s="52"/>
      <c r="E72" s="52"/>
      <c r="F72" s="52"/>
      <c r="G72" s="52"/>
      <c r="H72" s="52"/>
      <c r="I72" s="52"/>
      <c r="J72" s="52"/>
      <c r="K72" s="52"/>
      <c r="L72" s="115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24.9" customHeight="1">
      <c r="A73" s="36"/>
      <c r="B73" s="37"/>
      <c r="C73" s="25" t="s">
        <v>129</v>
      </c>
      <c r="D73" s="38"/>
      <c r="E73" s="38"/>
      <c r="F73" s="38"/>
      <c r="G73" s="38"/>
      <c r="H73" s="38"/>
      <c r="I73" s="38"/>
      <c r="J73" s="38"/>
      <c r="K73" s="38"/>
      <c r="L73" s="115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6.9" customHeight="1">
      <c r="A74" s="36"/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115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2" customHeight="1">
      <c r="A75" s="36"/>
      <c r="B75" s="37"/>
      <c r="C75" s="31" t="s">
        <v>16</v>
      </c>
      <c r="D75" s="38"/>
      <c r="E75" s="38"/>
      <c r="F75" s="38"/>
      <c r="G75" s="38"/>
      <c r="H75" s="38"/>
      <c r="I75" s="38"/>
      <c r="J75" s="38"/>
      <c r="K75" s="38"/>
      <c r="L75" s="115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26.25" customHeight="1">
      <c r="A76" s="36"/>
      <c r="B76" s="37"/>
      <c r="C76" s="38"/>
      <c r="D76" s="38"/>
      <c r="E76" s="391" t="str">
        <f>E7</f>
        <v>Lačnovský p., ř. km 0,000 - 3,260, Moravský Lačnov, oprava koryta</v>
      </c>
      <c r="F76" s="392"/>
      <c r="G76" s="392"/>
      <c r="H76" s="392"/>
      <c r="I76" s="38"/>
      <c r="J76" s="38"/>
      <c r="K76" s="38"/>
      <c r="L76" s="115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1" customFormat="1" ht="12" customHeight="1">
      <c r="B77" s="23"/>
      <c r="C77" s="31" t="s">
        <v>120</v>
      </c>
      <c r="D77" s="24"/>
      <c r="E77" s="24"/>
      <c r="F77" s="24"/>
      <c r="G77" s="24"/>
      <c r="H77" s="24"/>
      <c r="I77" s="24"/>
      <c r="J77" s="24"/>
      <c r="K77" s="24"/>
      <c r="L77" s="22"/>
    </row>
    <row r="78" spans="1:31" s="2" customFormat="1" ht="23.25" customHeight="1">
      <c r="A78" s="36"/>
      <c r="B78" s="37"/>
      <c r="C78" s="38"/>
      <c r="D78" s="38"/>
      <c r="E78" s="391" t="s">
        <v>121</v>
      </c>
      <c r="F78" s="393"/>
      <c r="G78" s="393"/>
      <c r="H78" s="393"/>
      <c r="I78" s="38"/>
      <c r="J78" s="38"/>
      <c r="K78" s="38"/>
      <c r="L78" s="115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2" customHeight="1">
      <c r="A79" s="36"/>
      <c r="B79" s="37"/>
      <c r="C79" s="31" t="s">
        <v>122</v>
      </c>
      <c r="D79" s="38"/>
      <c r="E79" s="38"/>
      <c r="F79" s="38"/>
      <c r="G79" s="38"/>
      <c r="H79" s="38"/>
      <c r="I79" s="38"/>
      <c r="J79" s="38"/>
      <c r="K79" s="38"/>
      <c r="L79" s="115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6.5" customHeight="1">
      <c r="A80" s="36"/>
      <c r="B80" s="37"/>
      <c r="C80" s="38"/>
      <c r="D80" s="38"/>
      <c r="E80" s="345" t="str">
        <f>E11</f>
        <v>SO-01.01 - Odtěžení sedimentu</v>
      </c>
      <c r="F80" s="393"/>
      <c r="G80" s="393"/>
      <c r="H80" s="393"/>
      <c r="I80" s="38"/>
      <c r="J80" s="38"/>
      <c r="K80" s="38"/>
      <c r="L80" s="115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6.9" customHeight="1">
      <c r="A81" s="36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115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2" customHeight="1">
      <c r="A82" s="36"/>
      <c r="B82" s="37"/>
      <c r="C82" s="31" t="s">
        <v>21</v>
      </c>
      <c r="D82" s="38"/>
      <c r="E82" s="38"/>
      <c r="F82" s="29" t="str">
        <f>F14</f>
        <v>Svitavy</v>
      </c>
      <c r="G82" s="38"/>
      <c r="H82" s="38"/>
      <c r="I82" s="31" t="s">
        <v>23</v>
      </c>
      <c r="J82" s="61" t="str">
        <f>IF(J14="","",J14)</f>
        <v>3. 2. 2025</v>
      </c>
      <c r="K82" s="38"/>
      <c r="L82" s="115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6.9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115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15.15" customHeight="1">
      <c r="A84" s="36"/>
      <c r="B84" s="37"/>
      <c r="C84" s="31" t="s">
        <v>25</v>
      </c>
      <c r="D84" s="38"/>
      <c r="E84" s="38"/>
      <c r="F84" s="29" t="str">
        <f>E17</f>
        <v>Povodí Moravy, s.p.</v>
      </c>
      <c r="G84" s="38"/>
      <c r="H84" s="38"/>
      <c r="I84" s="31" t="s">
        <v>33</v>
      </c>
      <c r="J84" s="34" t="str">
        <f>E23</f>
        <v>Povodí Moravy, s.p.</v>
      </c>
      <c r="K84" s="38"/>
      <c r="L84" s="115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15.15" customHeight="1">
      <c r="A85" s="36"/>
      <c r="B85" s="37"/>
      <c r="C85" s="31" t="s">
        <v>31</v>
      </c>
      <c r="D85" s="38"/>
      <c r="E85" s="38"/>
      <c r="F85" s="29" t="str">
        <f>IF(E20="","",E20)</f>
        <v>Vyplň údaj</v>
      </c>
      <c r="G85" s="38"/>
      <c r="H85" s="38"/>
      <c r="I85" s="31" t="s">
        <v>35</v>
      </c>
      <c r="J85" s="34" t="str">
        <f>E26</f>
        <v xml:space="preserve"> </v>
      </c>
      <c r="K85" s="38"/>
      <c r="L85" s="115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2" customFormat="1" ht="10.35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115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5" s="10" customFormat="1" ht="29.25" customHeight="1">
      <c r="A87" s="148"/>
      <c r="B87" s="149"/>
      <c r="C87" s="150" t="s">
        <v>130</v>
      </c>
      <c r="D87" s="151" t="s">
        <v>58</v>
      </c>
      <c r="E87" s="151" t="s">
        <v>54</v>
      </c>
      <c r="F87" s="151" t="s">
        <v>55</v>
      </c>
      <c r="G87" s="151" t="s">
        <v>131</v>
      </c>
      <c r="H87" s="151" t="s">
        <v>132</v>
      </c>
      <c r="I87" s="151" t="s">
        <v>133</v>
      </c>
      <c r="J87" s="151" t="s">
        <v>126</v>
      </c>
      <c r="K87" s="152" t="s">
        <v>134</v>
      </c>
      <c r="L87" s="153"/>
      <c r="M87" s="70" t="s">
        <v>19</v>
      </c>
      <c r="N87" s="71" t="s">
        <v>43</v>
      </c>
      <c r="O87" s="71" t="s">
        <v>135</v>
      </c>
      <c r="P87" s="71" t="s">
        <v>136</v>
      </c>
      <c r="Q87" s="71" t="s">
        <v>137</v>
      </c>
      <c r="R87" s="71" t="s">
        <v>138</v>
      </c>
      <c r="S87" s="71" t="s">
        <v>139</v>
      </c>
      <c r="T87" s="72" t="s">
        <v>140</v>
      </c>
      <c r="U87" s="148"/>
      <c r="V87" s="148"/>
      <c r="W87" s="148"/>
      <c r="X87" s="148"/>
      <c r="Y87" s="148"/>
      <c r="Z87" s="148"/>
      <c r="AA87" s="148"/>
      <c r="AB87" s="148"/>
      <c r="AC87" s="148"/>
      <c r="AD87" s="148"/>
      <c r="AE87" s="148"/>
    </row>
    <row r="88" spans="1:65" s="2" customFormat="1" ht="22.8" customHeight="1">
      <c r="A88" s="36"/>
      <c r="B88" s="37"/>
      <c r="C88" s="77" t="s">
        <v>141</v>
      </c>
      <c r="D88" s="38"/>
      <c r="E88" s="38"/>
      <c r="F88" s="38"/>
      <c r="G88" s="38"/>
      <c r="H88" s="38"/>
      <c r="I88" s="38"/>
      <c r="J88" s="154">
        <f>BK88</f>
        <v>0</v>
      </c>
      <c r="K88" s="38"/>
      <c r="L88" s="41"/>
      <c r="M88" s="73"/>
      <c r="N88" s="155"/>
      <c r="O88" s="74"/>
      <c r="P88" s="156">
        <f>P89</f>
        <v>0</v>
      </c>
      <c r="Q88" s="74"/>
      <c r="R88" s="156">
        <f>R89</f>
        <v>0</v>
      </c>
      <c r="S88" s="74"/>
      <c r="T88" s="157">
        <f>T89</f>
        <v>0</v>
      </c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T88" s="19" t="s">
        <v>72</v>
      </c>
      <c r="AU88" s="19" t="s">
        <v>127</v>
      </c>
      <c r="BK88" s="158">
        <f>BK89</f>
        <v>0</v>
      </c>
    </row>
    <row r="89" spans="1:65" s="11" customFormat="1" ht="25.95" customHeight="1">
      <c r="B89" s="159"/>
      <c r="C89" s="160"/>
      <c r="D89" s="161" t="s">
        <v>72</v>
      </c>
      <c r="E89" s="162" t="s">
        <v>413</v>
      </c>
      <c r="F89" s="162" t="s">
        <v>414</v>
      </c>
      <c r="G89" s="160"/>
      <c r="H89" s="160"/>
      <c r="I89" s="163"/>
      <c r="J89" s="164">
        <f>BK89</f>
        <v>0</v>
      </c>
      <c r="K89" s="160"/>
      <c r="L89" s="165"/>
      <c r="M89" s="166"/>
      <c r="N89" s="167"/>
      <c r="O89" s="167"/>
      <c r="P89" s="168">
        <f>P90+P142</f>
        <v>0</v>
      </c>
      <c r="Q89" s="167"/>
      <c r="R89" s="168">
        <f>R90+R142</f>
        <v>0</v>
      </c>
      <c r="S89" s="167"/>
      <c r="T89" s="169">
        <f>T90+T142</f>
        <v>0</v>
      </c>
      <c r="AR89" s="170" t="s">
        <v>80</v>
      </c>
      <c r="AT89" s="171" t="s">
        <v>72</v>
      </c>
      <c r="AU89" s="171" t="s">
        <v>73</v>
      </c>
      <c r="AY89" s="170" t="s">
        <v>144</v>
      </c>
      <c r="BK89" s="172">
        <f>BK90+BK142</f>
        <v>0</v>
      </c>
    </row>
    <row r="90" spans="1:65" s="11" customFormat="1" ht="22.8" customHeight="1">
      <c r="B90" s="159"/>
      <c r="C90" s="160"/>
      <c r="D90" s="161" t="s">
        <v>72</v>
      </c>
      <c r="E90" s="234" t="s">
        <v>80</v>
      </c>
      <c r="F90" s="234" t="s">
        <v>415</v>
      </c>
      <c r="G90" s="160"/>
      <c r="H90" s="160"/>
      <c r="I90" s="163"/>
      <c r="J90" s="235">
        <f>BK90</f>
        <v>0</v>
      </c>
      <c r="K90" s="160"/>
      <c r="L90" s="165"/>
      <c r="M90" s="166"/>
      <c r="N90" s="167"/>
      <c r="O90" s="167"/>
      <c r="P90" s="168">
        <f>SUM(P91:P141)</f>
        <v>0</v>
      </c>
      <c r="Q90" s="167"/>
      <c r="R90" s="168">
        <f>SUM(R91:R141)</f>
        <v>0</v>
      </c>
      <c r="S90" s="167"/>
      <c r="T90" s="169">
        <f>SUM(T91:T141)</f>
        <v>0</v>
      </c>
      <c r="AR90" s="170" t="s">
        <v>80</v>
      </c>
      <c r="AT90" s="171" t="s">
        <v>72</v>
      </c>
      <c r="AU90" s="171" t="s">
        <v>80</v>
      </c>
      <c r="AY90" s="170" t="s">
        <v>144</v>
      </c>
      <c r="BK90" s="172">
        <f>SUM(BK91:BK141)</f>
        <v>0</v>
      </c>
    </row>
    <row r="91" spans="1:65" s="2" customFormat="1" ht="33" customHeight="1">
      <c r="A91" s="36"/>
      <c r="B91" s="37"/>
      <c r="C91" s="173" t="s">
        <v>80</v>
      </c>
      <c r="D91" s="173" t="s">
        <v>145</v>
      </c>
      <c r="E91" s="174" t="s">
        <v>416</v>
      </c>
      <c r="F91" s="175" t="s">
        <v>417</v>
      </c>
      <c r="G91" s="176" t="s">
        <v>231</v>
      </c>
      <c r="H91" s="177">
        <v>1854.12</v>
      </c>
      <c r="I91" s="178"/>
      <c r="J91" s="179">
        <f>ROUND(I91*H91,2)</f>
        <v>0</v>
      </c>
      <c r="K91" s="175" t="s">
        <v>149</v>
      </c>
      <c r="L91" s="41"/>
      <c r="M91" s="180" t="s">
        <v>19</v>
      </c>
      <c r="N91" s="181" t="s">
        <v>44</v>
      </c>
      <c r="O91" s="66"/>
      <c r="P91" s="182">
        <f>O91*H91</f>
        <v>0</v>
      </c>
      <c r="Q91" s="182">
        <v>0</v>
      </c>
      <c r="R91" s="182">
        <f>Q91*H91</f>
        <v>0</v>
      </c>
      <c r="S91" s="182">
        <v>0</v>
      </c>
      <c r="T91" s="183">
        <f>S91*H91</f>
        <v>0</v>
      </c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R91" s="184" t="s">
        <v>150</v>
      </c>
      <c r="AT91" s="184" t="s">
        <v>145</v>
      </c>
      <c r="AU91" s="184" t="s">
        <v>82</v>
      </c>
      <c r="AY91" s="19" t="s">
        <v>144</v>
      </c>
      <c r="BE91" s="185">
        <f>IF(N91="základní",J91,0)</f>
        <v>0</v>
      </c>
      <c r="BF91" s="185">
        <f>IF(N91="snížená",J91,0)</f>
        <v>0</v>
      </c>
      <c r="BG91" s="185">
        <f>IF(N91="zákl. přenesená",J91,0)</f>
        <v>0</v>
      </c>
      <c r="BH91" s="185">
        <f>IF(N91="sníž. přenesená",J91,0)</f>
        <v>0</v>
      </c>
      <c r="BI91" s="185">
        <f>IF(N91="nulová",J91,0)</f>
        <v>0</v>
      </c>
      <c r="BJ91" s="19" t="s">
        <v>80</v>
      </c>
      <c r="BK91" s="185">
        <f>ROUND(I91*H91,2)</f>
        <v>0</v>
      </c>
      <c r="BL91" s="19" t="s">
        <v>150</v>
      </c>
      <c r="BM91" s="184" t="s">
        <v>418</v>
      </c>
    </row>
    <row r="92" spans="1:65" s="2" customFormat="1" ht="19.2">
      <c r="A92" s="36"/>
      <c r="B92" s="37"/>
      <c r="C92" s="38"/>
      <c r="D92" s="186" t="s">
        <v>152</v>
      </c>
      <c r="E92" s="38"/>
      <c r="F92" s="187" t="s">
        <v>417</v>
      </c>
      <c r="G92" s="38"/>
      <c r="H92" s="38"/>
      <c r="I92" s="188"/>
      <c r="J92" s="38"/>
      <c r="K92" s="38"/>
      <c r="L92" s="41"/>
      <c r="M92" s="189"/>
      <c r="N92" s="190"/>
      <c r="O92" s="66"/>
      <c r="P92" s="66"/>
      <c r="Q92" s="66"/>
      <c r="R92" s="66"/>
      <c r="S92" s="66"/>
      <c r="T92" s="67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T92" s="19" t="s">
        <v>152</v>
      </c>
      <c r="AU92" s="19" t="s">
        <v>82</v>
      </c>
    </row>
    <row r="93" spans="1:65" s="2" customFormat="1" ht="10.199999999999999">
      <c r="A93" s="36"/>
      <c r="B93" s="37"/>
      <c r="C93" s="38"/>
      <c r="D93" s="191" t="s">
        <v>153</v>
      </c>
      <c r="E93" s="38"/>
      <c r="F93" s="192" t="s">
        <v>419</v>
      </c>
      <c r="G93" s="38"/>
      <c r="H93" s="38"/>
      <c r="I93" s="188"/>
      <c r="J93" s="38"/>
      <c r="K93" s="38"/>
      <c r="L93" s="41"/>
      <c r="M93" s="189"/>
      <c r="N93" s="190"/>
      <c r="O93" s="66"/>
      <c r="P93" s="66"/>
      <c r="Q93" s="66"/>
      <c r="R93" s="66"/>
      <c r="S93" s="66"/>
      <c r="T93" s="67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T93" s="19" t="s">
        <v>153</v>
      </c>
      <c r="AU93" s="19" t="s">
        <v>82</v>
      </c>
    </row>
    <row r="94" spans="1:65" s="12" customFormat="1" ht="10.199999999999999">
      <c r="B94" s="194"/>
      <c r="C94" s="195"/>
      <c r="D94" s="186" t="s">
        <v>168</v>
      </c>
      <c r="E94" s="196" t="s">
        <v>19</v>
      </c>
      <c r="F94" s="197" t="s">
        <v>420</v>
      </c>
      <c r="G94" s="195"/>
      <c r="H94" s="198">
        <v>1854.12</v>
      </c>
      <c r="I94" s="199"/>
      <c r="J94" s="195"/>
      <c r="K94" s="195"/>
      <c r="L94" s="200"/>
      <c r="M94" s="201"/>
      <c r="N94" s="202"/>
      <c r="O94" s="202"/>
      <c r="P94" s="202"/>
      <c r="Q94" s="202"/>
      <c r="R94" s="202"/>
      <c r="S94" s="202"/>
      <c r="T94" s="203"/>
      <c r="AT94" s="204" t="s">
        <v>168</v>
      </c>
      <c r="AU94" s="204" t="s">
        <v>82</v>
      </c>
      <c r="AV94" s="12" t="s">
        <v>82</v>
      </c>
      <c r="AW94" s="12" t="s">
        <v>34</v>
      </c>
      <c r="AX94" s="12" t="s">
        <v>80</v>
      </c>
      <c r="AY94" s="204" t="s">
        <v>144</v>
      </c>
    </row>
    <row r="95" spans="1:65" s="2" customFormat="1" ht="37.799999999999997" customHeight="1">
      <c r="A95" s="36"/>
      <c r="B95" s="37"/>
      <c r="C95" s="173" t="s">
        <v>82</v>
      </c>
      <c r="D95" s="173" t="s">
        <v>145</v>
      </c>
      <c r="E95" s="174" t="s">
        <v>421</v>
      </c>
      <c r="F95" s="175" t="s">
        <v>422</v>
      </c>
      <c r="G95" s="176" t="s">
        <v>231</v>
      </c>
      <c r="H95" s="177">
        <v>241.82</v>
      </c>
      <c r="I95" s="178"/>
      <c r="J95" s="179">
        <f>ROUND(I95*H95,2)</f>
        <v>0</v>
      </c>
      <c r="K95" s="175" t="s">
        <v>149</v>
      </c>
      <c r="L95" s="41"/>
      <c r="M95" s="180" t="s">
        <v>19</v>
      </c>
      <c r="N95" s="181" t="s">
        <v>44</v>
      </c>
      <c r="O95" s="66"/>
      <c r="P95" s="182">
        <f>O95*H95</f>
        <v>0</v>
      </c>
      <c r="Q95" s="182">
        <v>0</v>
      </c>
      <c r="R95" s="182">
        <f>Q95*H95</f>
        <v>0</v>
      </c>
      <c r="S95" s="182">
        <v>0</v>
      </c>
      <c r="T95" s="183">
        <f>S95*H95</f>
        <v>0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R95" s="184" t="s">
        <v>150</v>
      </c>
      <c r="AT95" s="184" t="s">
        <v>145</v>
      </c>
      <c r="AU95" s="184" t="s">
        <v>82</v>
      </c>
      <c r="AY95" s="19" t="s">
        <v>144</v>
      </c>
      <c r="BE95" s="185">
        <f>IF(N95="základní",J95,0)</f>
        <v>0</v>
      </c>
      <c r="BF95" s="185">
        <f>IF(N95="snížená",J95,0)</f>
        <v>0</v>
      </c>
      <c r="BG95" s="185">
        <f>IF(N95="zákl. přenesená",J95,0)</f>
        <v>0</v>
      </c>
      <c r="BH95" s="185">
        <f>IF(N95="sníž. přenesená",J95,0)</f>
        <v>0</v>
      </c>
      <c r="BI95" s="185">
        <f>IF(N95="nulová",J95,0)</f>
        <v>0</v>
      </c>
      <c r="BJ95" s="19" t="s">
        <v>80</v>
      </c>
      <c r="BK95" s="185">
        <f>ROUND(I95*H95,2)</f>
        <v>0</v>
      </c>
      <c r="BL95" s="19" t="s">
        <v>150</v>
      </c>
      <c r="BM95" s="184" t="s">
        <v>423</v>
      </c>
    </row>
    <row r="96" spans="1:65" s="2" customFormat="1" ht="19.2">
      <c r="A96" s="36"/>
      <c r="B96" s="37"/>
      <c r="C96" s="38"/>
      <c r="D96" s="186" t="s">
        <v>152</v>
      </c>
      <c r="E96" s="38"/>
      <c r="F96" s="187" t="s">
        <v>422</v>
      </c>
      <c r="G96" s="38"/>
      <c r="H96" s="38"/>
      <c r="I96" s="188"/>
      <c r="J96" s="38"/>
      <c r="K96" s="38"/>
      <c r="L96" s="41"/>
      <c r="M96" s="189"/>
      <c r="N96" s="190"/>
      <c r="O96" s="66"/>
      <c r="P96" s="66"/>
      <c r="Q96" s="66"/>
      <c r="R96" s="66"/>
      <c r="S96" s="66"/>
      <c r="T96" s="67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T96" s="19" t="s">
        <v>152</v>
      </c>
      <c r="AU96" s="19" t="s">
        <v>82</v>
      </c>
    </row>
    <row r="97" spans="1:65" s="2" customFormat="1" ht="10.199999999999999">
      <c r="A97" s="36"/>
      <c r="B97" s="37"/>
      <c r="C97" s="38"/>
      <c r="D97" s="191" t="s">
        <v>153</v>
      </c>
      <c r="E97" s="38"/>
      <c r="F97" s="192" t="s">
        <v>424</v>
      </c>
      <c r="G97" s="38"/>
      <c r="H97" s="38"/>
      <c r="I97" s="188"/>
      <c r="J97" s="38"/>
      <c r="K97" s="38"/>
      <c r="L97" s="41"/>
      <c r="M97" s="189"/>
      <c r="N97" s="190"/>
      <c r="O97" s="66"/>
      <c r="P97" s="66"/>
      <c r="Q97" s="66"/>
      <c r="R97" s="66"/>
      <c r="S97" s="66"/>
      <c r="T97" s="67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T97" s="19" t="s">
        <v>153</v>
      </c>
      <c r="AU97" s="19" t="s">
        <v>82</v>
      </c>
    </row>
    <row r="98" spans="1:65" s="12" customFormat="1" ht="10.199999999999999">
      <c r="B98" s="194"/>
      <c r="C98" s="195"/>
      <c r="D98" s="186" t="s">
        <v>168</v>
      </c>
      <c r="E98" s="196" t="s">
        <v>19</v>
      </c>
      <c r="F98" s="197" t="s">
        <v>425</v>
      </c>
      <c r="G98" s="195"/>
      <c r="H98" s="198">
        <v>241.82</v>
      </c>
      <c r="I98" s="199"/>
      <c r="J98" s="195"/>
      <c r="K98" s="195"/>
      <c r="L98" s="200"/>
      <c r="M98" s="201"/>
      <c r="N98" s="202"/>
      <c r="O98" s="202"/>
      <c r="P98" s="202"/>
      <c r="Q98" s="202"/>
      <c r="R98" s="202"/>
      <c r="S98" s="202"/>
      <c r="T98" s="203"/>
      <c r="AT98" s="204" t="s">
        <v>168</v>
      </c>
      <c r="AU98" s="204" t="s">
        <v>82</v>
      </c>
      <c r="AV98" s="12" t="s">
        <v>82</v>
      </c>
      <c r="AW98" s="12" t="s">
        <v>34</v>
      </c>
      <c r="AX98" s="12" t="s">
        <v>80</v>
      </c>
      <c r="AY98" s="204" t="s">
        <v>144</v>
      </c>
    </row>
    <row r="99" spans="1:65" s="2" customFormat="1" ht="37.799999999999997" customHeight="1">
      <c r="A99" s="36"/>
      <c r="B99" s="37"/>
      <c r="C99" s="173" t="s">
        <v>161</v>
      </c>
      <c r="D99" s="173" t="s">
        <v>145</v>
      </c>
      <c r="E99" s="174" t="s">
        <v>426</v>
      </c>
      <c r="F99" s="175" t="s">
        <v>427</v>
      </c>
      <c r="G99" s="176" t="s">
        <v>231</v>
      </c>
      <c r="H99" s="177">
        <v>725.46</v>
      </c>
      <c r="I99" s="178"/>
      <c r="J99" s="179">
        <f>ROUND(I99*H99,2)</f>
        <v>0</v>
      </c>
      <c r="K99" s="175" t="s">
        <v>149</v>
      </c>
      <c r="L99" s="41"/>
      <c r="M99" s="180" t="s">
        <v>19</v>
      </c>
      <c r="N99" s="181" t="s">
        <v>44</v>
      </c>
      <c r="O99" s="66"/>
      <c r="P99" s="182">
        <f>O99*H99</f>
        <v>0</v>
      </c>
      <c r="Q99" s="182">
        <v>0</v>
      </c>
      <c r="R99" s="182">
        <f>Q99*H99</f>
        <v>0</v>
      </c>
      <c r="S99" s="182">
        <v>0</v>
      </c>
      <c r="T99" s="183">
        <f>S99*H99</f>
        <v>0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184" t="s">
        <v>150</v>
      </c>
      <c r="AT99" s="184" t="s">
        <v>145</v>
      </c>
      <c r="AU99" s="184" t="s">
        <v>82</v>
      </c>
      <c r="AY99" s="19" t="s">
        <v>144</v>
      </c>
      <c r="BE99" s="185">
        <f>IF(N99="základní",J99,0)</f>
        <v>0</v>
      </c>
      <c r="BF99" s="185">
        <f>IF(N99="snížená",J99,0)</f>
        <v>0</v>
      </c>
      <c r="BG99" s="185">
        <f>IF(N99="zákl. přenesená",J99,0)</f>
        <v>0</v>
      </c>
      <c r="BH99" s="185">
        <f>IF(N99="sníž. přenesená",J99,0)</f>
        <v>0</v>
      </c>
      <c r="BI99" s="185">
        <f>IF(N99="nulová",J99,0)</f>
        <v>0</v>
      </c>
      <c r="BJ99" s="19" t="s">
        <v>80</v>
      </c>
      <c r="BK99" s="185">
        <f>ROUND(I99*H99,2)</f>
        <v>0</v>
      </c>
      <c r="BL99" s="19" t="s">
        <v>150</v>
      </c>
      <c r="BM99" s="184" t="s">
        <v>428</v>
      </c>
    </row>
    <row r="100" spans="1:65" s="2" customFormat="1" ht="28.8">
      <c r="A100" s="36"/>
      <c r="B100" s="37"/>
      <c r="C100" s="38"/>
      <c r="D100" s="186" t="s">
        <v>152</v>
      </c>
      <c r="E100" s="38"/>
      <c r="F100" s="187" t="s">
        <v>427</v>
      </c>
      <c r="G100" s="38"/>
      <c r="H100" s="38"/>
      <c r="I100" s="188"/>
      <c r="J100" s="38"/>
      <c r="K100" s="38"/>
      <c r="L100" s="41"/>
      <c r="M100" s="189"/>
      <c r="N100" s="190"/>
      <c r="O100" s="66"/>
      <c r="P100" s="66"/>
      <c r="Q100" s="66"/>
      <c r="R100" s="66"/>
      <c r="S100" s="66"/>
      <c r="T100" s="67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T100" s="19" t="s">
        <v>152</v>
      </c>
      <c r="AU100" s="19" t="s">
        <v>82</v>
      </c>
    </row>
    <row r="101" spans="1:65" s="2" customFormat="1" ht="10.199999999999999">
      <c r="A101" s="36"/>
      <c r="B101" s="37"/>
      <c r="C101" s="38"/>
      <c r="D101" s="191" t="s">
        <v>153</v>
      </c>
      <c r="E101" s="38"/>
      <c r="F101" s="192" t="s">
        <v>429</v>
      </c>
      <c r="G101" s="38"/>
      <c r="H101" s="38"/>
      <c r="I101" s="188"/>
      <c r="J101" s="38"/>
      <c r="K101" s="38"/>
      <c r="L101" s="41"/>
      <c r="M101" s="189"/>
      <c r="N101" s="190"/>
      <c r="O101" s="66"/>
      <c r="P101" s="66"/>
      <c r="Q101" s="66"/>
      <c r="R101" s="66"/>
      <c r="S101" s="66"/>
      <c r="T101" s="67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19" t="s">
        <v>153</v>
      </c>
      <c r="AU101" s="19" t="s">
        <v>82</v>
      </c>
    </row>
    <row r="102" spans="1:65" s="12" customFormat="1" ht="20.399999999999999">
      <c r="B102" s="194"/>
      <c r="C102" s="195"/>
      <c r="D102" s="186" t="s">
        <v>168</v>
      </c>
      <c r="E102" s="196" t="s">
        <v>19</v>
      </c>
      <c r="F102" s="197" t="s">
        <v>430</v>
      </c>
      <c r="G102" s="195"/>
      <c r="H102" s="198">
        <v>725.46</v>
      </c>
      <c r="I102" s="199"/>
      <c r="J102" s="195"/>
      <c r="K102" s="195"/>
      <c r="L102" s="200"/>
      <c r="M102" s="201"/>
      <c r="N102" s="202"/>
      <c r="O102" s="202"/>
      <c r="P102" s="202"/>
      <c r="Q102" s="202"/>
      <c r="R102" s="202"/>
      <c r="S102" s="202"/>
      <c r="T102" s="203"/>
      <c r="AT102" s="204" t="s">
        <v>168</v>
      </c>
      <c r="AU102" s="204" t="s">
        <v>82</v>
      </c>
      <c r="AV102" s="12" t="s">
        <v>82</v>
      </c>
      <c r="AW102" s="12" t="s">
        <v>34</v>
      </c>
      <c r="AX102" s="12" t="s">
        <v>80</v>
      </c>
      <c r="AY102" s="204" t="s">
        <v>144</v>
      </c>
    </row>
    <row r="103" spans="1:65" s="2" customFormat="1" ht="37.799999999999997" customHeight="1">
      <c r="A103" s="36"/>
      <c r="B103" s="37"/>
      <c r="C103" s="173" t="s">
        <v>150</v>
      </c>
      <c r="D103" s="173" t="s">
        <v>145</v>
      </c>
      <c r="E103" s="174" t="s">
        <v>431</v>
      </c>
      <c r="F103" s="175" t="s">
        <v>432</v>
      </c>
      <c r="G103" s="176" t="s">
        <v>231</v>
      </c>
      <c r="H103" s="177">
        <v>1854.12</v>
      </c>
      <c r="I103" s="178"/>
      <c r="J103" s="179">
        <f>ROUND(I103*H103,2)</f>
        <v>0</v>
      </c>
      <c r="K103" s="175" t="s">
        <v>149</v>
      </c>
      <c r="L103" s="41"/>
      <c r="M103" s="180" t="s">
        <v>19</v>
      </c>
      <c r="N103" s="181" t="s">
        <v>44</v>
      </c>
      <c r="O103" s="66"/>
      <c r="P103" s="182">
        <f>O103*H103</f>
        <v>0</v>
      </c>
      <c r="Q103" s="182">
        <v>0</v>
      </c>
      <c r="R103" s="182">
        <f>Q103*H103</f>
        <v>0</v>
      </c>
      <c r="S103" s="182">
        <v>0</v>
      </c>
      <c r="T103" s="183">
        <f>S103*H103</f>
        <v>0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184" t="s">
        <v>150</v>
      </c>
      <c r="AT103" s="184" t="s">
        <v>145</v>
      </c>
      <c r="AU103" s="184" t="s">
        <v>82</v>
      </c>
      <c r="AY103" s="19" t="s">
        <v>144</v>
      </c>
      <c r="BE103" s="185">
        <f>IF(N103="základní",J103,0)</f>
        <v>0</v>
      </c>
      <c r="BF103" s="185">
        <f>IF(N103="snížená",J103,0)</f>
        <v>0</v>
      </c>
      <c r="BG103" s="185">
        <f>IF(N103="zákl. přenesená",J103,0)</f>
        <v>0</v>
      </c>
      <c r="BH103" s="185">
        <f>IF(N103="sníž. přenesená",J103,0)</f>
        <v>0</v>
      </c>
      <c r="BI103" s="185">
        <f>IF(N103="nulová",J103,0)</f>
        <v>0</v>
      </c>
      <c r="BJ103" s="19" t="s">
        <v>80</v>
      </c>
      <c r="BK103" s="185">
        <f>ROUND(I103*H103,2)</f>
        <v>0</v>
      </c>
      <c r="BL103" s="19" t="s">
        <v>150</v>
      </c>
      <c r="BM103" s="184" t="s">
        <v>433</v>
      </c>
    </row>
    <row r="104" spans="1:65" s="2" customFormat="1" ht="19.2">
      <c r="A104" s="36"/>
      <c r="B104" s="37"/>
      <c r="C104" s="38"/>
      <c r="D104" s="186" t="s">
        <v>152</v>
      </c>
      <c r="E104" s="38"/>
      <c r="F104" s="187" t="s">
        <v>432</v>
      </c>
      <c r="G104" s="38"/>
      <c r="H104" s="38"/>
      <c r="I104" s="188"/>
      <c r="J104" s="38"/>
      <c r="K104" s="38"/>
      <c r="L104" s="41"/>
      <c r="M104" s="189"/>
      <c r="N104" s="190"/>
      <c r="O104" s="66"/>
      <c r="P104" s="66"/>
      <c r="Q104" s="66"/>
      <c r="R104" s="66"/>
      <c r="S104" s="66"/>
      <c r="T104" s="67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T104" s="19" t="s">
        <v>152</v>
      </c>
      <c r="AU104" s="19" t="s">
        <v>82</v>
      </c>
    </row>
    <row r="105" spans="1:65" s="2" customFormat="1" ht="10.199999999999999">
      <c r="A105" s="36"/>
      <c r="B105" s="37"/>
      <c r="C105" s="38"/>
      <c r="D105" s="191" t="s">
        <v>153</v>
      </c>
      <c r="E105" s="38"/>
      <c r="F105" s="192" t="s">
        <v>434</v>
      </c>
      <c r="G105" s="38"/>
      <c r="H105" s="38"/>
      <c r="I105" s="188"/>
      <c r="J105" s="38"/>
      <c r="K105" s="38"/>
      <c r="L105" s="41"/>
      <c r="M105" s="189"/>
      <c r="N105" s="190"/>
      <c r="O105" s="66"/>
      <c r="P105" s="66"/>
      <c r="Q105" s="66"/>
      <c r="R105" s="66"/>
      <c r="S105" s="66"/>
      <c r="T105" s="67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T105" s="19" t="s">
        <v>153</v>
      </c>
      <c r="AU105" s="19" t="s">
        <v>82</v>
      </c>
    </row>
    <row r="106" spans="1:65" s="12" customFormat="1" ht="10.199999999999999">
      <c r="B106" s="194"/>
      <c r="C106" s="195"/>
      <c r="D106" s="186" t="s">
        <v>168</v>
      </c>
      <c r="E106" s="196" t="s">
        <v>19</v>
      </c>
      <c r="F106" s="197" t="s">
        <v>435</v>
      </c>
      <c r="G106" s="195"/>
      <c r="H106" s="198">
        <v>1854.12</v>
      </c>
      <c r="I106" s="199"/>
      <c r="J106" s="195"/>
      <c r="K106" s="195"/>
      <c r="L106" s="200"/>
      <c r="M106" s="201"/>
      <c r="N106" s="202"/>
      <c r="O106" s="202"/>
      <c r="P106" s="202"/>
      <c r="Q106" s="202"/>
      <c r="R106" s="202"/>
      <c r="S106" s="202"/>
      <c r="T106" s="203"/>
      <c r="AT106" s="204" t="s">
        <v>168</v>
      </c>
      <c r="AU106" s="204" t="s">
        <v>82</v>
      </c>
      <c r="AV106" s="12" t="s">
        <v>82</v>
      </c>
      <c r="AW106" s="12" t="s">
        <v>34</v>
      </c>
      <c r="AX106" s="12" t="s">
        <v>80</v>
      </c>
      <c r="AY106" s="204" t="s">
        <v>144</v>
      </c>
    </row>
    <row r="107" spans="1:65" s="2" customFormat="1" ht="37.799999999999997" customHeight="1">
      <c r="A107" s="36"/>
      <c r="B107" s="37"/>
      <c r="C107" s="173" t="s">
        <v>143</v>
      </c>
      <c r="D107" s="173" t="s">
        <v>145</v>
      </c>
      <c r="E107" s="174" t="s">
        <v>436</v>
      </c>
      <c r="F107" s="175" t="s">
        <v>437</v>
      </c>
      <c r="G107" s="176" t="s">
        <v>231</v>
      </c>
      <c r="H107" s="177">
        <v>2095.9499999999998</v>
      </c>
      <c r="I107" s="178"/>
      <c r="J107" s="179">
        <f>ROUND(I107*H107,2)</f>
        <v>0</v>
      </c>
      <c r="K107" s="175" t="s">
        <v>149</v>
      </c>
      <c r="L107" s="41"/>
      <c r="M107" s="180" t="s">
        <v>19</v>
      </c>
      <c r="N107" s="181" t="s">
        <v>44</v>
      </c>
      <c r="O107" s="66"/>
      <c r="P107" s="182">
        <f>O107*H107</f>
        <v>0</v>
      </c>
      <c r="Q107" s="182">
        <v>0</v>
      </c>
      <c r="R107" s="182">
        <f>Q107*H107</f>
        <v>0</v>
      </c>
      <c r="S107" s="182">
        <v>0</v>
      </c>
      <c r="T107" s="183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84" t="s">
        <v>150</v>
      </c>
      <c r="AT107" s="184" t="s">
        <v>145</v>
      </c>
      <c r="AU107" s="184" t="s">
        <v>82</v>
      </c>
      <c r="AY107" s="19" t="s">
        <v>144</v>
      </c>
      <c r="BE107" s="185">
        <f>IF(N107="základní",J107,0)</f>
        <v>0</v>
      </c>
      <c r="BF107" s="185">
        <f>IF(N107="snížená",J107,0)</f>
        <v>0</v>
      </c>
      <c r="BG107" s="185">
        <f>IF(N107="zákl. přenesená",J107,0)</f>
        <v>0</v>
      </c>
      <c r="BH107" s="185">
        <f>IF(N107="sníž. přenesená",J107,0)</f>
        <v>0</v>
      </c>
      <c r="BI107" s="185">
        <f>IF(N107="nulová",J107,0)</f>
        <v>0</v>
      </c>
      <c r="BJ107" s="19" t="s">
        <v>80</v>
      </c>
      <c r="BK107" s="185">
        <f>ROUND(I107*H107,2)</f>
        <v>0</v>
      </c>
      <c r="BL107" s="19" t="s">
        <v>150</v>
      </c>
      <c r="BM107" s="184" t="s">
        <v>438</v>
      </c>
    </row>
    <row r="108" spans="1:65" s="2" customFormat="1" ht="19.2">
      <c r="A108" s="36"/>
      <c r="B108" s="37"/>
      <c r="C108" s="38"/>
      <c r="D108" s="186" t="s">
        <v>152</v>
      </c>
      <c r="E108" s="38"/>
      <c r="F108" s="187" t="s">
        <v>437</v>
      </c>
      <c r="G108" s="38"/>
      <c r="H108" s="38"/>
      <c r="I108" s="188"/>
      <c r="J108" s="38"/>
      <c r="K108" s="38"/>
      <c r="L108" s="41"/>
      <c r="M108" s="189"/>
      <c r="N108" s="190"/>
      <c r="O108" s="66"/>
      <c r="P108" s="66"/>
      <c r="Q108" s="66"/>
      <c r="R108" s="66"/>
      <c r="S108" s="66"/>
      <c r="T108" s="67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T108" s="19" t="s">
        <v>152</v>
      </c>
      <c r="AU108" s="19" t="s">
        <v>82</v>
      </c>
    </row>
    <row r="109" spans="1:65" s="2" customFormat="1" ht="10.199999999999999">
      <c r="A109" s="36"/>
      <c r="B109" s="37"/>
      <c r="C109" s="38"/>
      <c r="D109" s="191" t="s">
        <v>153</v>
      </c>
      <c r="E109" s="38"/>
      <c r="F109" s="192" t="s">
        <v>439</v>
      </c>
      <c r="G109" s="38"/>
      <c r="H109" s="38"/>
      <c r="I109" s="188"/>
      <c r="J109" s="38"/>
      <c r="K109" s="38"/>
      <c r="L109" s="41"/>
      <c r="M109" s="189"/>
      <c r="N109" s="190"/>
      <c r="O109" s="66"/>
      <c r="P109" s="66"/>
      <c r="Q109" s="66"/>
      <c r="R109" s="66"/>
      <c r="S109" s="66"/>
      <c r="T109" s="67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9" t="s">
        <v>153</v>
      </c>
      <c r="AU109" s="19" t="s">
        <v>82</v>
      </c>
    </row>
    <row r="110" spans="1:65" s="12" customFormat="1" ht="20.399999999999999">
      <c r="B110" s="194"/>
      <c r="C110" s="195"/>
      <c r="D110" s="186" t="s">
        <v>168</v>
      </c>
      <c r="E110" s="196" t="s">
        <v>19</v>
      </c>
      <c r="F110" s="197" t="s">
        <v>440</v>
      </c>
      <c r="G110" s="195"/>
      <c r="H110" s="198">
        <v>2095.9499999999998</v>
      </c>
      <c r="I110" s="199"/>
      <c r="J110" s="195"/>
      <c r="K110" s="195"/>
      <c r="L110" s="200"/>
      <c r="M110" s="201"/>
      <c r="N110" s="202"/>
      <c r="O110" s="202"/>
      <c r="P110" s="202"/>
      <c r="Q110" s="202"/>
      <c r="R110" s="202"/>
      <c r="S110" s="202"/>
      <c r="T110" s="203"/>
      <c r="AT110" s="204" t="s">
        <v>168</v>
      </c>
      <c r="AU110" s="204" t="s">
        <v>82</v>
      </c>
      <c r="AV110" s="12" t="s">
        <v>82</v>
      </c>
      <c r="AW110" s="12" t="s">
        <v>34</v>
      </c>
      <c r="AX110" s="12" t="s">
        <v>80</v>
      </c>
      <c r="AY110" s="204" t="s">
        <v>144</v>
      </c>
    </row>
    <row r="111" spans="1:65" s="2" customFormat="1" ht="24.15" customHeight="1">
      <c r="A111" s="36"/>
      <c r="B111" s="37"/>
      <c r="C111" s="173" t="s">
        <v>180</v>
      </c>
      <c r="D111" s="173" t="s">
        <v>145</v>
      </c>
      <c r="E111" s="174" t="s">
        <v>441</v>
      </c>
      <c r="F111" s="175" t="s">
        <v>442</v>
      </c>
      <c r="G111" s="176" t="s">
        <v>231</v>
      </c>
      <c r="H111" s="177">
        <v>2095.9499999999998</v>
      </c>
      <c r="I111" s="178"/>
      <c r="J111" s="179">
        <f>ROUND(I111*H111,2)</f>
        <v>0</v>
      </c>
      <c r="K111" s="175" t="s">
        <v>149</v>
      </c>
      <c r="L111" s="41"/>
      <c r="M111" s="180" t="s">
        <v>19</v>
      </c>
      <c r="N111" s="181" t="s">
        <v>44</v>
      </c>
      <c r="O111" s="66"/>
      <c r="P111" s="182">
        <f>O111*H111</f>
        <v>0</v>
      </c>
      <c r="Q111" s="182">
        <v>0</v>
      </c>
      <c r="R111" s="182">
        <f>Q111*H111</f>
        <v>0</v>
      </c>
      <c r="S111" s="182">
        <v>0</v>
      </c>
      <c r="T111" s="183">
        <f>S111*H111</f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84" t="s">
        <v>150</v>
      </c>
      <c r="AT111" s="184" t="s">
        <v>145</v>
      </c>
      <c r="AU111" s="184" t="s">
        <v>82</v>
      </c>
      <c r="AY111" s="19" t="s">
        <v>144</v>
      </c>
      <c r="BE111" s="185">
        <f>IF(N111="základní",J111,0)</f>
        <v>0</v>
      </c>
      <c r="BF111" s="185">
        <f>IF(N111="snížená",J111,0)</f>
        <v>0</v>
      </c>
      <c r="BG111" s="185">
        <f>IF(N111="zákl. přenesená",J111,0)</f>
        <v>0</v>
      </c>
      <c r="BH111" s="185">
        <f>IF(N111="sníž. přenesená",J111,0)</f>
        <v>0</v>
      </c>
      <c r="BI111" s="185">
        <f>IF(N111="nulová",J111,0)</f>
        <v>0</v>
      </c>
      <c r="BJ111" s="19" t="s">
        <v>80</v>
      </c>
      <c r="BK111" s="185">
        <f>ROUND(I111*H111,2)</f>
        <v>0</v>
      </c>
      <c r="BL111" s="19" t="s">
        <v>150</v>
      </c>
      <c r="BM111" s="184" t="s">
        <v>443</v>
      </c>
    </row>
    <row r="112" spans="1:65" s="2" customFormat="1" ht="19.2">
      <c r="A112" s="36"/>
      <c r="B112" s="37"/>
      <c r="C112" s="38"/>
      <c r="D112" s="186" t="s">
        <v>152</v>
      </c>
      <c r="E112" s="38"/>
      <c r="F112" s="187" t="s">
        <v>442</v>
      </c>
      <c r="G112" s="38"/>
      <c r="H112" s="38"/>
      <c r="I112" s="188"/>
      <c r="J112" s="38"/>
      <c r="K112" s="38"/>
      <c r="L112" s="41"/>
      <c r="M112" s="189"/>
      <c r="N112" s="190"/>
      <c r="O112" s="66"/>
      <c r="P112" s="66"/>
      <c r="Q112" s="66"/>
      <c r="R112" s="66"/>
      <c r="S112" s="66"/>
      <c r="T112" s="67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T112" s="19" t="s">
        <v>152</v>
      </c>
      <c r="AU112" s="19" t="s">
        <v>82</v>
      </c>
    </row>
    <row r="113" spans="1:65" s="2" customFormat="1" ht="10.199999999999999">
      <c r="A113" s="36"/>
      <c r="B113" s="37"/>
      <c r="C113" s="38"/>
      <c r="D113" s="191" t="s">
        <v>153</v>
      </c>
      <c r="E113" s="38"/>
      <c r="F113" s="192" t="s">
        <v>444</v>
      </c>
      <c r="G113" s="38"/>
      <c r="H113" s="38"/>
      <c r="I113" s="188"/>
      <c r="J113" s="38"/>
      <c r="K113" s="38"/>
      <c r="L113" s="41"/>
      <c r="M113" s="189"/>
      <c r="N113" s="190"/>
      <c r="O113" s="66"/>
      <c r="P113" s="66"/>
      <c r="Q113" s="66"/>
      <c r="R113" s="66"/>
      <c r="S113" s="66"/>
      <c r="T113" s="67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9" t="s">
        <v>153</v>
      </c>
      <c r="AU113" s="19" t="s">
        <v>82</v>
      </c>
    </row>
    <row r="114" spans="1:65" s="12" customFormat="1" ht="10.199999999999999">
      <c r="B114" s="194"/>
      <c r="C114" s="195"/>
      <c r="D114" s="186" t="s">
        <v>168</v>
      </c>
      <c r="E114" s="196" t="s">
        <v>19</v>
      </c>
      <c r="F114" s="197" t="s">
        <v>445</v>
      </c>
      <c r="G114" s="195"/>
      <c r="H114" s="198">
        <v>2095.9499999999998</v>
      </c>
      <c r="I114" s="199"/>
      <c r="J114" s="195"/>
      <c r="K114" s="195"/>
      <c r="L114" s="200"/>
      <c r="M114" s="201"/>
      <c r="N114" s="202"/>
      <c r="O114" s="202"/>
      <c r="P114" s="202"/>
      <c r="Q114" s="202"/>
      <c r="R114" s="202"/>
      <c r="S114" s="202"/>
      <c r="T114" s="203"/>
      <c r="AT114" s="204" t="s">
        <v>168</v>
      </c>
      <c r="AU114" s="204" t="s">
        <v>82</v>
      </c>
      <c r="AV114" s="12" t="s">
        <v>82</v>
      </c>
      <c r="AW114" s="12" t="s">
        <v>34</v>
      </c>
      <c r="AX114" s="12" t="s">
        <v>80</v>
      </c>
      <c r="AY114" s="204" t="s">
        <v>144</v>
      </c>
    </row>
    <row r="115" spans="1:65" s="2" customFormat="1" ht="24.15" customHeight="1">
      <c r="A115" s="36"/>
      <c r="B115" s="37"/>
      <c r="C115" s="173" t="s">
        <v>186</v>
      </c>
      <c r="D115" s="173" t="s">
        <v>145</v>
      </c>
      <c r="E115" s="174" t="s">
        <v>446</v>
      </c>
      <c r="F115" s="175" t="s">
        <v>447</v>
      </c>
      <c r="G115" s="176" t="s">
        <v>231</v>
      </c>
      <c r="H115" s="177">
        <v>241.83</v>
      </c>
      <c r="I115" s="178"/>
      <c r="J115" s="179">
        <f>ROUND(I115*H115,2)</f>
        <v>0</v>
      </c>
      <c r="K115" s="175" t="s">
        <v>149</v>
      </c>
      <c r="L115" s="41"/>
      <c r="M115" s="180" t="s">
        <v>19</v>
      </c>
      <c r="N115" s="181" t="s">
        <v>44</v>
      </c>
      <c r="O115" s="66"/>
      <c r="P115" s="182">
        <f>O115*H115</f>
        <v>0</v>
      </c>
      <c r="Q115" s="182">
        <v>0</v>
      </c>
      <c r="R115" s="182">
        <f>Q115*H115</f>
        <v>0</v>
      </c>
      <c r="S115" s="182">
        <v>0</v>
      </c>
      <c r="T115" s="183">
        <f>S115*H115</f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184" t="s">
        <v>150</v>
      </c>
      <c r="AT115" s="184" t="s">
        <v>145</v>
      </c>
      <c r="AU115" s="184" t="s">
        <v>82</v>
      </c>
      <c r="AY115" s="19" t="s">
        <v>144</v>
      </c>
      <c r="BE115" s="185">
        <f>IF(N115="základní",J115,0)</f>
        <v>0</v>
      </c>
      <c r="BF115" s="185">
        <f>IF(N115="snížená",J115,0)</f>
        <v>0</v>
      </c>
      <c r="BG115" s="185">
        <f>IF(N115="zákl. přenesená",J115,0)</f>
        <v>0</v>
      </c>
      <c r="BH115" s="185">
        <f>IF(N115="sníž. přenesená",J115,0)</f>
        <v>0</v>
      </c>
      <c r="BI115" s="185">
        <f>IF(N115="nulová",J115,0)</f>
        <v>0</v>
      </c>
      <c r="BJ115" s="19" t="s">
        <v>80</v>
      </c>
      <c r="BK115" s="185">
        <f>ROUND(I115*H115,2)</f>
        <v>0</v>
      </c>
      <c r="BL115" s="19" t="s">
        <v>150</v>
      </c>
      <c r="BM115" s="184" t="s">
        <v>448</v>
      </c>
    </row>
    <row r="116" spans="1:65" s="2" customFormat="1" ht="19.2">
      <c r="A116" s="36"/>
      <c r="B116" s="37"/>
      <c r="C116" s="38"/>
      <c r="D116" s="186" t="s">
        <v>152</v>
      </c>
      <c r="E116" s="38"/>
      <c r="F116" s="187" t="s">
        <v>447</v>
      </c>
      <c r="G116" s="38"/>
      <c r="H116" s="38"/>
      <c r="I116" s="188"/>
      <c r="J116" s="38"/>
      <c r="K116" s="38"/>
      <c r="L116" s="41"/>
      <c r="M116" s="189"/>
      <c r="N116" s="190"/>
      <c r="O116" s="66"/>
      <c r="P116" s="66"/>
      <c r="Q116" s="66"/>
      <c r="R116" s="66"/>
      <c r="S116" s="66"/>
      <c r="T116" s="67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T116" s="19" t="s">
        <v>152</v>
      </c>
      <c r="AU116" s="19" t="s">
        <v>82</v>
      </c>
    </row>
    <row r="117" spans="1:65" s="2" customFormat="1" ht="10.199999999999999">
      <c r="A117" s="36"/>
      <c r="B117" s="37"/>
      <c r="C117" s="38"/>
      <c r="D117" s="191" t="s">
        <v>153</v>
      </c>
      <c r="E117" s="38"/>
      <c r="F117" s="192" t="s">
        <v>449</v>
      </c>
      <c r="G117" s="38"/>
      <c r="H117" s="38"/>
      <c r="I117" s="188"/>
      <c r="J117" s="38"/>
      <c r="K117" s="38"/>
      <c r="L117" s="41"/>
      <c r="M117" s="189"/>
      <c r="N117" s="190"/>
      <c r="O117" s="66"/>
      <c r="P117" s="66"/>
      <c r="Q117" s="66"/>
      <c r="R117" s="66"/>
      <c r="S117" s="66"/>
      <c r="T117" s="67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T117" s="19" t="s">
        <v>153</v>
      </c>
      <c r="AU117" s="19" t="s">
        <v>82</v>
      </c>
    </row>
    <row r="118" spans="1:65" s="12" customFormat="1" ht="30.6">
      <c r="B118" s="194"/>
      <c r="C118" s="195"/>
      <c r="D118" s="186" t="s">
        <v>168</v>
      </c>
      <c r="E118" s="196" t="s">
        <v>19</v>
      </c>
      <c r="F118" s="197" t="s">
        <v>450</v>
      </c>
      <c r="G118" s="195"/>
      <c r="H118" s="198">
        <v>241.83</v>
      </c>
      <c r="I118" s="199"/>
      <c r="J118" s="195"/>
      <c r="K118" s="195"/>
      <c r="L118" s="200"/>
      <c r="M118" s="201"/>
      <c r="N118" s="202"/>
      <c r="O118" s="202"/>
      <c r="P118" s="202"/>
      <c r="Q118" s="202"/>
      <c r="R118" s="202"/>
      <c r="S118" s="202"/>
      <c r="T118" s="203"/>
      <c r="AT118" s="204" t="s">
        <v>168</v>
      </c>
      <c r="AU118" s="204" t="s">
        <v>82</v>
      </c>
      <c r="AV118" s="12" t="s">
        <v>82</v>
      </c>
      <c r="AW118" s="12" t="s">
        <v>34</v>
      </c>
      <c r="AX118" s="12" t="s">
        <v>80</v>
      </c>
      <c r="AY118" s="204" t="s">
        <v>144</v>
      </c>
    </row>
    <row r="119" spans="1:65" s="2" customFormat="1" ht="37.799999999999997" customHeight="1">
      <c r="A119" s="36"/>
      <c r="B119" s="37"/>
      <c r="C119" s="173" t="s">
        <v>193</v>
      </c>
      <c r="D119" s="173" t="s">
        <v>145</v>
      </c>
      <c r="E119" s="174" t="s">
        <v>451</v>
      </c>
      <c r="F119" s="175" t="s">
        <v>452</v>
      </c>
      <c r="G119" s="176" t="s">
        <v>231</v>
      </c>
      <c r="H119" s="177">
        <v>2095.9499999999998</v>
      </c>
      <c r="I119" s="178"/>
      <c r="J119" s="179">
        <f>ROUND(I119*H119,2)</f>
        <v>0</v>
      </c>
      <c r="K119" s="175" t="s">
        <v>149</v>
      </c>
      <c r="L119" s="41"/>
      <c r="M119" s="180" t="s">
        <v>19</v>
      </c>
      <c r="N119" s="181" t="s">
        <v>44</v>
      </c>
      <c r="O119" s="66"/>
      <c r="P119" s="182">
        <f>O119*H119</f>
        <v>0</v>
      </c>
      <c r="Q119" s="182">
        <v>0</v>
      </c>
      <c r="R119" s="182">
        <f>Q119*H119</f>
        <v>0</v>
      </c>
      <c r="S119" s="182">
        <v>0</v>
      </c>
      <c r="T119" s="183">
        <f>S119*H119</f>
        <v>0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R119" s="184" t="s">
        <v>150</v>
      </c>
      <c r="AT119" s="184" t="s">
        <v>145</v>
      </c>
      <c r="AU119" s="184" t="s">
        <v>82</v>
      </c>
      <c r="AY119" s="19" t="s">
        <v>144</v>
      </c>
      <c r="BE119" s="185">
        <f>IF(N119="základní",J119,0)</f>
        <v>0</v>
      </c>
      <c r="BF119" s="185">
        <f>IF(N119="snížená",J119,0)</f>
        <v>0</v>
      </c>
      <c r="BG119" s="185">
        <f>IF(N119="zákl. přenesená",J119,0)</f>
        <v>0</v>
      </c>
      <c r="BH119" s="185">
        <f>IF(N119="sníž. přenesená",J119,0)</f>
        <v>0</v>
      </c>
      <c r="BI119" s="185">
        <f>IF(N119="nulová",J119,0)</f>
        <v>0</v>
      </c>
      <c r="BJ119" s="19" t="s">
        <v>80</v>
      </c>
      <c r="BK119" s="185">
        <f>ROUND(I119*H119,2)</f>
        <v>0</v>
      </c>
      <c r="BL119" s="19" t="s">
        <v>150</v>
      </c>
      <c r="BM119" s="184" t="s">
        <v>453</v>
      </c>
    </row>
    <row r="120" spans="1:65" s="2" customFormat="1" ht="19.2">
      <c r="A120" s="36"/>
      <c r="B120" s="37"/>
      <c r="C120" s="38"/>
      <c r="D120" s="186" t="s">
        <v>152</v>
      </c>
      <c r="E120" s="38"/>
      <c r="F120" s="187" t="s">
        <v>452</v>
      </c>
      <c r="G120" s="38"/>
      <c r="H120" s="38"/>
      <c r="I120" s="188"/>
      <c r="J120" s="38"/>
      <c r="K120" s="38"/>
      <c r="L120" s="41"/>
      <c r="M120" s="189"/>
      <c r="N120" s="190"/>
      <c r="O120" s="66"/>
      <c r="P120" s="66"/>
      <c r="Q120" s="66"/>
      <c r="R120" s="66"/>
      <c r="S120" s="66"/>
      <c r="T120" s="67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T120" s="19" t="s">
        <v>152</v>
      </c>
      <c r="AU120" s="19" t="s">
        <v>82</v>
      </c>
    </row>
    <row r="121" spans="1:65" s="2" customFormat="1" ht="10.199999999999999">
      <c r="A121" s="36"/>
      <c r="B121" s="37"/>
      <c r="C121" s="38"/>
      <c r="D121" s="191" t="s">
        <v>153</v>
      </c>
      <c r="E121" s="38"/>
      <c r="F121" s="192" t="s">
        <v>454</v>
      </c>
      <c r="G121" s="38"/>
      <c r="H121" s="38"/>
      <c r="I121" s="188"/>
      <c r="J121" s="38"/>
      <c r="K121" s="38"/>
      <c r="L121" s="41"/>
      <c r="M121" s="189"/>
      <c r="N121" s="190"/>
      <c r="O121" s="66"/>
      <c r="P121" s="66"/>
      <c r="Q121" s="66"/>
      <c r="R121" s="66"/>
      <c r="S121" s="66"/>
      <c r="T121" s="67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9" t="s">
        <v>153</v>
      </c>
      <c r="AU121" s="19" t="s">
        <v>82</v>
      </c>
    </row>
    <row r="122" spans="1:65" s="2" customFormat="1" ht="38.4">
      <c r="A122" s="36"/>
      <c r="B122" s="37"/>
      <c r="C122" s="38"/>
      <c r="D122" s="186" t="s">
        <v>155</v>
      </c>
      <c r="E122" s="38"/>
      <c r="F122" s="193" t="s">
        <v>455</v>
      </c>
      <c r="G122" s="38"/>
      <c r="H122" s="38"/>
      <c r="I122" s="188"/>
      <c r="J122" s="38"/>
      <c r="K122" s="38"/>
      <c r="L122" s="41"/>
      <c r="M122" s="189"/>
      <c r="N122" s="190"/>
      <c r="O122" s="66"/>
      <c r="P122" s="66"/>
      <c r="Q122" s="66"/>
      <c r="R122" s="66"/>
      <c r="S122" s="66"/>
      <c r="T122" s="67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T122" s="19" t="s">
        <v>155</v>
      </c>
      <c r="AU122" s="19" t="s">
        <v>82</v>
      </c>
    </row>
    <row r="123" spans="1:65" s="12" customFormat="1" ht="10.199999999999999">
      <c r="B123" s="194"/>
      <c r="C123" s="195"/>
      <c r="D123" s="186" t="s">
        <v>168</v>
      </c>
      <c r="E123" s="196" t="s">
        <v>19</v>
      </c>
      <c r="F123" s="197" t="s">
        <v>456</v>
      </c>
      <c r="G123" s="195"/>
      <c r="H123" s="198">
        <v>2095.9499999999998</v>
      </c>
      <c r="I123" s="199"/>
      <c r="J123" s="195"/>
      <c r="K123" s="195"/>
      <c r="L123" s="200"/>
      <c r="M123" s="201"/>
      <c r="N123" s="202"/>
      <c r="O123" s="202"/>
      <c r="P123" s="202"/>
      <c r="Q123" s="202"/>
      <c r="R123" s="202"/>
      <c r="S123" s="202"/>
      <c r="T123" s="203"/>
      <c r="AT123" s="204" t="s">
        <v>168</v>
      </c>
      <c r="AU123" s="204" t="s">
        <v>82</v>
      </c>
      <c r="AV123" s="12" t="s">
        <v>82</v>
      </c>
      <c r="AW123" s="12" t="s">
        <v>34</v>
      </c>
      <c r="AX123" s="12" t="s">
        <v>73</v>
      </c>
      <c r="AY123" s="204" t="s">
        <v>144</v>
      </c>
    </row>
    <row r="124" spans="1:65" s="13" customFormat="1" ht="10.199999999999999">
      <c r="B124" s="205"/>
      <c r="C124" s="206"/>
      <c r="D124" s="186" t="s">
        <v>168</v>
      </c>
      <c r="E124" s="207" t="s">
        <v>19</v>
      </c>
      <c r="F124" s="208" t="s">
        <v>170</v>
      </c>
      <c r="G124" s="206"/>
      <c r="H124" s="209">
        <v>2095.9499999999998</v>
      </c>
      <c r="I124" s="210"/>
      <c r="J124" s="206"/>
      <c r="K124" s="206"/>
      <c r="L124" s="211"/>
      <c r="M124" s="212"/>
      <c r="N124" s="213"/>
      <c r="O124" s="213"/>
      <c r="P124" s="213"/>
      <c r="Q124" s="213"/>
      <c r="R124" s="213"/>
      <c r="S124" s="213"/>
      <c r="T124" s="214"/>
      <c r="AT124" s="215" t="s">
        <v>168</v>
      </c>
      <c r="AU124" s="215" t="s">
        <v>82</v>
      </c>
      <c r="AV124" s="13" t="s">
        <v>150</v>
      </c>
      <c r="AW124" s="13" t="s">
        <v>34</v>
      </c>
      <c r="AX124" s="13" t="s">
        <v>80</v>
      </c>
      <c r="AY124" s="215" t="s">
        <v>144</v>
      </c>
    </row>
    <row r="125" spans="1:65" s="2" customFormat="1" ht="37.799999999999997" customHeight="1">
      <c r="A125" s="36"/>
      <c r="B125" s="37"/>
      <c r="C125" s="173" t="s">
        <v>199</v>
      </c>
      <c r="D125" s="173" t="s">
        <v>145</v>
      </c>
      <c r="E125" s="174" t="s">
        <v>457</v>
      </c>
      <c r="F125" s="175" t="s">
        <v>458</v>
      </c>
      <c r="G125" s="176" t="s">
        <v>231</v>
      </c>
      <c r="H125" s="177">
        <v>41919</v>
      </c>
      <c r="I125" s="178"/>
      <c r="J125" s="179">
        <f>ROUND(I125*H125,2)</f>
        <v>0</v>
      </c>
      <c r="K125" s="175" t="s">
        <v>149</v>
      </c>
      <c r="L125" s="41"/>
      <c r="M125" s="180" t="s">
        <v>19</v>
      </c>
      <c r="N125" s="181" t="s">
        <v>44</v>
      </c>
      <c r="O125" s="66"/>
      <c r="P125" s="182">
        <f>O125*H125</f>
        <v>0</v>
      </c>
      <c r="Q125" s="182">
        <v>0</v>
      </c>
      <c r="R125" s="182">
        <f>Q125*H125</f>
        <v>0</v>
      </c>
      <c r="S125" s="182">
        <v>0</v>
      </c>
      <c r="T125" s="183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84" t="s">
        <v>150</v>
      </c>
      <c r="AT125" s="184" t="s">
        <v>145</v>
      </c>
      <c r="AU125" s="184" t="s">
        <v>82</v>
      </c>
      <c r="AY125" s="19" t="s">
        <v>144</v>
      </c>
      <c r="BE125" s="185">
        <f>IF(N125="základní",J125,0)</f>
        <v>0</v>
      </c>
      <c r="BF125" s="185">
        <f>IF(N125="snížená",J125,0)</f>
        <v>0</v>
      </c>
      <c r="BG125" s="185">
        <f>IF(N125="zákl. přenesená",J125,0)</f>
        <v>0</v>
      </c>
      <c r="BH125" s="185">
        <f>IF(N125="sníž. přenesená",J125,0)</f>
        <v>0</v>
      </c>
      <c r="BI125" s="185">
        <f>IF(N125="nulová",J125,0)</f>
        <v>0</v>
      </c>
      <c r="BJ125" s="19" t="s">
        <v>80</v>
      </c>
      <c r="BK125" s="185">
        <f>ROUND(I125*H125,2)</f>
        <v>0</v>
      </c>
      <c r="BL125" s="19" t="s">
        <v>150</v>
      </c>
      <c r="BM125" s="184" t="s">
        <v>459</v>
      </c>
    </row>
    <row r="126" spans="1:65" s="2" customFormat="1" ht="28.8">
      <c r="A126" s="36"/>
      <c r="B126" s="37"/>
      <c r="C126" s="38"/>
      <c r="D126" s="186" t="s">
        <v>152</v>
      </c>
      <c r="E126" s="38"/>
      <c r="F126" s="187" t="s">
        <v>458</v>
      </c>
      <c r="G126" s="38"/>
      <c r="H126" s="38"/>
      <c r="I126" s="188"/>
      <c r="J126" s="38"/>
      <c r="K126" s="38"/>
      <c r="L126" s="41"/>
      <c r="M126" s="189"/>
      <c r="N126" s="190"/>
      <c r="O126" s="66"/>
      <c r="P126" s="66"/>
      <c r="Q126" s="66"/>
      <c r="R126" s="66"/>
      <c r="S126" s="66"/>
      <c r="T126" s="67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T126" s="19" t="s">
        <v>152</v>
      </c>
      <c r="AU126" s="19" t="s">
        <v>82</v>
      </c>
    </row>
    <row r="127" spans="1:65" s="2" customFormat="1" ht="10.199999999999999">
      <c r="A127" s="36"/>
      <c r="B127" s="37"/>
      <c r="C127" s="38"/>
      <c r="D127" s="191" t="s">
        <v>153</v>
      </c>
      <c r="E127" s="38"/>
      <c r="F127" s="192" t="s">
        <v>460</v>
      </c>
      <c r="G127" s="38"/>
      <c r="H127" s="38"/>
      <c r="I127" s="188"/>
      <c r="J127" s="38"/>
      <c r="K127" s="38"/>
      <c r="L127" s="41"/>
      <c r="M127" s="189"/>
      <c r="N127" s="190"/>
      <c r="O127" s="66"/>
      <c r="P127" s="66"/>
      <c r="Q127" s="66"/>
      <c r="R127" s="66"/>
      <c r="S127" s="66"/>
      <c r="T127" s="67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T127" s="19" t="s">
        <v>153</v>
      </c>
      <c r="AU127" s="19" t="s">
        <v>82</v>
      </c>
    </row>
    <row r="128" spans="1:65" s="12" customFormat="1" ht="10.199999999999999">
      <c r="B128" s="194"/>
      <c r="C128" s="195"/>
      <c r="D128" s="186" t="s">
        <v>168</v>
      </c>
      <c r="E128" s="196" t="s">
        <v>19</v>
      </c>
      <c r="F128" s="197" t="s">
        <v>461</v>
      </c>
      <c r="G128" s="195"/>
      <c r="H128" s="198">
        <v>41919</v>
      </c>
      <c r="I128" s="199"/>
      <c r="J128" s="195"/>
      <c r="K128" s="195"/>
      <c r="L128" s="200"/>
      <c r="M128" s="201"/>
      <c r="N128" s="202"/>
      <c r="O128" s="202"/>
      <c r="P128" s="202"/>
      <c r="Q128" s="202"/>
      <c r="R128" s="202"/>
      <c r="S128" s="202"/>
      <c r="T128" s="203"/>
      <c r="AT128" s="204" t="s">
        <v>168</v>
      </c>
      <c r="AU128" s="204" t="s">
        <v>82</v>
      </c>
      <c r="AV128" s="12" t="s">
        <v>82</v>
      </c>
      <c r="AW128" s="12" t="s">
        <v>34</v>
      </c>
      <c r="AX128" s="12" t="s">
        <v>73</v>
      </c>
      <c r="AY128" s="204" t="s">
        <v>144</v>
      </c>
    </row>
    <row r="129" spans="1:65" s="13" customFormat="1" ht="10.199999999999999">
      <c r="B129" s="205"/>
      <c r="C129" s="206"/>
      <c r="D129" s="186" t="s">
        <v>168</v>
      </c>
      <c r="E129" s="207" t="s">
        <v>19</v>
      </c>
      <c r="F129" s="208" t="s">
        <v>170</v>
      </c>
      <c r="G129" s="206"/>
      <c r="H129" s="209">
        <v>41919</v>
      </c>
      <c r="I129" s="210"/>
      <c r="J129" s="206"/>
      <c r="K129" s="206"/>
      <c r="L129" s="211"/>
      <c r="M129" s="212"/>
      <c r="N129" s="213"/>
      <c r="O129" s="213"/>
      <c r="P129" s="213"/>
      <c r="Q129" s="213"/>
      <c r="R129" s="213"/>
      <c r="S129" s="213"/>
      <c r="T129" s="214"/>
      <c r="AT129" s="215" t="s">
        <v>168</v>
      </c>
      <c r="AU129" s="215" t="s">
        <v>82</v>
      </c>
      <c r="AV129" s="13" t="s">
        <v>150</v>
      </c>
      <c r="AW129" s="13" t="s">
        <v>34</v>
      </c>
      <c r="AX129" s="13" t="s">
        <v>80</v>
      </c>
      <c r="AY129" s="215" t="s">
        <v>144</v>
      </c>
    </row>
    <row r="130" spans="1:65" s="2" customFormat="1" ht="24.15" customHeight="1">
      <c r="A130" s="36"/>
      <c r="B130" s="37"/>
      <c r="C130" s="173" t="s">
        <v>205</v>
      </c>
      <c r="D130" s="173" t="s">
        <v>145</v>
      </c>
      <c r="E130" s="174" t="s">
        <v>462</v>
      </c>
      <c r="F130" s="175" t="s">
        <v>463</v>
      </c>
      <c r="G130" s="176" t="s">
        <v>231</v>
      </c>
      <c r="H130" s="177">
        <v>2095.9499999999998</v>
      </c>
      <c r="I130" s="178"/>
      <c r="J130" s="179">
        <f>ROUND(I130*H130,2)</f>
        <v>0</v>
      </c>
      <c r="K130" s="175" t="s">
        <v>149</v>
      </c>
      <c r="L130" s="41"/>
      <c r="M130" s="180" t="s">
        <v>19</v>
      </c>
      <c r="N130" s="181" t="s">
        <v>44</v>
      </c>
      <c r="O130" s="66"/>
      <c r="P130" s="182">
        <f>O130*H130</f>
        <v>0</v>
      </c>
      <c r="Q130" s="182">
        <v>0</v>
      </c>
      <c r="R130" s="182">
        <f>Q130*H130</f>
        <v>0</v>
      </c>
      <c r="S130" s="182">
        <v>0</v>
      </c>
      <c r="T130" s="183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184" t="s">
        <v>150</v>
      </c>
      <c r="AT130" s="184" t="s">
        <v>145</v>
      </c>
      <c r="AU130" s="184" t="s">
        <v>82</v>
      </c>
      <c r="AY130" s="19" t="s">
        <v>144</v>
      </c>
      <c r="BE130" s="185">
        <f>IF(N130="základní",J130,0)</f>
        <v>0</v>
      </c>
      <c r="BF130" s="185">
        <f>IF(N130="snížená",J130,0)</f>
        <v>0</v>
      </c>
      <c r="BG130" s="185">
        <f>IF(N130="zákl. přenesená",J130,0)</f>
        <v>0</v>
      </c>
      <c r="BH130" s="185">
        <f>IF(N130="sníž. přenesená",J130,0)</f>
        <v>0</v>
      </c>
      <c r="BI130" s="185">
        <f>IF(N130="nulová",J130,0)</f>
        <v>0</v>
      </c>
      <c r="BJ130" s="19" t="s">
        <v>80</v>
      </c>
      <c r="BK130" s="185">
        <f>ROUND(I130*H130,2)</f>
        <v>0</v>
      </c>
      <c r="BL130" s="19" t="s">
        <v>150</v>
      </c>
      <c r="BM130" s="184" t="s">
        <v>464</v>
      </c>
    </row>
    <row r="131" spans="1:65" s="2" customFormat="1" ht="19.2">
      <c r="A131" s="36"/>
      <c r="B131" s="37"/>
      <c r="C131" s="38"/>
      <c r="D131" s="186" t="s">
        <v>152</v>
      </c>
      <c r="E131" s="38"/>
      <c r="F131" s="187" t="s">
        <v>463</v>
      </c>
      <c r="G131" s="38"/>
      <c r="H131" s="38"/>
      <c r="I131" s="188"/>
      <c r="J131" s="38"/>
      <c r="K131" s="38"/>
      <c r="L131" s="41"/>
      <c r="M131" s="189"/>
      <c r="N131" s="190"/>
      <c r="O131" s="66"/>
      <c r="P131" s="66"/>
      <c r="Q131" s="66"/>
      <c r="R131" s="66"/>
      <c r="S131" s="66"/>
      <c r="T131" s="67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T131" s="19" t="s">
        <v>152</v>
      </c>
      <c r="AU131" s="19" t="s">
        <v>82</v>
      </c>
    </row>
    <row r="132" spans="1:65" s="2" customFormat="1" ht="10.199999999999999">
      <c r="A132" s="36"/>
      <c r="B132" s="37"/>
      <c r="C132" s="38"/>
      <c r="D132" s="191" t="s">
        <v>153</v>
      </c>
      <c r="E132" s="38"/>
      <c r="F132" s="192" t="s">
        <v>465</v>
      </c>
      <c r="G132" s="38"/>
      <c r="H132" s="38"/>
      <c r="I132" s="188"/>
      <c r="J132" s="38"/>
      <c r="K132" s="38"/>
      <c r="L132" s="41"/>
      <c r="M132" s="189"/>
      <c r="N132" s="190"/>
      <c r="O132" s="66"/>
      <c r="P132" s="66"/>
      <c r="Q132" s="66"/>
      <c r="R132" s="66"/>
      <c r="S132" s="66"/>
      <c r="T132" s="67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T132" s="19" t="s">
        <v>153</v>
      </c>
      <c r="AU132" s="19" t="s">
        <v>82</v>
      </c>
    </row>
    <row r="133" spans="1:65" s="2" customFormat="1" ht="19.2">
      <c r="A133" s="36"/>
      <c r="B133" s="37"/>
      <c r="C133" s="38"/>
      <c r="D133" s="186" t="s">
        <v>155</v>
      </c>
      <c r="E133" s="38"/>
      <c r="F133" s="193" t="s">
        <v>466</v>
      </c>
      <c r="G133" s="38"/>
      <c r="H133" s="38"/>
      <c r="I133" s="188"/>
      <c r="J133" s="38"/>
      <c r="K133" s="38"/>
      <c r="L133" s="41"/>
      <c r="M133" s="189"/>
      <c r="N133" s="190"/>
      <c r="O133" s="66"/>
      <c r="P133" s="66"/>
      <c r="Q133" s="66"/>
      <c r="R133" s="66"/>
      <c r="S133" s="66"/>
      <c r="T133" s="67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9" t="s">
        <v>155</v>
      </c>
      <c r="AU133" s="19" t="s">
        <v>82</v>
      </c>
    </row>
    <row r="134" spans="1:65" s="12" customFormat="1" ht="10.199999999999999">
      <c r="B134" s="194"/>
      <c r="C134" s="195"/>
      <c r="D134" s="186" t="s">
        <v>168</v>
      </c>
      <c r="E134" s="196" t="s">
        <v>19</v>
      </c>
      <c r="F134" s="197" t="s">
        <v>467</v>
      </c>
      <c r="G134" s="195"/>
      <c r="H134" s="198">
        <v>2095.9499999999998</v>
      </c>
      <c r="I134" s="199"/>
      <c r="J134" s="195"/>
      <c r="K134" s="195"/>
      <c r="L134" s="200"/>
      <c r="M134" s="201"/>
      <c r="N134" s="202"/>
      <c r="O134" s="202"/>
      <c r="P134" s="202"/>
      <c r="Q134" s="202"/>
      <c r="R134" s="202"/>
      <c r="S134" s="202"/>
      <c r="T134" s="203"/>
      <c r="AT134" s="204" t="s">
        <v>168</v>
      </c>
      <c r="AU134" s="204" t="s">
        <v>82</v>
      </c>
      <c r="AV134" s="12" t="s">
        <v>82</v>
      </c>
      <c r="AW134" s="12" t="s">
        <v>34</v>
      </c>
      <c r="AX134" s="12" t="s">
        <v>73</v>
      </c>
      <c r="AY134" s="204" t="s">
        <v>144</v>
      </c>
    </row>
    <row r="135" spans="1:65" s="13" customFormat="1" ht="10.199999999999999">
      <c r="B135" s="205"/>
      <c r="C135" s="206"/>
      <c r="D135" s="186" t="s">
        <v>168</v>
      </c>
      <c r="E135" s="207" t="s">
        <v>19</v>
      </c>
      <c r="F135" s="208" t="s">
        <v>170</v>
      </c>
      <c r="G135" s="206"/>
      <c r="H135" s="209">
        <v>2095.9499999999998</v>
      </c>
      <c r="I135" s="210"/>
      <c r="J135" s="206"/>
      <c r="K135" s="206"/>
      <c r="L135" s="211"/>
      <c r="M135" s="212"/>
      <c r="N135" s="213"/>
      <c r="O135" s="213"/>
      <c r="P135" s="213"/>
      <c r="Q135" s="213"/>
      <c r="R135" s="213"/>
      <c r="S135" s="213"/>
      <c r="T135" s="214"/>
      <c r="AT135" s="215" t="s">
        <v>168</v>
      </c>
      <c r="AU135" s="215" t="s">
        <v>82</v>
      </c>
      <c r="AV135" s="13" t="s">
        <v>150</v>
      </c>
      <c r="AW135" s="13" t="s">
        <v>34</v>
      </c>
      <c r="AX135" s="13" t="s">
        <v>80</v>
      </c>
      <c r="AY135" s="215" t="s">
        <v>144</v>
      </c>
    </row>
    <row r="136" spans="1:65" s="2" customFormat="1" ht="16.5" customHeight="1">
      <c r="A136" s="36"/>
      <c r="B136" s="37"/>
      <c r="C136" s="173" t="s">
        <v>211</v>
      </c>
      <c r="D136" s="173" t="s">
        <v>145</v>
      </c>
      <c r="E136" s="174" t="s">
        <v>468</v>
      </c>
      <c r="F136" s="175" t="s">
        <v>469</v>
      </c>
      <c r="G136" s="176" t="s">
        <v>231</v>
      </c>
      <c r="H136" s="177">
        <v>2095.9499999999998</v>
      </c>
      <c r="I136" s="178"/>
      <c r="J136" s="179">
        <f>ROUND(I136*H136,2)</f>
        <v>0</v>
      </c>
      <c r="K136" s="175" t="s">
        <v>149</v>
      </c>
      <c r="L136" s="41"/>
      <c r="M136" s="180" t="s">
        <v>19</v>
      </c>
      <c r="N136" s="181" t="s">
        <v>44</v>
      </c>
      <c r="O136" s="66"/>
      <c r="P136" s="182">
        <f>O136*H136</f>
        <v>0</v>
      </c>
      <c r="Q136" s="182">
        <v>0</v>
      </c>
      <c r="R136" s="182">
        <f>Q136*H136</f>
        <v>0</v>
      </c>
      <c r="S136" s="182">
        <v>0</v>
      </c>
      <c r="T136" s="183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184" t="s">
        <v>150</v>
      </c>
      <c r="AT136" s="184" t="s">
        <v>145</v>
      </c>
      <c r="AU136" s="184" t="s">
        <v>82</v>
      </c>
      <c r="AY136" s="19" t="s">
        <v>144</v>
      </c>
      <c r="BE136" s="185">
        <f>IF(N136="základní",J136,0)</f>
        <v>0</v>
      </c>
      <c r="BF136" s="185">
        <f>IF(N136="snížená",J136,0)</f>
        <v>0</v>
      </c>
      <c r="BG136" s="185">
        <f>IF(N136="zákl. přenesená",J136,0)</f>
        <v>0</v>
      </c>
      <c r="BH136" s="185">
        <f>IF(N136="sníž. přenesená",J136,0)</f>
        <v>0</v>
      </c>
      <c r="BI136" s="185">
        <f>IF(N136="nulová",J136,0)</f>
        <v>0</v>
      </c>
      <c r="BJ136" s="19" t="s">
        <v>80</v>
      </c>
      <c r="BK136" s="185">
        <f>ROUND(I136*H136,2)</f>
        <v>0</v>
      </c>
      <c r="BL136" s="19" t="s">
        <v>150</v>
      </c>
      <c r="BM136" s="184" t="s">
        <v>470</v>
      </c>
    </row>
    <row r="137" spans="1:65" s="2" customFormat="1" ht="10.199999999999999">
      <c r="A137" s="36"/>
      <c r="B137" s="37"/>
      <c r="C137" s="38"/>
      <c r="D137" s="186" t="s">
        <v>152</v>
      </c>
      <c r="E137" s="38"/>
      <c r="F137" s="187" t="s">
        <v>469</v>
      </c>
      <c r="G137" s="38"/>
      <c r="H137" s="38"/>
      <c r="I137" s="188"/>
      <c r="J137" s="38"/>
      <c r="K137" s="38"/>
      <c r="L137" s="41"/>
      <c r="M137" s="189"/>
      <c r="N137" s="190"/>
      <c r="O137" s="66"/>
      <c r="P137" s="66"/>
      <c r="Q137" s="66"/>
      <c r="R137" s="66"/>
      <c r="S137" s="66"/>
      <c r="T137" s="67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9" t="s">
        <v>152</v>
      </c>
      <c r="AU137" s="19" t="s">
        <v>82</v>
      </c>
    </row>
    <row r="138" spans="1:65" s="2" customFormat="1" ht="10.199999999999999">
      <c r="A138" s="36"/>
      <c r="B138" s="37"/>
      <c r="C138" s="38"/>
      <c r="D138" s="191" t="s">
        <v>153</v>
      </c>
      <c r="E138" s="38"/>
      <c r="F138" s="192" t="s">
        <v>471</v>
      </c>
      <c r="G138" s="38"/>
      <c r="H138" s="38"/>
      <c r="I138" s="188"/>
      <c r="J138" s="38"/>
      <c r="K138" s="38"/>
      <c r="L138" s="41"/>
      <c r="M138" s="189"/>
      <c r="N138" s="190"/>
      <c r="O138" s="66"/>
      <c r="P138" s="66"/>
      <c r="Q138" s="66"/>
      <c r="R138" s="66"/>
      <c r="S138" s="66"/>
      <c r="T138" s="67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T138" s="19" t="s">
        <v>153</v>
      </c>
      <c r="AU138" s="19" t="s">
        <v>82</v>
      </c>
    </row>
    <row r="139" spans="1:65" s="2" customFormat="1" ht="28.8">
      <c r="A139" s="36"/>
      <c r="B139" s="37"/>
      <c r="C139" s="38"/>
      <c r="D139" s="186" t="s">
        <v>155</v>
      </c>
      <c r="E139" s="38"/>
      <c r="F139" s="193" t="s">
        <v>472</v>
      </c>
      <c r="G139" s="38"/>
      <c r="H139" s="38"/>
      <c r="I139" s="188"/>
      <c r="J139" s="38"/>
      <c r="K139" s="38"/>
      <c r="L139" s="41"/>
      <c r="M139" s="189"/>
      <c r="N139" s="190"/>
      <c r="O139" s="66"/>
      <c r="P139" s="66"/>
      <c r="Q139" s="66"/>
      <c r="R139" s="66"/>
      <c r="S139" s="66"/>
      <c r="T139" s="67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9" t="s">
        <v>155</v>
      </c>
      <c r="AU139" s="19" t="s">
        <v>82</v>
      </c>
    </row>
    <row r="140" spans="1:65" s="12" customFormat="1" ht="10.199999999999999">
      <c r="B140" s="194"/>
      <c r="C140" s="195"/>
      <c r="D140" s="186" t="s">
        <v>168</v>
      </c>
      <c r="E140" s="196" t="s">
        <v>19</v>
      </c>
      <c r="F140" s="197" t="s">
        <v>456</v>
      </c>
      <c r="G140" s="195"/>
      <c r="H140" s="198">
        <v>2095.9499999999998</v>
      </c>
      <c r="I140" s="199"/>
      <c r="J140" s="195"/>
      <c r="K140" s="195"/>
      <c r="L140" s="200"/>
      <c r="M140" s="201"/>
      <c r="N140" s="202"/>
      <c r="O140" s="202"/>
      <c r="P140" s="202"/>
      <c r="Q140" s="202"/>
      <c r="R140" s="202"/>
      <c r="S140" s="202"/>
      <c r="T140" s="203"/>
      <c r="AT140" s="204" t="s">
        <v>168</v>
      </c>
      <c r="AU140" s="204" t="s">
        <v>82</v>
      </c>
      <c r="AV140" s="12" t="s">
        <v>82</v>
      </c>
      <c r="AW140" s="12" t="s">
        <v>34</v>
      </c>
      <c r="AX140" s="12" t="s">
        <v>73</v>
      </c>
      <c r="AY140" s="204" t="s">
        <v>144</v>
      </c>
    </row>
    <row r="141" spans="1:65" s="13" customFormat="1" ht="10.199999999999999">
      <c r="B141" s="205"/>
      <c r="C141" s="206"/>
      <c r="D141" s="186" t="s">
        <v>168</v>
      </c>
      <c r="E141" s="207" t="s">
        <v>19</v>
      </c>
      <c r="F141" s="208" t="s">
        <v>170</v>
      </c>
      <c r="G141" s="206"/>
      <c r="H141" s="209">
        <v>2095.9499999999998</v>
      </c>
      <c r="I141" s="210"/>
      <c r="J141" s="206"/>
      <c r="K141" s="206"/>
      <c r="L141" s="211"/>
      <c r="M141" s="212"/>
      <c r="N141" s="213"/>
      <c r="O141" s="213"/>
      <c r="P141" s="213"/>
      <c r="Q141" s="213"/>
      <c r="R141" s="213"/>
      <c r="S141" s="213"/>
      <c r="T141" s="214"/>
      <c r="AT141" s="215" t="s">
        <v>168</v>
      </c>
      <c r="AU141" s="215" t="s">
        <v>82</v>
      </c>
      <c r="AV141" s="13" t="s">
        <v>150</v>
      </c>
      <c r="AW141" s="13" t="s">
        <v>34</v>
      </c>
      <c r="AX141" s="13" t="s">
        <v>80</v>
      </c>
      <c r="AY141" s="215" t="s">
        <v>144</v>
      </c>
    </row>
    <row r="142" spans="1:65" s="11" customFormat="1" ht="22.8" customHeight="1">
      <c r="B142" s="159"/>
      <c r="C142" s="160"/>
      <c r="D142" s="161" t="s">
        <v>72</v>
      </c>
      <c r="E142" s="234" t="s">
        <v>473</v>
      </c>
      <c r="F142" s="234" t="s">
        <v>474</v>
      </c>
      <c r="G142" s="160"/>
      <c r="H142" s="160"/>
      <c r="I142" s="163"/>
      <c r="J142" s="235">
        <f>BK142</f>
        <v>0</v>
      </c>
      <c r="K142" s="160"/>
      <c r="L142" s="165"/>
      <c r="M142" s="166"/>
      <c r="N142" s="167"/>
      <c r="O142" s="167"/>
      <c r="P142" s="168">
        <f>SUM(P143:P147)</f>
        <v>0</v>
      </c>
      <c r="Q142" s="167"/>
      <c r="R142" s="168">
        <f>SUM(R143:R147)</f>
        <v>0</v>
      </c>
      <c r="S142" s="167"/>
      <c r="T142" s="169">
        <f>SUM(T143:T147)</f>
        <v>0</v>
      </c>
      <c r="AR142" s="170" t="s">
        <v>80</v>
      </c>
      <c r="AT142" s="171" t="s">
        <v>72</v>
      </c>
      <c r="AU142" s="171" t="s">
        <v>80</v>
      </c>
      <c r="AY142" s="170" t="s">
        <v>144</v>
      </c>
      <c r="BK142" s="172">
        <f>SUM(BK143:BK147)</f>
        <v>0</v>
      </c>
    </row>
    <row r="143" spans="1:65" s="2" customFormat="1" ht="44.25" customHeight="1">
      <c r="A143" s="36"/>
      <c r="B143" s="37"/>
      <c r="C143" s="173" t="s">
        <v>8</v>
      </c>
      <c r="D143" s="173" t="s">
        <v>145</v>
      </c>
      <c r="E143" s="174" t="s">
        <v>475</v>
      </c>
      <c r="F143" s="175" t="s">
        <v>476</v>
      </c>
      <c r="G143" s="176" t="s">
        <v>238</v>
      </c>
      <c r="H143" s="177">
        <v>3563.1149999999998</v>
      </c>
      <c r="I143" s="178"/>
      <c r="J143" s="179">
        <f>ROUND(I143*H143,2)</f>
        <v>0</v>
      </c>
      <c r="K143" s="175" t="s">
        <v>149</v>
      </c>
      <c r="L143" s="41"/>
      <c r="M143" s="180" t="s">
        <v>19</v>
      </c>
      <c r="N143" s="181" t="s">
        <v>44</v>
      </c>
      <c r="O143" s="66"/>
      <c r="P143" s="182">
        <f>O143*H143</f>
        <v>0</v>
      </c>
      <c r="Q143" s="182">
        <v>0</v>
      </c>
      <c r="R143" s="182">
        <f>Q143*H143</f>
        <v>0</v>
      </c>
      <c r="S143" s="182">
        <v>0</v>
      </c>
      <c r="T143" s="183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84" t="s">
        <v>150</v>
      </c>
      <c r="AT143" s="184" t="s">
        <v>145</v>
      </c>
      <c r="AU143" s="184" t="s">
        <v>82</v>
      </c>
      <c r="AY143" s="19" t="s">
        <v>144</v>
      </c>
      <c r="BE143" s="185">
        <f>IF(N143="základní",J143,0)</f>
        <v>0</v>
      </c>
      <c r="BF143" s="185">
        <f>IF(N143="snížená",J143,0)</f>
        <v>0</v>
      </c>
      <c r="BG143" s="185">
        <f>IF(N143="zákl. přenesená",J143,0)</f>
        <v>0</v>
      </c>
      <c r="BH143" s="185">
        <f>IF(N143="sníž. přenesená",J143,0)</f>
        <v>0</v>
      </c>
      <c r="BI143" s="185">
        <f>IF(N143="nulová",J143,0)</f>
        <v>0</v>
      </c>
      <c r="BJ143" s="19" t="s">
        <v>80</v>
      </c>
      <c r="BK143" s="185">
        <f>ROUND(I143*H143,2)</f>
        <v>0</v>
      </c>
      <c r="BL143" s="19" t="s">
        <v>150</v>
      </c>
      <c r="BM143" s="184" t="s">
        <v>477</v>
      </c>
    </row>
    <row r="144" spans="1:65" s="2" customFormat="1" ht="28.8">
      <c r="A144" s="36"/>
      <c r="B144" s="37"/>
      <c r="C144" s="38"/>
      <c r="D144" s="186" t="s">
        <v>152</v>
      </c>
      <c r="E144" s="38"/>
      <c r="F144" s="187" t="s">
        <v>476</v>
      </c>
      <c r="G144" s="38"/>
      <c r="H144" s="38"/>
      <c r="I144" s="188"/>
      <c r="J144" s="38"/>
      <c r="K144" s="38"/>
      <c r="L144" s="41"/>
      <c r="M144" s="189"/>
      <c r="N144" s="190"/>
      <c r="O144" s="66"/>
      <c r="P144" s="66"/>
      <c r="Q144" s="66"/>
      <c r="R144" s="66"/>
      <c r="S144" s="66"/>
      <c r="T144" s="67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9" t="s">
        <v>152</v>
      </c>
      <c r="AU144" s="19" t="s">
        <v>82</v>
      </c>
    </row>
    <row r="145" spans="1:51" s="2" customFormat="1" ht="10.199999999999999">
      <c r="A145" s="36"/>
      <c r="B145" s="37"/>
      <c r="C145" s="38"/>
      <c r="D145" s="191" t="s">
        <v>153</v>
      </c>
      <c r="E145" s="38"/>
      <c r="F145" s="192" t="s">
        <v>478</v>
      </c>
      <c r="G145" s="38"/>
      <c r="H145" s="38"/>
      <c r="I145" s="188"/>
      <c r="J145" s="38"/>
      <c r="K145" s="38"/>
      <c r="L145" s="41"/>
      <c r="M145" s="189"/>
      <c r="N145" s="190"/>
      <c r="O145" s="66"/>
      <c r="P145" s="66"/>
      <c r="Q145" s="66"/>
      <c r="R145" s="66"/>
      <c r="S145" s="66"/>
      <c r="T145" s="67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T145" s="19" t="s">
        <v>153</v>
      </c>
      <c r="AU145" s="19" t="s">
        <v>82</v>
      </c>
    </row>
    <row r="146" spans="1:51" s="12" customFormat="1" ht="10.199999999999999">
      <c r="B146" s="194"/>
      <c r="C146" s="195"/>
      <c r="D146" s="186" t="s">
        <v>168</v>
      </c>
      <c r="E146" s="196" t="s">
        <v>19</v>
      </c>
      <c r="F146" s="197" t="s">
        <v>479</v>
      </c>
      <c r="G146" s="195"/>
      <c r="H146" s="198">
        <v>3563.1149999999998</v>
      </c>
      <c r="I146" s="199"/>
      <c r="J146" s="195"/>
      <c r="K146" s="195"/>
      <c r="L146" s="200"/>
      <c r="M146" s="201"/>
      <c r="N146" s="202"/>
      <c r="O146" s="202"/>
      <c r="P146" s="202"/>
      <c r="Q146" s="202"/>
      <c r="R146" s="202"/>
      <c r="S146" s="202"/>
      <c r="T146" s="203"/>
      <c r="AT146" s="204" t="s">
        <v>168</v>
      </c>
      <c r="AU146" s="204" t="s">
        <v>82</v>
      </c>
      <c r="AV146" s="12" t="s">
        <v>82</v>
      </c>
      <c r="AW146" s="12" t="s">
        <v>34</v>
      </c>
      <c r="AX146" s="12" t="s">
        <v>73</v>
      </c>
      <c r="AY146" s="204" t="s">
        <v>144</v>
      </c>
    </row>
    <row r="147" spans="1:51" s="13" customFormat="1" ht="10.199999999999999">
      <c r="B147" s="205"/>
      <c r="C147" s="206"/>
      <c r="D147" s="186" t="s">
        <v>168</v>
      </c>
      <c r="E147" s="207" t="s">
        <v>19</v>
      </c>
      <c r="F147" s="208" t="s">
        <v>170</v>
      </c>
      <c r="G147" s="206"/>
      <c r="H147" s="209">
        <v>3563.1149999999998</v>
      </c>
      <c r="I147" s="210"/>
      <c r="J147" s="206"/>
      <c r="K147" s="206"/>
      <c r="L147" s="211"/>
      <c r="M147" s="236"/>
      <c r="N147" s="237"/>
      <c r="O147" s="237"/>
      <c r="P147" s="237"/>
      <c r="Q147" s="237"/>
      <c r="R147" s="237"/>
      <c r="S147" s="237"/>
      <c r="T147" s="238"/>
      <c r="AT147" s="215" t="s">
        <v>168</v>
      </c>
      <c r="AU147" s="215" t="s">
        <v>82</v>
      </c>
      <c r="AV147" s="13" t="s">
        <v>150</v>
      </c>
      <c r="AW147" s="13" t="s">
        <v>34</v>
      </c>
      <c r="AX147" s="13" t="s">
        <v>80</v>
      </c>
      <c r="AY147" s="215" t="s">
        <v>144</v>
      </c>
    </row>
    <row r="148" spans="1:51" s="2" customFormat="1" ht="6.9" customHeight="1">
      <c r="A148" s="36"/>
      <c r="B148" s="49"/>
      <c r="C148" s="50"/>
      <c r="D148" s="50"/>
      <c r="E148" s="50"/>
      <c r="F148" s="50"/>
      <c r="G148" s="50"/>
      <c r="H148" s="50"/>
      <c r="I148" s="50"/>
      <c r="J148" s="50"/>
      <c r="K148" s="50"/>
      <c r="L148" s="41"/>
      <c r="M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</row>
  </sheetData>
  <sheetProtection algorithmName="SHA-512" hashValue="UONMXSZ3QPnAsx1QM42YCv1JJjgymLJ0kpJONWSMDc6fY/s4ilKdzQHs77qLzUQIzF+SdXgrDLsHRL45eJBikg==" saltValue="GZRE2tDQMcf1YwbLQZfGzDPxiPiMQalaVmcEit8ffM8eWNqwv6Q6wXf4FCcnhGugDly7hRU/sS+QJ1WKvmbY2g==" spinCount="100000" sheet="1" objects="1" scenarios="1" formatColumns="0" formatRows="0" autoFilter="0"/>
  <autoFilter ref="C87:K147" xr:uid="{00000000-0009-0000-0000-000002000000}"/>
  <mergeCells count="12">
    <mergeCell ref="E80:H80"/>
    <mergeCell ref="L2:V2"/>
    <mergeCell ref="E50:H50"/>
    <mergeCell ref="E52:H52"/>
    <mergeCell ref="E54:H54"/>
    <mergeCell ref="E76:H76"/>
    <mergeCell ref="E78:H78"/>
    <mergeCell ref="E7:H7"/>
    <mergeCell ref="E9:H9"/>
    <mergeCell ref="E11:H11"/>
    <mergeCell ref="E20:H20"/>
    <mergeCell ref="E29:H29"/>
  </mergeCells>
  <hyperlinks>
    <hyperlink ref="F93" r:id="rId1" xr:uid="{00000000-0004-0000-0200-000000000000}"/>
    <hyperlink ref="F97" r:id="rId2" xr:uid="{00000000-0004-0000-0200-000001000000}"/>
    <hyperlink ref="F101" r:id="rId3" xr:uid="{00000000-0004-0000-0200-000002000000}"/>
    <hyperlink ref="F105" r:id="rId4" xr:uid="{00000000-0004-0000-0200-000003000000}"/>
    <hyperlink ref="F109" r:id="rId5" xr:uid="{00000000-0004-0000-0200-000004000000}"/>
    <hyperlink ref="F113" r:id="rId6" xr:uid="{00000000-0004-0000-0200-000005000000}"/>
    <hyperlink ref="F117" r:id="rId7" xr:uid="{00000000-0004-0000-0200-000006000000}"/>
    <hyperlink ref="F121" r:id="rId8" xr:uid="{00000000-0004-0000-0200-000007000000}"/>
    <hyperlink ref="F127" r:id="rId9" xr:uid="{00000000-0004-0000-0200-000008000000}"/>
    <hyperlink ref="F132" r:id="rId10" xr:uid="{00000000-0004-0000-0200-000009000000}"/>
    <hyperlink ref="F138" r:id="rId11" xr:uid="{00000000-0004-0000-0200-00000A000000}"/>
    <hyperlink ref="F145" r:id="rId12" xr:uid="{00000000-0004-0000-0200-00000B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314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AT2" s="19" t="s">
        <v>93</v>
      </c>
    </row>
    <row r="3" spans="1:46" s="1" customFormat="1" ht="6.9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2"/>
      <c r="AT3" s="19" t="s">
        <v>82</v>
      </c>
    </row>
    <row r="4" spans="1:46" s="1" customFormat="1" ht="24.9" customHeight="1">
      <c r="B4" s="22"/>
      <c r="D4" s="112" t="s">
        <v>119</v>
      </c>
      <c r="L4" s="22"/>
      <c r="M4" s="113" t="s">
        <v>10</v>
      </c>
      <c r="AT4" s="19" t="s">
        <v>4</v>
      </c>
    </row>
    <row r="5" spans="1:46" s="1" customFormat="1" ht="6.9" customHeight="1">
      <c r="B5" s="22"/>
      <c r="L5" s="22"/>
    </row>
    <row r="6" spans="1:46" s="1" customFormat="1" ht="12" customHeight="1">
      <c r="B6" s="22"/>
      <c r="D6" s="114" t="s">
        <v>16</v>
      </c>
      <c r="L6" s="22"/>
    </row>
    <row r="7" spans="1:46" s="1" customFormat="1" ht="26.25" customHeight="1">
      <c r="B7" s="22"/>
      <c r="E7" s="384" t="str">
        <f>'Rekapitulace stavby'!K6</f>
        <v>Lačnovský p., ř. km 0,000 - 3,260, Moravský Lačnov, oprava koryta</v>
      </c>
      <c r="F7" s="385"/>
      <c r="G7" s="385"/>
      <c r="H7" s="385"/>
      <c r="L7" s="22"/>
    </row>
    <row r="8" spans="1:46" s="1" customFormat="1" ht="12" customHeight="1">
      <c r="B8" s="22"/>
      <c r="D8" s="114" t="s">
        <v>120</v>
      </c>
      <c r="L8" s="22"/>
    </row>
    <row r="9" spans="1:46" s="2" customFormat="1" ht="23.25" customHeight="1">
      <c r="A9" s="36"/>
      <c r="B9" s="41"/>
      <c r="C9" s="36"/>
      <c r="D9" s="36"/>
      <c r="E9" s="384" t="s">
        <v>121</v>
      </c>
      <c r="F9" s="386"/>
      <c r="G9" s="386"/>
      <c r="H9" s="386"/>
      <c r="I9" s="36"/>
      <c r="J9" s="36"/>
      <c r="K9" s="36"/>
      <c r="L9" s="115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>
      <c r="A10" s="36"/>
      <c r="B10" s="41"/>
      <c r="C10" s="36"/>
      <c r="D10" s="114" t="s">
        <v>122</v>
      </c>
      <c r="E10" s="36"/>
      <c r="F10" s="36"/>
      <c r="G10" s="36"/>
      <c r="H10" s="36"/>
      <c r="I10" s="36"/>
      <c r="J10" s="36"/>
      <c r="K10" s="36"/>
      <c r="L10" s="11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6.5" customHeight="1">
      <c r="A11" s="36"/>
      <c r="B11" s="41"/>
      <c r="C11" s="36"/>
      <c r="D11" s="36"/>
      <c r="E11" s="387" t="s">
        <v>480</v>
      </c>
      <c r="F11" s="386"/>
      <c r="G11" s="386"/>
      <c r="H11" s="386"/>
      <c r="I11" s="36"/>
      <c r="J11" s="36"/>
      <c r="K11" s="36"/>
      <c r="L11" s="11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0.199999999999999">
      <c r="A12" s="36"/>
      <c r="B12" s="41"/>
      <c r="C12" s="36"/>
      <c r="D12" s="36"/>
      <c r="E12" s="36"/>
      <c r="F12" s="36"/>
      <c r="G12" s="36"/>
      <c r="H12" s="36"/>
      <c r="I12" s="36"/>
      <c r="J12" s="36"/>
      <c r="K12" s="36"/>
      <c r="L12" s="11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>
      <c r="A13" s="36"/>
      <c r="B13" s="41"/>
      <c r="C13" s="36"/>
      <c r="D13" s="114" t="s">
        <v>18</v>
      </c>
      <c r="E13" s="36"/>
      <c r="F13" s="105" t="s">
        <v>19</v>
      </c>
      <c r="G13" s="36"/>
      <c r="H13" s="36"/>
      <c r="I13" s="114" t="s">
        <v>20</v>
      </c>
      <c r="J13" s="105" t="s">
        <v>19</v>
      </c>
      <c r="K13" s="36"/>
      <c r="L13" s="115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4" t="s">
        <v>21</v>
      </c>
      <c r="E14" s="36"/>
      <c r="F14" s="105" t="s">
        <v>22</v>
      </c>
      <c r="G14" s="36"/>
      <c r="H14" s="36"/>
      <c r="I14" s="114" t="s">
        <v>23</v>
      </c>
      <c r="J14" s="116" t="str">
        <f>'Rekapitulace stavby'!AN8</f>
        <v>3. 2. 2025</v>
      </c>
      <c r="K14" s="36"/>
      <c r="L14" s="115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8" customHeight="1">
      <c r="A15" s="36"/>
      <c r="B15" s="41"/>
      <c r="C15" s="36"/>
      <c r="D15" s="36"/>
      <c r="E15" s="36"/>
      <c r="F15" s="36"/>
      <c r="G15" s="36"/>
      <c r="H15" s="36"/>
      <c r="I15" s="36"/>
      <c r="J15" s="36"/>
      <c r="K15" s="36"/>
      <c r="L15" s="11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41"/>
      <c r="C16" s="36"/>
      <c r="D16" s="114" t="s">
        <v>25</v>
      </c>
      <c r="E16" s="36"/>
      <c r="F16" s="36"/>
      <c r="G16" s="36"/>
      <c r="H16" s="36"/>
      <c r="I16" s="114" t="s">
        <v>26</v>
      </c>
      <c r="J16" s="105" t="s">
        <v>27</v>
      </c>
      <c r="K16" s="36"/>
      <c r="L16" s="115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>
      <c r="A17" s="36"/>
      <c r="B17" s="41"/>
      <c r="C17" s="36"/>
      <c r="D17" s="36"/>
      <c r="E17" s="105" t="s">
        <v>28</v>
      </c>
      <c r="F17" s="36"/>
      <c r="G17" s="36"/>
      <c r="H17" s="36"/>
      <c r="I17" s="114" t="s">
        <v>29</v>
      </c>
      <c r="J17" s="105" t="s">
        <v>30</v>
      </c>
      <c r="K17" s="36"/>
      <c r="L17" s="11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" customHeight="1">
      <c r="A18" s="36"/>
      <c r="B18" s="41"/>
      <c r="C18" s="36"/>
      <c r="D18" s="36"/>
      <c r="E18" s="36"/>
      <c r="F18" s="36"/>
      <c r="G18" s="36"/>
      <c r="H18" s="36"/>
      <c r="I18" s="36"/>
      <c r="J18" s="36"/>
      <c r="K18" s="36"/>
      <c r="L18" s="115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>
      <c r="A19" s="36"/>
      <c r="B19" s="41"/>
      <c r="C19" s="36"/>
      <c r="D19" s="114" t="s">
        <v>31</v>
      </c>
      <c r="E19" s="36"/>
      <c r="F19" s="36"/>
      <c r="G19" s="36"/>
      <c r="H19" s="36"/>
      <c r="I19" s="114" t="s">
        <v>26</v>
      </c>
      <c r="J19" s="32" t="str">
        <f>'Rekapitulace stavby'!AN13</f>
        <v>Vyplň údaj</v>
      </c>
      <c r="K19" s="36"/>
      <c r="L19" s="115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>
      <c r="A20" s="36"/>
      <c r="B20" s="41"/>
      <c r="C20" s="36"/>
      <c r="D20" s="36"/>
      <c r="E20" s="388" t="str">
        <f>'Rekapitulace stavby'!E14</f>
        <v>Vyplň údaj</v>
      </c>
      <c r="F20" s="389"/>
      <c r="G20" s="389"/>
      <c r="H20" s="389"/>
      <c r="I20" s="114" t="s">
        <v>29</v>
      </c>
      <c r="J20" s="32" t="str">
        <f>'Rekapitulace stavby'!AN14</f>
        <v>Vyplň údaj</v>
      </c>
      <c r="K20" s="36"/>
      <c r="L20" s="115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" customHeight="1">
      <c r="A21" s="36"/>
      <c r="B21" s="41"/>
      <c r="C21" s="36"/>
      <c r="D21" s="36"/>
      <c r="E21" s="36"/>
      <c r="F21" s="36"/>
      <c r="G21" s="36"/>
      <c r="H21" s="36"/>
      <c r="I21" s="36"/>
      <c r="J21" s="36"/>
      <c r="K21" s="36"/>
      <c r="L21" s="11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>
      <c r="A22" s="36"/>
      <c r="B22" s="41"/>
      <c r="C22" s="36"/>
      <c r="D22" s="114" t="s">
        <v>33</v>
      </c>
      <c r="E22" s="36"/>
      <c r="F22" s="36"/>
      <c r="G22" s="36"/>
      <c r="H22" s="36"/>
      <c r="I22" s="114" t="s">
        <v>26</v>
      </c>
      <c r="J22" s="105" t="s">
        <v>27</v>
      </c>
      <c r="K22" s="36"/>
      <c r="L22" s="115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>
      <c r="A23" s="36"/>
      <c r="B23" s="41"/>
      <c r="C23" s="36"/>
      <c r="D23" s="36"/>
      <c r="E23" s="105" t="s">
        <v>28</v>
      </c>
      <c r="F23" s="36"/>
      <c r="G23" s="36"/>
      <c r="H23" s="36"/>
      <c r="I23" s="114" t="s">
        <v>29</v>
      </c>
      <c r="J23" s="105" t="s">
        <v>30</v>
      </c>
      <c r="K23" s="36"/>
      <c r="L23" s="115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" customHeight="1">
      <c r="A24" s="36"/>
      <c r="B24" s="41"/>
      <c r="C24" s="36"/>
      <c r="D24" s="36"/>
      <c r="E24" s="36"/>
      <c r="F24" s="36"/>
      <c r="G24" s="36"/>
      <c r="H24" s="36"/>
      <c r="I24" s="36"/>
      <c r="J24" s="36"/>
      <c r="K24" s="36"/>
      <c r="L24" s="115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>
      <c r="A25" s="36"/>
      <c r="B25" s="41"/>
      <c r="C25" s="36"/>
      <c r="D25" s="114" t="s">
        <v>35</v>
      </c>
      <c r="E25" s="36"/>
      <c r="F25" s="36"/>
      <c r="G25" s="36"/>
      <c r="H25" s="36"/>
      <c r="I25" s="114" t="s">
        <v>26</v>
      </c>
      <c r="J25" s="105" t="str">
        <f>IF('Rekapitulace stavby'!AN19="","",'Rekapitulace stavby'!AN19)</f>
        <v/>
      </c>
      <c r="K25" s="36"/>
      <c r="L25" s="11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>
      <c r="A26" s="36"/>
      <c r="B26" s="41"/>
      <c r="C26" s="36"/>
      <c r="D26" s="36"/>
      <c r="E26" s="105" t="str">
        <f>IF('Rekapitulace stavby'!E20="","",'Rekapitulace stavby'!E20)</f>
        <v xml:space="preserve"> </v>
      </c>
      <c r="F26" s="36"/>
      <c r="G26" s="36"/>
      <c r="H26" s="36"/>
      <c r="I26" s="114" t="s">
        <v>29</v>
      </c>
      <c r="J26" s="105" t="str">
        <f>IF('Rekapitulace stavby'!AN20="","",'Rekapitulace stavby'!AN20)</f>
        <v/>
      </c>
      <c r="K26" s="36"/>
      <c r="L26" s="115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" customHeight="1">
      <c r="A27" s="36"/>
      <c r="B27" s="41"/>
      <c r="C27" s="36"/>
      <c r="D27" s="36"/>
      <c r="E27" s="36"/>
      <c r="F27" s="36"/>
      <c r="G27" s="36"/>
      <c r="H27" s="36"/>
      <c r="I27" s="36"/>
      <c r="J27" s="36"/>
      <c r="K27" s="36"/>
      <c r="L27" s="115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>
      <c r="A28" s="36"/>
      <c r="B28" s="41"/>
      <c r="C28" s="36"/>
      <c r="D28" s="114" t="s">
        <v>37</v>
      </c>
      <c r="E28" s="36"/>
      <c r="F28" s="36"/>
      <c r="G28" s="36"/>
      <c r="H28" s="36"/>
      <c r="I28" s="36"/>
      <c r="J28" s="36"/>
      <c r="K28" s="36"/>
      <c r="L28" s="115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16.5" customHeight="1">
      <c r="A29" s="117"/>
      <c r="B29" s="118"/>
      <c r="C29" s="117"/>
      <c r="D29" s="117"/>
      <c r="E29" s="390" t="s">
        <v>19</v>
      </c>
      <c r="F29" s="390"/>
      <c r="G29" s="390"/>
      <c r="H29" s="390"/>
      <c r="I29" s="117"/>
      <c r="J29" s="117"/>
      <c r="K29" s="117"/>
      <c r="L29" s="119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</row>
    <row r="30" spans="1:31" s="2" customFormat="1" ht="6.9" customHeight="1">
      <c r="A30" s="36"/>
      <c r="B30" s="41"/>
      <c r="C30" s="36"/>
      <c r="D30" s="36"/>
      <c r="E30" s="36"/>
      <c r="F30" s="36"/>
      <c r="G30" s="36"/>
      <c r="H30" s="36"/>
      <c r="I30" s="36"/>
      <c r="J30" s="36"/>
      <c r="K30" s="36"/>
      <c r="L30" s="115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" customHeight="1">
      <c r="A31" s="36"/>
      <c r="B31" s="41"/>
      <c r="C31" s="36"/>
      <c r="D31" s="120"/>
      <c r="E31" s="120"/>
      <c r="F31" s="120"/>
      <c r="G31" s="120"/>
      <c r="H31" s="120"/>
      <c r="I31" s="120"/>
      <c r="J31" s="120"/>
      <c r="K31" s="120"/>
      <c r="L31" s="115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25.35" customHeight="1">
      <c r="A32" s="36"/>
      <c r="B32" s="41"/>
      <c r="C32" s="36"/>
      <c r="D32" s="121" t="s">
        <v>39</v>
      </c>
      <c r="E32" s="36"/>
      <c r="F32" s="36"/>
      <c r="G32" s="36"/>
      <c r="H32" s="36"/>
      <c r="I32" s="36"/>
      <c r="J32" s="122">
        <f>ROUND(J93, 2)</f>
        <v>0</v>
      </c>
      <c r="K32" s="36"/>
      <c r="L32" s="115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" customHeight="1">
      <c r="A33" s="36"/>
      <c r="B33" s="41"/>
      <c r="C33" s="36"/>
      <c r="D33" s="120"/>
      <c r="E33" s="120"/>
      <c r="F33" s="120"/>
      <c r="G33" s="120"/>
      <c r="H33" s="120"/>
      <c r="I33" s="120"/>
      <c r="J33" s="120"/>
      <c r="K33" s="120"/>
      <c r="L33" s="11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" customHeight="1">
      <c r="A34" s="36"/>
      <c r="B34" s="41"/>
      <c r="C34" s="36"/>
      <c r="D34" s="36"/>
      <c r="E34" s="36"/>
      <c r="F34" s="123" t="s">
        <v>41</v>
      </c>
      <c r="G34" s="36"/>
      <c r="H34" s="36"/>
      <c r="I34" s="123" t="s">
        <v>40</v>
      </c>
      <c r="J34" s="123" t="s">
        <v>42</v>
      </c>
      <c r="K34" s="36"/>
      <c r="L34" s="115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" customHeight="1">
      <c r="A35" s="36"/>
      <c r="B35" s="41"/>
      <c r="C35" s="36"/>
      <c r="D35" s="124" t="s">
        <v>43</v>
      </c>
      <c r="E35" s="114" t="s">
        <v>44</v>
      </c>
      <c r="F35" s="125">
        <f>ROUND((SUM(BE93:BE313)),  2)</f>
        <v>0</v>
      </c>
      <c r="G35" s="36"/>
      <c r="H35" s="36"/>
      <c r="I35" s="126">
        <v>0.21</v>
      </c>
      <c r="J35" s="125">
        <f>ROUND(((SUM(BE93:BE313))*I35),  2)</f>
        <v>0</v>
      </c>
      <c r="K35" s="36"/>
      <c r="L35" s="115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" customHeight="1">
      <c r="A36" s="36"/>
      <c r="B36" s="41"/>
      <c r="C36" s="36"/>
      <c r="D36" s="36"/>
      <c r="E36" s="114" t="s">
        <v>45</v>
      </c>
      <c r="F36" s="125">
        <f>ROUND((SUM(BF93:BF313)),  2)</f>
        <v>0</v>
      </c>
      <c r="G36" s="36"/>
      <c r="H36" s="36"/>
      <c r="I36" s="126">
        <v>0.12</v>
      </c>
      <c r="J36" s="125">
        <f>ROUND(((SUM(BF93:BF313))*I36),  2)</f>
        <v>0</v>
      </c>
      <c r="K36" s="36"/>
      <c r="L36" s="115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" hidden="1" customHeight="1">
      <c r="A37" s="36"/>
      <c r="B37" s="41"/>
      <c r="C37" s="36"/>
      <c r="D37" s="36"/>
      <c r="E37" s="114" t="s">
        <v>46</v>
      </c>
      <c r="F37" s="125">
        <f>ROUND((SUM(BG93:BG313)),  2)</f>
        <v>0</v>
      </c>
      <c r="G37" s="36"/>
      <c r="H37" s="36"/>
      <c r="I37" s="126">
        <v>0.21</v>
      </c>
      <c r="J37" s="125">
        <f>0</f>
        <v>0</v>
      </c>
      <c r="K37" s="36"/>
      <c r="L37" s="115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" hidden="1" customHeight="1">
      <c r="A38" s="36"/>
      <c r="B38" s="41"/>
      <c r="C38" s="36"/>
      <c r="D38" s="36"/>
      <c r="E38" s="114" t="s">
        <v>47</v>
      </c>
      <c r="F38" s="125">
        <f>ROUND((SUM(BH93:BH313)),  2)</f>
        <v>0</v>
      </c>
      <c r="G38" s="36"/>
      <c r="H38" s="36"/>
      <c r="I38" s="126">
        <v>0.12</v>
      </c>
      <c r="J38" s="125">
        <f>0</f>
        <v>0</v>
      </c>
      <c r="K38" s="36"/>
      <c r="L38" s="115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" hidden="1" customHeight="1">
      <c r="A39" s="36"/>
      <c r="B39" s="41"/>
      <c r="C39" s="36"/>
      <c r="D39" s="36"/>
      <c r="E39" s="114" t="s">
        <v>48</v>
      </c>
      <c r="F39" s="125">
        <f>ROUND((SUM(BI93:BI313)),  2)</f>
        <v>0</v>
      </c>
      <c r="G39" s="36"/>
      <c r="H39" s="36"/>
      <c r="I39" s="126">
        <v>0</v>
      </c>
      <c r="J39" s="125">
        <f>0</f>
        <v>0</v>
      </c>
      <c r="K39" s="36"/>
      <c r="L39" s="11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" customHeight="1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115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>
      <c r="A41" s="36"/>
      <c r="B41" s="41"/>
      <c r="C41" s="127"/>
      <c r="D41" s="128" t="s">
        <v>49</v>
      </c>
      <c r="E41" s="129"/>
      <c r="F41" s="129"/>
      <c r="G41" s="130" t="s">
        <v>50</v>
      </c>
      <c r="H41" s="131" t="s">
        <v>51</v>
      </c>
      <c r="I41" s="129"/>
      <c r="J41" s="132">
        <f>SUM(J32:J39)</f>
        <v>0</v>
      </c>
      <c r="K41" s="133"/>
      <c r="L41" s="115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" customHeight="1">
      <c r="A42" s="36"/>
      <c r="B42" s="134"/>
      <c r="C42" s="135"/>
      <c r="D42" s="135"/>
      <c r="E42" s="135"/>
      <c r="F42" s="135"/>
      <c r="G42" s="135"/>
      <c r="H42" s="135"/>
      <c r="I42" s="135"/>
      <c r="J42" s="135"/>
      <c r="K42" s="135"/>
      <c r="L42" s="115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6" spans="1:31" s="2" customFormat="1" ht="6.9" customHeight="1">
      <c r="A46" s="36"/>
      <c r="B46" s="136"/>
      <c r="C46" s="137"/>
      <c r="D46" s="137"/>
      <c r="E46" s="137"/>
      <c r="F46" s="137"/>
      <c r="G46" s="137"/>
      <c r="H46" s="137"/>
      <c r="I46" s="137"/>
      <c r="J46" s="137"/>
      <c r="K46" s="137"/>
      <c r="L46" s="115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24.9" customHeight="1">
      <c r="A47" s="36"/>
      <c r="B47" s="37"/>
      <c r="C47" s="25" t="s">
        <v>124</v>
      </c>
      <c r="D47" s="38"/>
      <c r="E47" s="38"/>
      <c r="F47" s="38"/>
      <c r="G47" s="38"/>
      <c r="H47" s="38"/>
      <c r="I47" s="38"/>
      <c r="J47" s="38"/>
      <c r="K47" s="38"/>
      <c r="L47" s="115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6.9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115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16</v>
      </c>
      <c r="D49" s="38"/>
      <c r="E49" s="38"/>
      <c r="F49" s="38"/>
      <c r="G49" s="38"/>
      <c r="H49" s="38"/>
      <c r="I49" s="38"/>
      <c r="J49" s="38"/>
      <c r="K49" s="38"/>
      <c r="L49" s="11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26.25" customHeight="1">
      <c r="A50" s="36"/>
      <c r="B50" s="37"/>
      <c r="C50" s="38"/>
      <c r="D50" s="38"/>
      <c r="E50" s="391" t="str">
        <f>E7</f>
        <v>Lačnovský p., ř. km 0,000 - 3,260, Moravský Lačnov, oprava koryta</v>
      </c>
      <c r="F50" s="392"/>
      <c r="G50" s="392"/>
      <c r="H50" s="392"/>
      <c r="I50" s="38"/>
      <c r="J50" s="38"/>
      <c r="K50" s="38"/>
      <c r="L50" s="115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1" customFormat="1" ht="12" customHeight="1">
      <c r="B51" s="23"/>
      <c r="C51" s="31" t="s">
        <v>120</v>
      </c>
      <c r="D51" s="24"/>
      <c r="E51" s="24"/>
      <c r="F51" s="24"/>
      <c r="G51" s="24"/>
      <c r="H51" s="24"/>
      <c r="I51" s="24"/>
      <c r="J51" s="24"/>
      <c r="K51" s="24"/>
      <c r="L51" s="22"/>
    </row>
    <row r="52" spans="1:47" s="2" customFormat="1" ht="23.25" customHeight="1">
      <c r="A52" s="36"/>
      <c r="B52" s="37"/>
      <c r="C52" s="38"/>
      <c r="D52" s="38"/>
      <c r="E52" s="391" t="s">
        <v>121</v>
      </c>
      <c r="F52" s="393"/>
      <c r="G52" s="393"/>
      <c r="H52" s="393"/>
      <c r="I52" s="38"/>
      <c r="J52" s="38"/>
      <c r="K52" s="38"/>
      <c r="L52" s="11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12" customHeight="1">
      <c r="A53" s="36"/>
      <c r="B53" s="37"/>
      <c r="C53" s="31" t="s">
        <v>122</v>
      </c>
      <c r="D53" s="38"/>
      <c r="E53" s="38"/>
      <c r="F53" s="38"/>
      <c r="G53" s="38"/>
      <c r="H53" s="38"/>
      <c r="I53" s="38"/>
      <c r="J53" s="38"/>
      <c r="K53" s="38"/>
      <c r="L53" s="11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6.5" customHeight="1">
      <c r="A54" s="36"/>
      <c r="B54" s="37"/>
      <c r="C54" s="38"/>
      <c r="D54" s="38"/>
      <c r="E54" s="345" t="str">
        <f>E11</f>
        <v>SO-01.02 - Oprava opevnění</v>
      </c>
      <c r="F54" s="393"/>
      <c r="G54" s="393"/>
      <c r="H54" s="393"/>
      <c r="I54" s="38"/>
      <c r="J54" s="38"/>
      <c r="K54" s="38"/>
      <c r="L54" s="11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6.9" customHeight="1">
      <c r="A55" s="36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115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2" customHeight="1">
      <c r="A56" s="36"/>
      <c r="B56" s="37"/>
      <c r="C56" s="31" t="s">
        <v>21</v>
      </c>
      <c r="D56" s="38"/>
      <c r="E56" s="38"/>
      <c r="F56" s="29" t="str">
        <f>F14</f>
        <v>Svitavy</v>
      </c>
      <c r="G56" s="38"/>
      <c r="H56" s="38"/>
      <c r="I56" s="31" t="s">
        <v>23</v>
      </c>
      <c r="J56" s="61" t="str">
        <f>IF(J14="","",J14)</f>
        <v>3. 2. 2025</v>
      </c>
      <c r="K56" s="38"/>
      <c r="L56" s="115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6.9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11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5.15" customHeight="1">
      <c r="A58" s="36"/>
      <c r="B58" s="37"/>
      <c r="C58" s="31" t="s">
        <v>25</v>
      </c>
      <c r="D58" s="38"/>
      <c r="E58" s="38"/>
      <c r="F58" s="29" t="str">
        <f>E17</f>
        <v>Povodí Moravy, s.p.</v>
      </c>
      <c r="G58" s="38"/>
      <c r="H58" s="38"/>
      <c r="I58" s="31" t="s">
        <v>33</v>
      </c>
      <c r="J58" s="34" t="str">
        <f>E23</f>
        <v>Povodí Moravy, s.p.</v>
      </c>
      <c r="K58" s="38"/>
      <c r="L58" s="11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15.15" customHeight="1">
      <c r="A59" s="36"/>
      <c r="B59" s="37"/>
      <c r="C59" s="31" t="s">
        <v>31</v>
      </c>
      <c r="D59" s="38"/>
      <c r="E59" s="38"/>
      <c r="F59" s="29" t="str">
        <f>IF(E20="","",E20)</f>
        <v>Vyplň údaj</v>
      </c>
      <c r="G59" s="38"/>
      <c r="H59" s="38"/>
      <c r="I59" s="31" t="s">
        <v>35</v>
      </c>
      <c r="J59" s="34" t="str">
        <f>E26</f>
        <v xml:space="preserve"> </v>
      </c>
      <c r="K59" s="38"/>
      <c r="L59" s="11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pans="1:47" s="2" customFormat="1" ht="10.35" customHeight="1">
      <c r="A60" s="36"/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115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pans="1:47" s="2" customFormat="1" ht="29.25" customHeight="1">
      <c r="A61" s="36"/>
      <c r="B61" s="37"/>
      <c r="C61" s="138" t="s">
        <v>125</v>
      </c>
      <c r="D61" s="139"/>
      <c r="E61" s="139"/>
      <c r="F61" s="139"/>
      <c r="G61" s="139"/>
      <c r="H61" s="139"/>
      <c r="I61" s="139"/>
      <c r="J61" s="140" t="s">
        <v>126</v>
      </c>
      <c r="K61" s="139"/>
      <c r="L61" s="115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47" s="2" customFormat="1" ht="10.35" customHeight="1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15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47" s="2" customFormat="1" ht="22.8" customHeight="1">
      <c r="A63" s="36"/>
      <c r="B63" s="37"/>
      <c r="C63" s="141" t="s">
        <v>71</v>
      </c>
      <c r="D63" s="38"/>
      <c r="E63" s="38"/>
      <c r="F63" s="38"/>
      <c r="G63" s="38"/>
      <c r="H63" s="38"/>
      <c r="I63" s="38"/>
      <c r="J63" s="79">
        <f>J93</f>
        <v>0</v>
      </c>
      <c r="K63" s="38"/>
      <c r="L63" s="115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U63" s="19" t="s">
        <v>127</v>
      </c>
    </row>
    <row r="64" spans="1:47" s="9" customFormat="1" ht="24.9" customHeight="1">
      <c r="B64" s="142"/>
      <c r="C64" s="143"/>
      <c r="D64" s="144" t="s">
        <v>410</v>
      </c>
      <c r="E64" s="145"/>
      <c r="F64" s="145"/>
      <c r="G64" s="145"/>
      <c r="H64" s="145"/>
      <c r="I64" s="145"/>
      <c r="J64" s="146">
        <f>J94</f>
        <v>0</v>
      </c>
      <c r="K64" s="143"/>
      <c r="L64" s="147"/>
    </row>
    <row r="65" spans="1:31" s="14" customFormat="1" ht="19.95" customHeight="1">
      <c r="B65" s="229"/>
      <c r="C65" s="99"/>
      <c r="D65" s="230" t="s">
        <v>411</v>
      </c>
      <c r="E65" s="231"/>
      <c r="F65" s="231"/>
      <c r="G65" s="231"/>
      <c r="H65" s="231"/>
      <c r="I65" s="231"/>
      <c r="J65" s="232">
        <f>J95</f>
        <v>0</v>
      </c>
      <c r="K65" s="99"/>
      <c r="L65" s="233"/>
    </row>
    <row r="66" spans="1:31" s="14" customFormat="1" ht="19.95" customHeight="1">
      <c r="B66" s="229"/>
      <c r="C66" s="99"/>
      <c r="D66" s="230" t="s">
        <v>481</v>
      </c>
      <c r="E66" s="231"/>
      <c r="F66" s="231"/>
      <c r="G66" s="231"/>
      <c r="H66" s="231"/>
      <c r="I66" s="231"/>
      <c r="J66" s="232">
        <f>J178</f>
        <v>0</v>
      </c>
      <c r="K66" s="99"/>
      <c r="L66" s="233"/>
    </row>
    <row r="67" spans="1:31" s="14" customFormat="1" ht="19.95" customHeight="1">
      <c r="B67" s="229"/>
      <c r="C67" s="99"/>
      <c r="D67" s="230" t="s">
        <v>482</v>
      </c>
      <c r="E67" s="231"/>
      <c r="F67" s="231"/>
      <c r="G67" s="231"/>
      <c r="H67" s="231"/>
      <c r="I67" s="231"/>
      <c r="J67" s="232">
        <f>J209</f>
        <v>0</v>
      </c>
      <c r="K67" s="99"/>
      <c r="L67" s="233"/>
    </row>
    <row r="68" spans="1:31" s="14" customFormat="1" ht="19.95" customHeight="1">
      <c r="B68" s="229"/>
      <c r="C68" s="99"/>
      <c r="D68" s="230" t="s">
        <v>483</v>
      </c>
      <c r="E68" s="231"/>
      <c r="F68" s="231"/>
      <c r="G68" s="231"/>
      <c r="H68" s="231"/>
      <c r="I68" s="231"/>
      <c r="J68" s="232">
        <f>J230</f>
        <v>0</v>
      </c>
      <c r="K68" s="99"/>
      <c r="L68" s="233"/>
    </row>
    <row r="69" spans="1:31" s="14" customFormat="1" ht="19.95" customHeight="1">
      <c r="B69" s="229"/>
      <c r="C69" s="99"/>
      <c r="D69" s="230" t="s">
        <v>484</v>
      </c>
      <c r="E69" s="231"/>
      <c r="F69" s="231"/>
      <c r="G69" s="231"/>
      <c r="H69" s="231"/>
      <c r="I69" s="231"/>
      <c r="J69" s="232">
        <f>J262</f>
        <v>0</v>
      </c>
      <c r="K69" s="99"/>
      <c r="L69" s="233"/>
    </row>
    <row r="70" spans="1:31" s="14" customFormat="1" ht="19.95" customHeight="1">
      <c r="B70" s="229"/>
      <c r="C70" s="99"/>
      <c r="D70" s="230" t="s">
        <v>412</v>
      </c>
      <c r="E70" s="231"/>
      <c r="F70" s="231"/>
      <c r="G70" s="231"/>
      <c r="H70" s="231"/>
      <c r="I70" s="231"/>
      <c r="J70" s="232">
        <f>J288</f>
        <v>0</v>
      </c>
      <c r="K70" s="99"/>
      <c r="L70" s="233"/>
    </row>
    <row r="71" spans="1:31" s="14" customFormat="1" ht="19.95" customHeight="1">
      <c r="B71" s="229"/>
      <c r="C71" s="99"/>
      <c r="D71" s="230" t="s">
        <v>485</v>
      </c>
      <c r="E71" s="231"/>
      <c r="F71" s="231"/>
      <c r="G71" s="231"/>
      <c r="H71" s="231"/>
      <c r="I71" s="231"/>
      <c r="J71" s="232">
        <f>J310</f>
        <v>0</v>
      </c>
      <c r="K71" s="99"/>
      <c r="L71" s="233"/>
    </row>
    <row r="72" spans="1:31" s="2" customFormat="1" ht="21.75" customHeight="1">
      <c r="A72" s="36"/>
      <c r="B72" s="37"/>
      <c r="C72" s="38"/>
      <c r="D72" s="38"/>
      <c r="E72" s="38"/>
      <c r="F72" s="38"/>
      <c r="G72" s="38"/>
      <c r="H72" s="38"/>
      <c r="I72" s="38"/>
      <c r="J72" s="38"/>
      <c r="K72" s="38"/>
      <c r="L72" s="115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6.9" customHeight="1">
      <c r="A73" s="36"/>
      <c r="B73" s="49"/>
      <c r="C73" s="50"/>
      <c r="D73" s="50"/>
      <c r="E73" s="50"/>
      <c r="F73" s="50"/>
      <c r="G73" s="50"/>
      <c r="H73" s="50"/>
      <c r="I73" s="50"/>
      <c r="J73" s="50"/>
      <c r="K73" s="50"/>
      <c r="L73" s="115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7" spans="1:31" s="2" customFormat="1" ht="6.9" customHeight="1">
      <c r="A77" s="36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115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24.9" customHeight="1">
      <c r="A78" s="36"/>
      <c r="B78" s="37"/>
      <c r="C78" s="25" t="s">
        <v>129</v>
      </c>
      <c r="D78" s="38"/>
      <c r="E78" s="38"/>
      <c r="F78" s="38"/>
      <c r="G78" s="38"/>
      <c r="H78" s="38"/>
      <c r="I78" s="38"/>
      <c r="J78" s="38"/>
      <c r="K78" s="38"/>
      <c r="L78" s="115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6.9" customHeight="1">
      <c r="A79" s="36"/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115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2" customHeight="1">
      <c r="A80" s="36"/>
      <c r="B80" s="37"/>
      <c r="C80" s="31" t="s">
        <v>16</v>
      </c>
      <c r="D80" s="38"/>
      <c r="E80" s="38"/>
      <c r="F80" s="38"/>
      <c r="G80" s="38"/>
      <c r="H80" s="38"/>
      <c r="I80" s="38"/>
      <c r="J80" s="38"/>
      <c r="K80" s="38"/>
      <c r="L80" s="115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26.25" customHeight="1">
      <c r="A81" s="36"/>
      <c r="B81" s="37"/>
      <c r="C81" s="38"/>
      <c r="D81" s="38"/>
      <c r="E81" s="391" t="str">
        <f>E7</f>
        <v>Lačnovský p., ř. km 0,000 - 3,260, Moravský Lačnov, oprava koryta</v>
      </c>
      <c r="F81" s="392"/>
      <c r="G81" s="392"/>
      <c r="H81" s="392"/>
      <c r="I81" s="38"/>
      <c r="J81" s="38"/>
      <c r="K81" s="38"/>
      <c r="L81" s="115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1" customFormat="1" ht="12" customHeight="1">
      <c r="B82" s="23"/>
      <c r="C82" s="31" t="s">
        <v>120</v>
      </c>
      <c r="D82" s="24"/>
      <c r="E82" s="24"/>
      <c r="F82" s="24"/>
      <c r="G82" s="24"/>
      <c r="H82" s="24"/>
      <c r="I82" s="24"/>
      <c r="J82" s="24"/>
      <c r="K82" s="24"/>
      <c r="L82" s="22"/>
    </row>
    <row r="83" spans="1:65" s="2" customFormat="1" ht="23.25" customHeight="1">
      <c r="A83" s="36"/>
      <c r="B83" s="37"/>
      <c r="C83" s="38"/>
      <c r="D83" s="38"/>
      <c r="E83" s="391" t="s">
        <v>121</v>
      </c>
      <c r="F83" s="393"/>
      <c r="G83" s="393"/>
      <c r="H83" s="393"/>
      <c r="I83" s="38"/>
      <c r="J83" s="38"/>
      <c r="K83" s="38"/>
      <c r="L83" s="115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12" customHeight="1">
      <c r="A84" s="36"/>
      <c r="B84" s="37"/>
      <c r="C84" s="31" t="s">
        <v>122</v>
      </c>
      <c r="D84" s="38"/>
      <c r="E84" s="38"/>
      <c r="F84" s="38"/>
      <c r="G84" s="38"/>
      <c r="H84" s="38"/>
      <c r="I84" s="38"/>
      <c r="J84" s="38"/>
      <c r="K84" s="38"/>
      <c r="L84" s="115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16.5" customHeight="1">
      <c r="A85" s="36"/>
      <c r="B85" s="37"/>
      <c r="C85" s="38"/>
      <c r="D85" s="38"/>
      <c r="E85" s="345" t="str">
        <f>E11</f>
        <v>SO-01.02 - Oprava opevnění</v>
      </c>
      <c r="F85" s="393"/>
      <c r="G85" s="393"/>
      <c r="H85" s="393"/>
      <c r="I85" s="38"/>
      <c r="J85" s="38"/>
      <c r="K85" s="38"/>
      <c r="L85" s="115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2" customFormat="1" ht="6.9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115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5" s="2" customFormat="1" ht="12" customHeight="1">
      <c r="A87" s="36"/>
      <c r="B87" s="37"/>
      <c r="C87" s="31" t="s">
        <v>21</v>
      </c>
      <c r="D87" s="38"/>
      <c r="E87" s="38"/>
      <c r="F87" s="29" t="str">
        <f>F14</f>
        <v>Svitavy</v>
      </c>
      <c r="G87" s="38"/>
      <c r="H87" s="38"/>
      <c r="I87" s="31" t="s">
        <v>23</v>
      </c>
      <c r="J87" s="61" t="str">
        <f>IF(J14="","",J14)</f>
        <v>3. 2. 2025</v>
      </c>
      <c r="K87" s="38"/>
      <c r="L87" s="115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5" s="2" customFormat="1" ht="6.9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115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5" s="2" customFormat="1" ht="15.15" customHeight="1">
      <c r="A89" s="36"/>
      <c r="B89" s="37"/>
      <c r="C89" s="31" t="s">
        <v>25</v>
      </c>
      <c r="D89" s="38"/>
      <c r="E89" s="38"/>
      <c r="F89" s="29" t="str">
        <f>E17</f>
        <v>Povodí Moravy, s.p.</v>
      </c>
      <c r="G89" s="38"/>
      <c r="H89" s="38"/>
      <c r="I89" s="31" t="s">
        <v>33</v>
      </c>
      <c r="J89" s="34" t="str">
        <f>E23</f>
        <v>Povodí Moravy, s.p.</v>
      </c>
      <c r="K89" s="38"/>
      <c r="L89" s="115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65" s="2" customFormat="1" ht="15.15" customHeight="1">
      <c r="A90" s="36"/>
      <c r="B90" s="37"/>
      <c r="C90" s="31" t="s">
        <v>31</v>
      </c>
      <c r="D90" s="38"/>
      <c r="E90" s="38"/>
      <c r="F90" s="29" t="str">
        <f>IF(E20="","",E20)</f>
        <v>Vyplň údaj</v>
      </c>
      <c r="G90" s="38"/>
      <c r="H90" s="38"/>
      <c r="I90" s="31" t="s">
        <v>35</v>
      </c>
      <c r="J90" s="34" t="str">
        <f>E26</f>
        <v xml:space="preserve"> </v>
      </c>
      <c r="K90" s="38"/>
      <c r="L90" s="115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65" s="2" customFormat="1" ht="10.35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115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65" s="10" customFormat="1" ht="29.25" customHeight="1">
      <c r="A92" s="148"/>
      <c r="B92" s="149"/>
      <c r="C92" s="150" t="s">
        <v>130</v>
      </c>
      <c r="D92" s="151" t="s">
        <v>58</v>
      </c>
      <c r="E92" s="151" t="s">
        <v>54</v>
      </c>
      <c r="F92" s="151" t="s">
        <v>55</v>
      </c>
      <c r="G92" s="151" t="s">
        <v>131</v>
      </c>
      <c r="H92" s="151" t="s">
        <v>132</v>
      </c>
      <c r="I92" s="151" t="s">
        <v>133</v>
      </c>
      <c r="J92" s="151" t="s">
        <v>126</v>
      </c>
      <c r="K92" s="152" t="s">
        <v>134</v>
      </c>
      <c r="L92" s="153"/>
      <c r="M92" s="70" t="s">
        <v>19</v>
      </c>
      <c r="N92" s="71" t="s">
        <v>43</v>
      </c>
      <c r="O92" s="71" t="s">
        <v>135</v>
      </c>
      <c r="P92" s="71" t="s">
        <v>136</v>
      </c>
      <c r="Q92" s="71" t="s">
        <v>137</v>
      </c>
      <c r="R92" s="71" t="s">
        <v>138</v>
      </c>
      <c r="S92" s="71" t="s">
        <v>139</v>
      </c>
      <c r="T92" s="72" t="s">
        <v>140</v>
      </c>
      <c r="U92" s="148"/>
      <c r="V92" s="148"/>
      <c r="W92" s="148"/>
      <c r="X92" s="148"/>
      <c r="Y92" s="148"/>
      <c r="Z92" s="148"/>
      <c r="AA92" s="148"/>
      <c r="AB92" s="148"/>
      <c r="AC92" s="148"/>
      <c r="AD92" s="148"/>
      <c r="AE92" s="148"/>
    </row>
    <row r="93" spans="1:65" s="2" customFormat="1" ht="22.8" customHeight="1">
      <c r="A93" s="36"/>
      <c r="B93" s="37"/>
      <c r="C93" s="77" t="s">
        <v>141</v>
      </c>
      <c r="D93" s="38"/>
      <c r="E93" s="38"/>
      <c r="F93" s="38"/>
      <c r="G93" s="38"/>
      <c r="H93" s="38"/>
      <c r="I93" s="38"/>
      <c r="J93" s="154">
        <f>BK93</f>
        <v>0</v>
      </c>
      <c r="K93" s="38"/>
      <c r="L93" s="41"/>
      <c r="M93" s="73"/>
      <c r="N93" s="155"/>
      <c r="O93" s="74"/>
      <c r="P93" s="156">
        <f>P94</f>
        <v>0</v>
      </c>
      <c r="Q93" s="74"/>
      <c r="R93" s="156">
        <f>R94</f>
        <v>2656.8194157020007</v>
      </c>
      <c r="S93" s="74"/>
      <c r="T93" s="157">
        <f>T94</f>
        <v>3253.6244200000001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T93" s="19" t="s">
        <v>72</v>
      </c>
      <c r="AU93" s="19" t="s">
        <v>127</v>
      </c>
      <c r="BK93" s="158">
        <f>BK94</f>
        <v>0</v>
      </c>
    </row>
    <row r="94" spans="1:65" s="11" customFormat="1" ht="25.95" customHeight="1">
      <c r="B94" s="159"/>
      <c r="C94" s="160"/>
      <c r="D94" s="161" t="s">
        <v>72</v>
      </c>
      <c r="E94" s="162" t="s">
        <v>413</v>
      </c>
      <c r="F94" s="162" t="s">
        <v>414</v>
      </c>
      <c r="G94" s="160"/>
      <c r="H94" s="160"/>
      <c r="I94" s="163"/>
      <c r="J94" s="164">
        <f>BK94</f>
        <v>0</v>
      </c>
      <c r="K94" s="160"/>
      <c r="L94" s="165"/>
      <c r="M94" s="166"/>
      <c r="N94" s="167"/>
      <c r="O94" s="167"/>
      <c r="P94" s="168">
        <f>P95+P178+P209+P230+P262+P288+P310</f>
        <v>0</v>
      </c>
      <c r="Q94" s="167"/>
      <c r="R94" s="168">
        <f>R95+R178+R209+R230+R262+R288+R310</f>
        <v>2656.8194157020007</v>
      </c>
      <c r="S94" s="167"/>
      <c r="T94" s="169">
        <f>T95+T178+T209+T230+T262+T288+T310</f>
        <v>3253.6244200000001</v>
      </c>
      <c r="AR94" s="170" t="s">
        <v>80</v>
      </c>
      <c r="AT94" s="171" t="s">
        <v>72</v>
      </c>
      <c r="AU94" s="171" t="s">
        <v>73</v>
      </c>
      <c r="AY94" s="170" t="s">
        <v>144</v>
      </c>
      <c r="BK94" s="172">
        <f>BK95+BK178+BK209+BK230+BK262+BK288+BK310</f>
        <v>0</v>
      </c>
    </row>
    <row r="95" spans="1:65" s="11" customFormat="1" ht="22.8" customHeight="1">
      <c r="B95" s="159"/>
      <c r="C95" s="160"/>
      <c r="D95" s="161" t="s">
        <v>72</v>
      </c>
      <c r="E95" s="234" t="s">
        <v>80</v>
      </c>
      <c r="F95" s="234" t="s">
        <v>415</v>
      </c>
      <c r="G95" s="160"/>
      <c r="H95" s="160"/>
      <c r="I95" s="163"/>
      <c r="J95" s="235">
        <f>BK95</f>
        <v>0</v>
      </c>
      <c r="K95" s="160"/>
      <c r="L95" s="165"/>
      <c r="M95" s="166"/>
      <c r="N95" s="167"/>
      <c r="O95" s="167"/>
      <c r="P95" s="168">
        <f>SUM(P96:P177)</f>
        <v>0</v>
      </c>
      <c r="Q95" s="167"/>
      <c r="R95" s="168">
        <f>SUM(R96:R177)</f>
        <v>4.1877000000000004E-2</v>
      </c>
      <c r="S95" s="167"/>
      <c r="T95" s="169">
        <f>SUM(T96:T177)</f>
        <v>3249.7294000000002</v>
      </c>
      <c r="AR95" s="170" t="s">
        <v>80</v>
      </c>
      <c r="AT95" s="171" t="s">
        <v>72</v>
      </c>
      <c r="AU95" s="171" t="s">
        <v>80</v>
      </c>
      <c r="AY95" s="170" t="s">
        <v>144</v>
      </c>
      <c r="BK95" s="172">
        <f>SUM(BK96:BK177)</f>
        <v>0</v>
      </c>
    </row>
    <row r="96" spans="1:65" s="2" customFormat="1" ht="24.15" customHeight="1">
      <c r="A96" s="36"/>
      <c r="B96" s="37"/>
      <c r="C96" s="173" t="s">
        <v>80</v>
      </c>
      <c r="D96" s="173" t="s">
        <v>145</v>
      </c>
      <c r="E96" s="174" t="s">
        <v>486</v>
      </c>
      <c r="F96" s="175" t="s">
        <v>487</v>
      </c>
      <c r="G96" s="176" t="s">
        <v>231</v>
      </c>
      <c r="H96" s="177">
        <v>1.72</v>
      </c>
      <c r="I96" s="178"/>
      <c r="J96" s="179">
        <f>ROUND(I96*H96,2)</f>
        <v>0</v>
      </c>
      <c r="K96" s="175" t="s">
        <v>149</v>
      </c>
      <c r="L96" s="41"/>
      <c r="M96" s="180" t="s">
        <v>19</v>
      </c>
      <c r="N96" s="181" t="s">
        <v>44</v>
      </c>
      <c r="O96" s="66"/>
      <c r="P96" s="182">
        <f>O96*H96</f>
        <v>0</v>
      </c>
      <c r="Q96" s="182">
        <v>0</v>
      </c>
      <c r="R96" s="182">
        <f>Q96*H96</f>
        <v>0</v>
      </c>
      <c r="S96" s="182">
        <v>1.9</v>
      </c>
      <c r="T96" s="183">
        <f>S96*H96</f>
        <v>3.2679999999999998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84" t="s">
        <v>150</v>
      </c>
      <c r="AT96" s="184" t="s">
        <v>145</v>
      </c>
      <c r="AU96" s="184" t="s">
        <v>82</v>
      </c>
      <c r="AY96" s="19" t="s">
        <v>144</v>
      </c>
      <c r="BE96" s="185">
        <f>IF(N96="základní",J96,0)</f>
        <v>0</v>
      </c>
      <c r="BF96" s="185">
        <f>IF(N96="snížená",J96,0)</f>
        <v>0</v>
      </c>
      <c r="BG96" s="185">
        <f>IF(N96="zákl. přenesená",J96,0)</f>
        <v>0</v>
      </c>
      <c r="BH96" s="185">
        <f>IF(N96="sníž. přenesená",J96,0)</f>
        <v>0</v>
      </c>
      <c r="BI96" s="185">
        <f>IF(N96="nulová",J96,0)</f>
        <v>0</v>
      </c>
      <c r="BJ96" s="19" t="s">
        <v>80</v>
      </c>
      <c r="BK96" s="185">
        <f>ROUND(I96*H96,2)</f>
        <v>0</v>
      </c>
      <c r="BL96" s="19" t="s">
        <v>150</v>
      </c>
      <c r="BM96" s="184" t="s">
        <v>488</v>
      </c>
    </row>
    <row r="97" spans="1:65" s="2" customFormat="1" ht="38.4">
      <c r="A97" s="36"/>
      <c r="B97" s="37"/>
      <c r="C97" s="38"/>
      <c r="D97" s="186" t="s">
        <v>152</v>
      </c>
      <c r="E97" s="38"/>
      <c r="F97" s="187" t="s">
        <v>489</v>
      </c>
      <c r="G97" s="38"/>
      <c r="H97" s="38"/>
      <c r="I97" s="188"/>
      <c r="J97" s="38"/>
      <c r="K97" s="38"/>
      <c r="L97" s="41"/>
      <c r="M97" s="189"/>
      <c r="N97" s="190"/>
      <c r="O97" s="66"/>
      <c r="P97" s="66"/>
      <c r="Q97" s="66"/>
      <c r="R97" s="66"/>
      <c r="S97" s="66"/>
      <c r="T97" s="67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T97" s="19" t="s">
        <v>152</v>
      </c>
      <c r="AU97" s="19" t="s">
        <v>82</v>
      </c>
    </row>
    <row r="98" spans="1:65" s="2" customFormat="1" ht="10.199999999999999">
      <c r="A98" s="36"/>
      <c r="B98" s="37"/>
      <c r="C98" s="38"/>
      <c r="D98" s="191" t="s">
        <v>153</v>
      </c>
      <c r="E98" s="38"/>
      <c r="F98" s="192" t="s">
        <v>490</v>
      </c>
      <c r="G98" s="38"/>
      <c r="H98" s="38"/>
      <c r="I98" s="188"/>
      <c r="J98" s="38"/>
      <c r="K98" s="38"/>
      <c r="L98" s="41"/>
      <c r="M98" s="189"/>
      <c r="N98" s="190"/>
      <c r="O98" s="66"/>
      <c r="P98" s="66"/>
      <c r="Q98" s="66"/>
      <c r="R98" s="66"/>
      <c r="S98" s="66"/>
      <c r="T98" s="67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T98" s="19" t="s">
        <v>153</v>
      </c>
      <c r="AU98" s="19" t="s">
        <v>82</v>
      </c>
    </row>
    <row r="99" spans="1:65" s="12" customFormat="1" ht="10.199999999999999">
      <c r="B99" s="194"/>
      <c r="C99" s="195"/>
      <c r="D99" s="186" t="s">
        <v>168</v>
      </c>
      <c r="E99" s="196" t="s">
        <v>19</v>
      </c>
      <c r="F99" s="197" t="s">
        <v>491</v>
      </c>
      <c r="G99" s="195"/>
      <c r="H99" s="198">
        <v>1.72</v>
      </c>
      <c r="I99" s="199"/>
      <c r="J99" s="195"/>
      <c r="K99" s="195"/>
      <c r="L99" s="200"/>
      <c r="M99" s="201"/>
      <c r="N99" s="202"/>
      <c r="O99" s="202"/>
      <c r="P99" s="202"/>
      <c r="Q99" s="202"/>
      <c r="R99" s="202"/>
      <c r="S99" s="202"/>
      <c r="T99" s="203"/>
      <c r="AT99" s="204" t="s">
        <v>168</v>
      </c>
      <c r="AU99" s="204" t="s">
        <v>82</v>
      </c>
      <c r="AV99" s="12" t="s">
        <v>82</v>
      </c>
      <c r="AW99" s="12" t="s">
        <v>34</v>
      </c>
      <c r="AX99" s="12" t="s">
        <v>73</v>
      </c>
      <c r="AY99" s="204" t="s">
        <v>144</v>
      </c>
    </row>
    <row r="100" spans="1:65" s="13" customFormat="1" ht="10.199999999999999">
      <c r="B100" s="205"/>
      <c r="C100" s="206"/>
      <c r="D100" s="186" t="s">
        <v>168</v>
      </c>
      <c r="E100" s="207" t="s">
        <v>19</v>
      </c>
      <c r="F100" s="208" t="s">
        <v>170</v>
      </c>
      <c r="G100" s="206"/>
      <c r="H100" s="209">
        <v>1.72</v>
      </c>
      <c r="I100" s="210"/>
      <c r="J100" s="206"/>
      <c r="K100" s="206"/>
      <c r="L100" s="211"/>
      <c r="M100" s="212"/>
      <c r="N100" s="213"/>
      <c r="O100" s="213"/>
      <c r="P100" s="213"/>
      <c r="Q100" s="213"/>
      <c r="R100" s="213"/>
      <c r="S100" s="213"/>
      <c r="T100" s="214"/>
      <c r="AT100" s="215" t="s">
        <v>168</v>
      </c>
      <c r="AU100" s="215" t="s">
        <v>82</v>
      </c>
      <c r="AV100" s="13" t="s">
        <v>150</v>
      </c>
      <c r="AW100" s="13" t="s">
        <v>34</v>
      </c>
      <c r="AX100" s="13" t="s">
        <v>80</v>
      </c>
      <c r="AY100" s="215" t="s">
        <v>144</v>
      </c>
    </row>
    <row r="101" spans="1:65" s="2" customFormat="1" ht="37.799999999999997" customHeight="1">
      <c r="A101" s="36"/>
      <c r="B101" s="37"/>
      <c r="C101" s="173" t="s">
        <v>82</v>
      </c>
      <c r="D101" s="173" t="s">
        <v>145</v>
      </c>
      <c r="E101" s="174" t="s">
        <v>492</v>
      </c>
      <c r="F101" s="175" t="s">
        <v>493</v>
      </c>
      <c r="G101" s="176" t="s">
        <v>231</v>
      </c>
      <c r="H101" s="177">
        <v>3070.99</v>
      </c>
      <c r="I101" s="178"/>
      <c r="J101" s="179">
        <f>ROUND(I101*H101,2)</f>
        <v>0</v>
      </c>
      <c r="K101" s="175" t="s">
        <v>149</v>
      </c>
      <c r="L101" s="41"/>
      <c r="M101" s="180" t="s">
        <v>19</v>
      </c>
      <c r="N101" s="181" t="s">
        <v>44</v>
      </c>
      <c r="O101" s="66"/>
      <c r="P101" s="182">
        <f>O101*H101</f>
        <v>0</v>
      </c>
      <c r="Q101" s="182">
        <v>0</v>
      </c>
      <c r="R101" s="182">
        <f>Q101*H101</f>
        <v>0</v>
      </c>
      <c r="S101" s="182">
        <v>0</v>
      </c>
      <c r="T101" s="183">
        <f>S101*H101</f>
        <v>0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184" t="s">
        <v>150</v>
      </c>
      <c r="AT101" s="184" t="s">
        <v>145</v>
      </c>
      <c r="AU101" s="184" t="s">
        <v>82</v>
      </c>
      <c r="AY101" s="19" t="s">
        <v>144</v>
      </c>
      <c r="BE101" s="185">
        <f>IF(N101="základní",J101,0)</f>
        <v>0</v>
      </c>
      <c r="BF101" s="185">
        <f>IF(N101="snížená",J101,0)</f>
        <v>0</v>
      </c>
      <c r="BG101" s="185">
        <f>IF(N101="zákl. přenesená",J101,0)</f>
        <v>0</v>
      </c>
      <c r="BH101" s="185">
        <f>IF(N101="sníž. přenesená",J101,0)</f>
        <v>0</v>
      </c>
      <c r="BI101" s="185">
        <f>IF(N101="nulová",J101,0)</f>
        <v>0</v>
      </c>
      <c r="BJ101" s="19" t="s">
        <v>80</v>
      </c>
      <c r="BK101" s="185">
        <f>ROUND(I101*H101,2)</f>
        <v>0</v>
      </c>
      <c r="BL101" s="19" t="s">
        <v>150</v>
      </c>
      <c r="BM101" s="184" t="s">
        <v>494</v>
      </c>
    </row>
    <row r="102" spans="1:65" s="2" customFormat="1" ht="38.4">
      <c r="A102" s="36"/>
      <c r="B102" s="37"/>
      <c r="C102" s="38"/>
      <c r="D102" s="186" t="s">
        <v>152</v>
      </c>
      <c r="E102" s="38"/>
      <c r="F102" s="187" t="s">
        <v>495</v>
      </c>
      <c r="G102" s="38"/>
      <c r="H102" s="38"/>
      <c r="I102" s="188"/>
      <c r="J102" s="38"/>
      <c r="K102" s="38"/>
      <c r="L102" s="41"/>
      <c r="M102" s="189"/>
      <c r="N102" s="190"/>
      <c r="O102" s="66"/>
      <c r="P102" s="66"/>
      <c r="Q102" s="66"/>
      <c r="R102" s="66"/>
      <c r="S102" s="66"/>
      <c r="T102" s="67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T102" s="19" t="s">
        <v>152</v>
      </c>
      <c r="AU102" s="19" t="s">
        <v>82</v>
      </c>
    </row>
    <row r="103" spans="1:65" s="2" customFormat="1" ht="10.199999999999999">
      <c r="A103" s="36"/>
      <c r="B103" s="37"/>
      <c r="C103" s="38"/>
      <c r="D103" s="191" t="s">
        <v>153</v>
      </c>
      <c r="E103" s="38"/>
      <c r="F103" s="192" t="s">
        <v>496</v>
      </c>
      <c r="G103" s="38"/>
      <c r="H103" s="38"/>
      <c r="I103" s="188"/>
      <c r="J103" s="38"/>
      <c r="K103" s="38"/>
      <c r="L103" s="41"/>
      <c r="M103" s="189"/>
      <c r="N103" s="190"/>
      <c r="O103" s="66"/>
      <c r="P103" s="66"/>
      <c r="Q103" s="66"/>
      <c r="R103" s="66"/>
      <c r="S103" s="66"/>
      <c r="T103" s="67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9" t="s">
        <v>153</v>
      </c>
      <c r="AU103" s="19" t="s">
        <v>82</v>
      </c>
    </row>
    <row r="104" spans="1:65" s="12" customFormat="1" ht="10.199999999999999">
      <c r="B104" s="194"/>
      <c r="C104" s="195"/>
      <c r="D104" s="186" t="s">
        <v>168</v>
      </c>
      <c r="E104" s="196" t="s">
        <v>19</v>
      </c>
      <c r="F104" s="197" t="s">
        <v>497</v>
      </c>
      <c r="G104" s="195"/>
      <c r="H104" s="198">
        <v>2093.84</v>
      </c>
      <c r="I104" s="199"/>
      <c r="J104" s="195"/>
      <c r="K104" s="195"/>
      <c r="L104" s="200"/>
      <c r="M104" s="201"/>
      <c r="N104" s="202"/>
      <c r="O104" s="202"/>
      <c r="P104" s="202"/>
      <c r="Q104" s="202"/>
      <c r="R104" s="202"/>
      <c r="S104" s="202"/>
      <c r="T104" s="203"/>
      <c r="AT104" s="204" t="s">
        <v>168</v>
      </c>
      <c r="AU104" s="204" t="s">
        <v>82</v>
      </c>
      <c r="AV104" s="12" t="s">
        <v>82</v>
      </c>
      <c r="AW104" s="12" t="s">
        <v>34</v>
      </c>
      <c r="AX104" s="12" t="s">
        <v>73</v>
      </c>
      <c r="AY104" s="204" t="s">
        <v>144</v>
      </c>
    </row>
    <row r="105" spans="1:65" s="12" customFormat="1" ht="10.199999999999999">
      <c r="B105" s="194"/>
      <c r="C105" s="195"/>
      <c r="D105" s="186" t="s">
        <v>168</v>
      </c>
      <c r="E105" s="196" t="s">
        <v>19</v>
      </c>
      <c r="F105" s="197" t="s">
        <v>498</v>
      </c>
      <c r="G105" s="195"/>
      <c r="H105" s="198">
        <v>977.15</v>
      </c>
      <c r="I105" s="199"/>
      <c r="J105" s="195"/>
      <c r="K105" s="195"/>
      <c r="L105" s="200"/>
      <c r="M105" s="201"/>
      <c r="N105" s="202"/>
      <c r="O105" s="202"/>
      <c r="P105" s="202"/>
      <c r="Q105" s="202"/>
      <c r="R105" s="202"/>
      <c r="S105" s="202"/>
      <c r="T105" s="203"/>
      <c r="AT105" s="204" t="s">
        <v>168</v>
      </c>
      <c r="AU105" s="204" t="s">
        <v>82</v>
      </c>
      <c r="AV105" s="12" t="s">
        <v>82</v>
      </c>
      <c r="AW105" s="12" t="s">
        <v>34</v>
      </c>
      <c r="AX105" s="12" t="s">
        <v>73</v>
      </c>
      <c r="AY105" s="204" t="s">
        <v>144</v>
      </c>
    </row>
    <row r="106" spans="1:65" s="13" customFormat="1" ht="10.199999999999999">
      <c r="B106" s="205"/>
      <c r="C106" s="206"/>
      <c r="D106" s="186" t="s">
        <v>168</v>
      </c>
      <c r="E106" s="207" t="s">
        <v>19</v>
      </c>
      <c r="F106" s="208" t="s">
        <v>170</v>
      </c>
      <c r="G106" s="206"/>
      <c r="H106" s="209">
        <v>3070.99</v>
      </c>
      <c r="I106" s="210"/>
      <c r="J106" s="206"/>
      <c r="K106" s="206"/>
      <c r="L106" s="211"/>
      <c r="M106" s="212"/>
      <c r="N106" s="213"/>
      <c r="O106" s="213"/>
      <c r="P106" s="213"/>
      <c r="Q106" s="213"/>
      <c r="R106" s="213"/>
      <c r="S106" s="213"/>
      <c r="T106" s="214"/>
      <c r="AT106" s="215" t="s">
        <v>168</v>
      </c>
      <c r="AU106" s="215" t="s">
        <v>82</v>
      </c>
      <c r="AV106" s="13" t="s">
        <v>150</v>
      </c>
      <c r="AW106" s="13" t="s">
        <v>34</v>
      </c>
      <c r="AX106" s="13" t="s">
        <v>80</v>
      </c>
      <c r="AY106" s="215" t="s">
        <v>144</v>
      </c>
    </row>
    <row r="107" spans="1:65" s="2" customFormat="1" ht="37.799999999999997" customHeight="1">
      <c r="A107" s="36"/>
      <c r="B107" s="37"/>
      <c r="C107" s="173" t="s">
        <v>161</v>
      </c>
      <c r="D107" s="173" t="s">
        <v>145</v>
      </c>
      <c r="E107" s="174" t="s">
        <v>499</v>
      </c>
      <c r="F107" s="175" t="s">
        <v>500</v>
      </c>
      <c r="G107" s="176" t="s">
        <v>231</v>
      </c>
      <c r="H107" s="177">
        <v>2093.84</v>
      </c>
      <c r="I107" s="178"/>
      <c r="J107" s="179">
        <f>ROUND(I107*H107,2)</f>
        <v>0</v>
      </c>
      <c r="K107" s="175" t="s">
        <v>149</v>
      </c>
      <c r="L107" s="41"/>
      <c r="M107" s="180" t="s">
        <v>19</v>
      </c>
      <c r="N107" s="181" t="s">
        <v>44</v>
      </c>
      <c r="O107" s="66"/>
      <c r="P107" s="182">
        <f>O107*H107</f>
        <v>0</v>
      </c>
      <c r="Q107" s="182">
        <v>0</v>
      </c>
      <c r="R107" s="182">
        <f>Q107*H107</f>
        <v>0</v>
      </c>
      <c r="S107" s="182">
        <v>0</v>
      </c>
      <c r="T107" s="183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84" t="s">
        <v>150</v>
      </c>
      <c r="AT107" s="184" t="s">
        <v>145</v>
      </c>
      <c r="AU107" s="184" t="s">
        <v>82</v>
      </c>
      <c r="AY107" s="19" t="s">
        <v>144</v>
      </c>
      <c r="BE107" s="185">
        <f>IF(N107="základní",J107,0)</f>
        <v>0</v>
      </c>
      <c r="BF107" s="185">
        <f>IF(N107="snížená",J107,0)</f>
        <v>0</v>
      </c>
      <c r="BG107" s="185">
        <f>IF(N107="zákl. přenesená",J107,0)</f>
        <v>0</v>
      </c>
      <c r="BH107" s="185">
        <f>IF(N107="sníž. přenesená",J107,0)</f>
        <v>0</v>
      </c>
      <c r="BI107" s="185">
        <f>IF(N107="nulová",J107,0)</f>
        <v>0</v>
      </c>
      <c r="BJ107" s="19" t="s">
        <v>80</v>
      </c>
      <c r="BK107" s="185">
        <f>ROUND(I107*H107,2)</f>
        <v>0</v>
      </c>
      <c r="BL107" s="19" t="s">
        <v>150</v>
      </c>
      <c r="BM107" s="184" t="s">
        <v>501</v>
      </c>
    </row>
    <row r="108" spans="1:65" s="2" customFormat="1" ht="38.4">
      <c r="A108" s="36"/>
      <c r="B108" s="37"/>
      <c r="C108" s="38"/>
      <c r="D108" s="186" t="s">
        <v>152</v>
      </c>
      <c r="E108" s="38"/>
      <c r="F108" s="187" t="s">
        <v>502</v>
      </c>
      <c r="G108" s="38"/>
      <c r="H108" s="38"/>
      <c r="I108" s="188"/>
      <c r="J108" s="38"/>
      <c r="K108" s="38"/>
      <c r="L108" s="41"/>
      <c r="M108" s="189"/>
      <c r="N108" s="190"/>
      <c r="O108" s="66"/>
      <c r="P108" s="66"/>
      <c r="Q108" s="66"/>
      <c r="R108" s="66"/>
      <c r="S108" s="66"/>
      <c r="T108" s="67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T108" s="19" t="s">
        <v>152</v>
      </c>
      <c r="AU108" s="19" t="s">
        <v>82</v>
      </c>
    </row>
    <row r="109" spans="1:65" s="2" customFormat="1" ht="10.199999999999999">
      <c r="A109" s="36"/>
      <c r="B109" s="37"/>
      <c r="C109" s="38"/>
      <c r="D109" s="191" t="s">
        <v>153</v>
      </c>
      <c r="E109" s="38"/>
      <c r="F109" s="192" t="s">
        <v>503</v>
      </c>
      <c r="G109" s="38"/>
      <c r="H109" s="38"/>
      <c r="I109" s="188"/>
      <c r="J109" s="38"/>
      <c r="K109" s="38"/>
      <c r="L109" s="41"/>
      <c r="M109" s="189"/>
      <c r="N109" s="190"/>
      <c r="O109" s="66"/>
      <c r="P109" s="66"/>
      <c r="Q109" s="66"/>
      <c r="R109" s="66"/>
      <c r="S109" s="66"/>
      <c r="T109" s="67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9" t="s">
        <v>153</v>
      </c>
      <c r="AU109" s="19" t="s">
        <v>82</v>
      </c>
    </row>
    <row r="110" spans="1:65" s="12" customFormat="1" ht="10.199999999999999">
      <c r="B110" s="194"/>
      <c r="C110" s="195"/>
      <c r="D110" s="186" t="s">
        <v>168</v>
      </c>
      <c r="E110" s="196" t="s">
        <v>19</v>
      </c>
      <c r="F110" s="197" t="s">
        <v>504</v>
      </c>
      <c r="G110" s="195"/>
      <c r="H110" s="198">
        <v>2093.84</v>
      </c>
      <c r="I110" s="199"/>
      <c r="J110" s="195"/>
      <c r="K110" s="195"/>
      <c r="L110" s="200"/>
      <c r="M110" s="201"/>
      <c r="N110" s="202"/>
      <c r="O110" s="202"/>
      <c r="P110" s="202"/>
      <c r="Q110" s="202"/>
      <c r="R110" s="202"/>
      <c r="S110" s="202"/>
      <c r="T110" s="203"/>
      <c r="AT110" s="204" t="s">
        <v>168</v>
      </c>
      <c r="AU110" s="204" t="s">
        <v>82</v>
      </c>
      <c r="AV110" s="12" t="s">
        <v>82</v>
      </c>
      <c r="AW110" s="12" t="s">
        <v>34</v>
      </c>
      <c r="AX110" s="12" t="s">
        <v>80</v>
      </c>
      <c r="AY110" s="204" t="s">
        <v>144</v>
      </c>
    </row>
    <row r="111" spans="1:65" s="2" customFormat="1" ht="37.799999999999997" customHeight="1">
      <c r="A111" s="36"/>
      <c r="B111" s="37"/>
      <c r="C111" s="173" t="s">
        <v>150</v>
      </c>
      <c r="D111" s="173" t="s">
        <v>145</v>
      </c>
      <c r="E111" s="174" t="s">
        <v>505</v>
      </c>
      <c r="F111" s="175" t="s">
        <v>506</v>
      </c>
      <c r="G111" s="176" t="s">
        <v>231</v>
      </c>
      <c r="H111" s="177">
        <v>1750.9</v>
      </c>
      <c r="I111" s="178"/>
      <c r="J111" s="179">
        <f>ROUND(I111*H111,2)</f>
        <v>0</v>
      </c>
      <c r="K111" s="175" t="s">
        <v>149</v>
      </c>
      <c r="L111" s="41"/>
      <c r="M111" s="180" t="s">
        <v>19</v>
      </c>
      <c r="N111" s="181" t="s">
        <v>44</v>
      </c>
      <c r="O111" s="66"/>
      <c r="P111" s="182">
        <f>O111*H111</f>
        <v>0</v>
      </c>
      <c r="Q111" s="182">
        <v>0</v>
      </c>
      <c r="R111" s="182">
        <f>Q111*H111</f>
        <v>0</v>
      </c>
      <c r="S111" s="182">
        <v>0</v>
      </c>
      <c r="T111" s="183">
        <f>S111*H111</f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84" t="s">
        <v>150</v>
      </c>
      <c r="AT111" s="184" t="s">
        <v>145</v>
      </c>
      <c r="AU111" s="184" t="s">
        <v>82</v>
      </c>
      <c r="AY111" s="19" t="s">
        <v>144</v>
      </c>
      <c r="BE111" s="185">
        <f>IF(N111="základní",J111,0)</f>
        <v>0</v>
      </c>
      <c r="BF111" s="185">
        <f>IF(N111="snížená",J111,0)</f>
        <v>0</v>
      </c>
      <c r="BG111" s="185">
        <f>IF(N111="zákl. přenesená",J111,0)</f>
        <v>0</v>
      </c>
      <c r="BH111" s="185">
        <f>IF(N111="sníž. přenesená",J111,0)</f>
        <v>0</v>
      </c>
      <c r="BI111" s="185">
        <f>IF(N111="nulová",J111,0)</f>
        <v>0</v>
      </c>
      <c r="BJ111" s="19" t="s">
        <v>80</v>
      </c>
      <c r="BK111" s="185">
        <f>ROUND(I111*H111,2)</f>
        <v>0</v>
      </c>
      <c r="BL111" s="19" t="s">
        <v>150</v>
      </c>
      <c r="BM111" s="184" t="s">
        <v>507</v>
      </c>
    </row>
    <row r="112" spans="1:65" s="2" customFormat="1" ht="38.4">
      <c r="A112" s="36"/>
      <c r="B112" s="37"/>
      <c r="C112" s="38"/>
      <c r="D112" s="186" t="s">
        <v>152</v>
      </c>
      <c r="E112" s="38"/>
      <c r="F112" s="187" t="s">
        <v>508</v>
      </c>
      <c r="G112" s="38"/>
      <c r="H112" s="38"/>
      <c r="I112" s="188"/>
      <c r="J112" s="38"/>
      <c r="K112" s="38"/>
      <c r="L112" s="41"/>
      <c r="M112" s="189"/>
      <c r="N112" s="190"/>
      <c r="O112" s="66"/>
      <c r="P112" s="66"/>
      <c r="Q112" s="66"/>
      <c r="R112" s="66"/>
      <c r="S112" s="66"/>
      <c r="T112" s="67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T112" s="19" t="s">
        <v>152</v>
      </c>
      <c r="AU112" s="19" t="s">
        <v>82</v>
      </c>
    </row>
    <row r="113" spans="1:65" s="2" customFormat="1" ht="10.199999999999999">
      <c r="A113" s="36"/>
      <c r="B113" s="37"/>
      <c r="C113" s="38"/>
      <c r="D113" s="191" t="s">
        <v>153</v>
      </c>
      <c r="E113" s="38"/>
      <c r="F113" s="192" t="s">
        <v>509</v>
      </c>
      <c r="G113" s="38"/>
      <c r="H113" s="38"/>
      <c r="I113" s="188"/>
      <c r="J113" s="38"/>
      <c r="K113" s="38"/>
      <c r="L113" s="41"/>
      <c r="M113" s="189"/>
      <c r="N113" s="190"/>
      <c r="O113" s="66"/>
      <c r="P113" s="66"/>
      <c r="Q113" s="66"/>
      <c r="R113" s="66"/>
      <c r="S113" s="66"/>
      <c r="T113" s="67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9" t="s">
        <v>153</v>
      </c>
      <c r="AU113" s="19" t="s">
        <v>82</v>
      </c>
    </row>
    <row r="114" spans="1:65" s="12" customFormat="1" ht="10.199999999999999">
      <c r="B114" s="194"/>
      <c r="C114" s="195"/>
      <c r="D114" s="186" t="s">
        <v>168</v>
      </c>
      <c r="E114" s="196" t="s">
        <v>19</v>
      </c>
      <c r="F114" s="197" t="s">
        <v>510</v>
      </c>
      <c r="G114" s="195"/>
      <c r="H114" s="198">
        <v>1750.9</v>
      </c>
      <c r="I114" s="199"/>
      <c r="J114" s="195"/>
      <c r="K114" s="195"/>
      <c r="L114" s="200"/>
      <c r="M114" s="201"/>
      <c r="N114" s="202"/>
      <c r="O114" s="202"/>
      <c r="P114" s="202"/>
      <c r="Q114" s="202"/>
      <c r="R114" s="202"/>
      <c r="S114" s="202"/>
      <c r="T114" s="203"/>
      <c r="AT114" s="204" t="s">
        <v>168</v>
      </c>
      <c r="AU114" s="204" t="s">
        <v>82</v>
      </c>
      <c r="AV114" s="12" t="s">
        <v>82</v>
      </c>
      <c r="AW114" s="12" t="s">
        <v>34</v>
      </c>
      <c r="AX114" s="12" t="s">
        <v>80</v>
      </c>
      <c r="AY114" s="204" t="s">
        <v>144</v>
      </c>
    </row>
    <row r="115" spans="1:65" s="2" customFormat="1" ht="24.15" customHeight="1">
      <c r="A115" s="36"/>
      <c r="B115" s="37"/>
      <c r="C115" s="173" t="s">
        <v>143</v>
      </c>
      <c r="D115" s="173" t="s">
        <v>145</v>
      </c>
      <c r="E115" s="174" t="s">
        <v>511</v>
      </c>
      <c r="F115" s="175" t="s">
        <v>512</v>
      </c>
      <c r="G115" s="176" t="s">
        <v>148</v>
      </c>
      <c r="H115" s="177">
        <v>2093.84</v>
      </c>
      <c r="I115" s="178"/>
      <c r="J115" s="179">
        <f>ROUND(I115*H115,2)</f>
        <v>0</v>
      </c>
      <c r="K115" s="175" t="s">
        <v>149</v>
      </c>
      <c r="L115" s="41"/>
      <c r="M115" s="180" t="s">
        <v>19</v>
      </c>
      <c r="N115" s="181" t="s">
        <v>44</v>
      </c>
      <c r="O115" s="66"/>
      <c r="P115" s="182">
        <f>O115*H115</f>
        <v>0</v>
      </c>
      <c r="Q115" s="182">
        <v>0</v>
      </c>
      <c r="R115" s="182">
        <f>Q115*H115</f>
        <v>0</v>
      </c>
      <c r="S115" s="182">
        <v>0</v>
      </c>
      <c r="T115" s="183">
        <f>S115*H115</f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184" t="s">
        <v>150</v>
      </c>
      <c r="AT115" s="184" t="s">
        <v>145</v>
      </c>
      <c r="AU115" s="184" t="s">
        <v>82</v>
      </c>
      <c r="AY115" s="19" t="s">
        <v>144</v>
      </c>
      <c r="BE115" s="185">
        <f>IF(N115="základní",J115,0)</f>
        <v>0</v>
      </c>
      <c r="BF115" s="185">
        <f>IF(N115="snížená",J115,0)</f>
        <v>0</v>
      </c>
      <c r="BG115" s="185">
        <f>IF(N115="zákl. přenesená",J115,0)</f>
        <v>0</v>
      </c>
      <c r="BH115" s="185">
        <f>IF(N115="sníž. přenesená",J115,0)</f>
        <v>0</v>
      </c>
      <c r="BI115" s="185">
        <f>IF(N115="nulová",J115,0)</f>
        <v>0</v>
      </c>
      <c r="BJ115" s="19" t="s">
        <v>80</v>
      </c>
      <c r="BK115" s="185">
        <f>ROUND(I115*H115,2)</f>
        <v>0</v>
      </c>
      <c r="BL115" s="19" t="s">
        <v>150</v>
      </c>
      <c r="BM115" s="184" t="s">
        <v>513</v>
      </c>
    </row>
    <row r="116" spans="1:65" s="2" customFormat="1" ht="28.8">
      <c r="A116" s="36"/>
      <c r="B116" s="37"/>
      <c r="C116" s="38"/>
      <c r="D116" s="186" t="s">
        <v>152</v>
      </c>
      <c r="E116" s="38"/>
      <c r="F116" s="187" t="s">
        <v>514</v>
      </c>
      <c r="G116" s="38"/>
      <c r="H116" s="38"/>
      <c r="I116" s="188"/>
      <c r="J116" s="38"/>
      <c r="K116" s="38"/>
      <c r="L116" s="41"/>
      <c r="M116" s="189"/>
      <c r="N116" s="190"/>
      <c r="O116" s="66"/>
      <c r="P116" s="66"/>
      <c r="Q116" s="66"/>
      <c r="R116" s="66"/>
      <c r="S116" s="66"/>
      <c r="T116" s="67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T116" s="19" t="s">
        <v>152</v>
      </c>
      <c r="AU116" s="19" t="s">
        <v>82</v>
      </c>
    </row>
    <row r="117" spans="1:65" s="2" customFormat="1" ht="10.199999999999999">
      <c r="A117" s="36"/>
      <c r="B117" s="37"/>
      <c r="C117" s="38"/>
      <c r="D117" s="191" t="s">
        <v>153</v>
      </c>
      <c r="E117" s="38"/>
      <c r="F117" s="192" t="s">
        <v>515</v>
      </c>
      <c r="G117" s="38"/>
      <c r="H117" s="38"/>
      <c r="I117" s="188"/>
      <c r="J117" s="38"/>
      <c r="K117" s="38"/>
      <c r="L117" s="41"/>
      <c r="M117" s="189"/>
      <c r="N117" s="190"/>
      <c r="O117" s="66"/>
      <c r="P117" s="66"/>
      <c r="Q117" s="66"/>
      <c r="R117" s="66"/>
      <c r="S117" s="66"/>
      <c r="T117" s="67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T117" s="19" t="s">
        <v>153</v>
      </c>
      <c r="AU117" s="19" t="s">
        <v>82</v>
      </c>
    </row>
    <row r="118" spans="1:65" s="12" customFormat="1" ht="10.199999999999999">
      <c r="B118" s="194"/>
      <c r="C118" s="195"/>
      <c r="D118" s="186" t="s">
        <v>168</v>
      </c>
      <c r="E118" s="196" t="s">
        <v>19</v>
      </c>
      <c r="F118" s="197" t="s">
        <v>516</v>
      </c>
      <c r="G118" s="195"/>
      <c r="H118" s="198">
        <v>2093.84</v>
      </c>
      <c r="I118" s="199"/>
      <c r="J118" s="195"/>
      <c r="K118" s="195"/>
      <c r="L118" s="200"/>
      <c r="M118" s="201"/>
      <c r="N118" s="202"/>
      <c r="O118" s="202"/>
      <c r="P118" s="202"/>
      <c r="Q118" s="202"/>
      <c r="R118" s="202"/>
      <c r="S118" s="202"/>
      <c r="T118" s="203"/>
      <c r="AT118" s="204" t="s">
        <v>168</v>
      </c>
      <c r="AU118" s="204" t="s">
        <v>82</v>
      </c>
      <c r="AV118" s="12" t="s">
        <v>82</v>
      </c>
      <c r="AW118" s="12" t="s">
        <v>34</v>
      </c>
      <c r="AX118" s="12" t="s">
        <v>80</v>
      </c>
      <c r="AY118" s="204" t="s">
        <v>144</v>
      </c>
    </row>
    <row r="119" spans="1:65" s="2" customFormat="1" ht="16.5" customHeight="1">
      <c r="A119" s="36"/>
      <c r="B119" s="37"/>
      <c r="C119" s="216" t="s">
        <v>180</v>
      </c>
      <c r="D119" s="216" t="s">
        <v>223</v>
      </c>
      <c r="E119" s="217" t="s">
        <v>517</v>
      </c>
      <c r="F119" s="218" t="s">
        <v>518</v>
      </c>
      <c r="G119" s="219" t="s">
        <v>519</v>
      </c>
      <c r="H119" s="220">
        <v>41.877000000000002</v>
      </c>
      <c r="I119" s="221"/>
      <c r="J119" s="222">
        <f>ROUND(I119*H119,2)</f>
        <v>0</v>
      </c>
      <c r="K119" s="218" t="s">
        <v>149</v>
      </c>
      <c r="L119" s="223"/>
      <c r="M119" s="224" t="s">
        <v>19</v>
      </c>
      <c r="N119" s="225" t="s">
        <v>44</v>
      </c>
      <c r="O119" s="66"/>
      <c r="P119" s="182">
        <f>O119*H119</f>
        <v>0</v>
      </c>
      <c r="Q119" s="182">
        <v>1E-3</v>
      </c>
      <c r="R119" s="182">
        <f>Q119*H119</f>
        <v>4.1877000000000004E-2</v>
      </c>
      <c r="S119" s="182">
        <v>0</v>
      </c>
      <c r="T119" s="183">
        <f>S119*H119</f>
        <v>0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R119" s="184" t="s">
        <v>193</v>
      </c>
      <c r="AT119" s="184" t="s">
        <v>223</v>
      </c>
      <c r="AU119" s="184" t="s">
        <v>82</v>
      </c>
      <c r="AY119" s="19" t="s">
        <v>144</v>
      </c>
      <c r="BE119" s="185">
        <f>IF(N119="základní",J119,0)</f>
        <v>0</v>
      </c>
      <c r="BF119" s="185">
        <f>IF(N119="snížená",J119,0)</f>
        <v>0</v>
      </c>
      <c r="BG119" s="185">
        <f>IF(N119="zákl. přenesená",J119,0)</f>
        <v>0</v>
      </c>
      <c r="BH119" s="185">
        <f>IF(N119="sníž. přenesená",J119,0)</f>
        <v>0</v>
      </c>
      <c r="BI119" s="185">
        <f>IF(N119="nulová",J119,0)</f>
        <v>0</v>
      </c>
      <c r="BJ119" s="19" t="s">
        <v>80</v>
      </c>
      <c r="BK119" s="185">
        <f>ROUND(I119*H119,2)</f>
        <v>0</v>
      </c>
      <c r="BL119" s="19" t="s">
        <v>150</v>
      </c>
      <c r="BM119" s="184" t="s">
        <v>520</v>
      </c>
    </row>
    <row r="120" spans="1:65" s="2" customFormat="1" ht="10.199999999999999">
      <c r="A120" s="36"/>
      <c r="B120" s="37"/>
      <c r="C120" s="38"/>
      <c r="D120" s="186" t="s">
        <v>152</v>
      </c>
      <c r="E120" s="38"/>
      <c r="F120" s="187" t="s">
        <v>518</v>
      </c>
      <c r="G120" s="38"/>
      <c r="H120" s="38"/>
      <c r="I120" s="188"/>
      <c r="J120" s="38"/>
      <c r="K120" s="38"/>
      <c r="L120" s="41"/>
      <c r="M120" s="189"/>
      <c r="N120" s="190"/>
      <c r="O120" s="66"/>
      <c r="P120" s="66"/>
      <c r="Q120" s="66"/>
      <c r="R120" s="66"/>
      <c r="S120" s="66"/>
      <c r="T120" s="67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T120" s="19" t="s">
        <v>152</v>
      </c>
      <c r="AU120" s="19" t="s">
        <v>82</v>
      </c>
    </row>
    <row r="121" spans="1:65" s="12" customFormat="1" ht="10.199999999999999">
      <c r="B121" s="194"/>
      <c r="C121" s="195"/>
      <c r="D121" s="186" t="s">
        <v>168</v>
      </c>
      <c r="E121" s="195"/>
      <c r="F121" s="197" t="s">
        <v>521</v>
      </c>
      <c r="G121" s="195"/>
      <c r="H121" s="198">
        <v>41.877000000000002</v>
      </c>
      <c r="I121" s="199"/>
      <c r="J121" s="195"/>
      <c r="K121" s="195"/>
      <c r="L121" s="200"/>
      <c r="M121" s="201"/>
      <c r="N121" s="202"/>
      <c r="O121" s="202"/>
      <c r="P121" s="202"/>
      <c r="Q121" s="202"/>
      <c r="R121" s="202"/>
      <c r="S121" s="202"/>
      <c r="T121" s="203"/>
      <c r="AT121" s="204" t="s">
        <v>168</v>
      </c>
      <c r="AU121" s="204" t="s">
        <v>82</v>
      </c>
      <c r="AV121" s="12" t="s">
        <v>82</v>
      </c>
      <c r="AW121" s="12" t="s">
        <v>4</v>
      </c>
      <c r="AX121" s="12" t="s">
        <v>80</v>
      </c>
      <c r="AY121" s="204" t="s">
        <v>144</v>
      </c>
    </row>
    <row r="122" spans="1:65" s="2" customFormat="1" ht="21.75" customHeight="1">
      <c r="A122" s="36"/>
      <c r="B122" s="37"/>
      <c r="C122" s="173" t="s">
        <v>186</v>
      </c>
      <c r="D122" s="173" t="s">
        <v>145</v>
      </c>
      <c r="E122" s="174" t="s">
        <v>522</v>
      </c>
      <c r="F122" s="175" t="s">
        <v>523</v>
      </c>
      <c r="G122" s="176" t="s">
        <v>255</v>
      </c>
      <c r="H122" s="177">
        <v>3</v>
      </c>
      <c r="I122" s="178"/>
      <c r="J122" s="179">
        <f>ROUND(I122*H122,2)</f>
        <v>0</v>
      </c>
      <c r="K122" s="175" t="s">
        <v>19</v>
      </c>
      <c r="L122" s="41"/>
      <c r="M122" s="180" t="s">
        <v>19</v>
      </c>
      <c r="N122" s="181" t="s">
        <v>44</v>
      </c>
      <c r="O122" s="66"/>
      <c r="P122" s="182">
        <f>O122*H122</f>
        <v>0</v>
      </c>
      <c r="Q122" s="182">
        <v>0</v>
      </c>
      <c r="R122" s="182">
        <f>Q122*H122</f>
        <v>0</v>
      </c>
      <c r="S122" s="182">
        <v>0</v>
      </c>
      <c r="T122" s="183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84" t="s">
        <v>150</v>
      </c>
      <c r="AT122" s="184" t="s">
        <v>145</v>
      </c>
      <c r="AU122" s="184" t="s">
        <v>82</v>
      </c>
      <c r="AY122" s="19" t="s">
        <v>144</v>
      </c>
      <c r="BE122" s="185">
        <f>IF(N122="základní",J122,0)</f>
        <v>0</v>
      </c>
      <c r="BF122" s="185">
        <f>IF(N122="snížená",J122,0)</f>
        <v>0</v>
      </c>
      <c r="BG122" s="185">
        <f>IF(N122="zákl. přenesená",J122,0)</f>
        <v>0</v>
      </c>
      <c r="BH122" s="185">
        <f>IF(N122="sníž. přenesená",J122,0)</f>
        <v>0</v>
      </c>
      <c r="BI122" s="185">
        <f>IF(N122="nulová",J122,0)</f>
        <v>0</v>
      </c>
      <c r="BJ122" s="19" t="s">
        <v>80</v>
      </c>
      <c r="BK122" s="185">
        <f>ROUND(I122*H122,2)</f>
        <v>0</v>
      </c>
      <c r="BL122" s="19" t="s">
        <v>150</v>
      </c>
      <c r="BM122" s="184" t="s">
        <v>524</v>
      </c>
    </row>
    <row r="123" spans="1:65" s="2" customFormat="1" ht="19.2">
      <c r="A123" s="36"/>
      <c r="B123" s="37"/>
      <c r="C123" s="38"/>
      <c r="D123" s="186" t="s">
        <v>152</v>
      </c>
      <c r="E123" s="38"/>
      <c r="F123" s="187" t="s">
        <v>525</v>
      </c>
      <c r="G123" s="38"/>
      <c r="H123" s="38"/>
      <c r="I123" s="188"/>
      <c r="J123" s="38"/>
      <c r="K123" s="38"/>
      <c r="L123" s="41"/>
      <c r="M123" s="189"/>
      <c r="N123" s="190"/>
      <c r="O123" s="66"/>
      <c r="P123" s="66"/>
      <c r="Q123" s="66"/>
      <c r="R123" s="66"/>
      <c r="S123" s="66"/>
      <c r="T123" s="67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9" t="s">
        <v>152</v>
      </c>
      <c r="AU123" s="19" t="s">
        <v>82</v>
      </c>
    </row>
    <row r="124" spans="1:65" s="2" customFormat="1" ht="38.4">
      <c r="A124" s="36"/>
      <c r="B124" s="37"/>
      <c r="C124" s="38"/>
      <c r="D124" s="186" t="s">
        <v>155</v>
      </c>
      <c r="E124" s="38"/>
      <c r="F124" s="193" t="s">
        <v>526</v>
      </c>
      <c r="G124" s="38"/>
      <c r="H124" s="38"/>
      <c r="I124" s="188"/>
      <c r="J124" s="38"/>
      <c r="K124" s="38"/>
      <c r="L124" s="41"/>
      <c r="M124" s="189"/>
      <c r="N124" s="190"/>
      <c r="O124" s="66"/>
      <c r="P124" s="66"/>
      <c r="Q124" s="66"/>
      <c r="R124" s="66"/>
      <c r="S124" s="66"/>
      <c r="T124" s="67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9" t="s">
        <v>155</v>
      </c>
      <c r="AU124" s="19" t="s">
        <v>82</v>
      </c>
    </row>
    <row r="125" spans="1:65" s="2" customFormat="1" ht="16.5" customHeight="1">
      <c r="A125" s="36"/>
      <c r="B125" s="37"/>
      <c r="C125" s="173" t="s">
        <v>193</v>
      </c>
      <c r="D125" s="173" t="s">
        <v>145</v>
      </c>
      <c r="E125" s="174" t="s">
        <v>527</v>
      </c>
      <c r="F125" s="175" t="s">
        <v>528</v>
      </c>
      <c r="G125" s="176" t="s">
        <v>231</v>
      </c>
      <c r="H125" s="177">
        <v>1783.77</v>
      </c>
      <c r="I125" s="178"/>
      <c r="J125" s="179">
        <f>ROUND(I125*H125,2)</f>
        <v>0</v>
      </c>
      <c r="K125" s="175" t="s">
        <v>149</v>
      </c>
      <c r="L125" s="41"/>
      <c r="M125" s="180" t="s">
        <v>19</v>
      </c>
      <c r="N125" s="181" t="s">
        <v>44</v>
      </c>
      <c r="O125" s="66"/>
      <c r="P125" s="182">
        <f>O125*H125</f>
        <v>0</v>
      </c>
      <c r="Q125" s="182">
        <v>0</v>
      </c>
      <c r="R125" s="182">
        <f>Q125*H125</f>
        <v>0</v>
      </c>
      <c r="S125" s="182">
        <v>1.82</v>
      </c>
      <c r="T125" s="183">
        <f>S125*H125</f>
        <v>3246.4614000000001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84" t="s">
        <v>150</v>
      </c>
      <c r="AT125" s="184" t="s">
        <v>145</v>
      </c>
      <c r="AU125" s="184" t="s">
        <v>82</v>
      </c>
      <c r="AY125" s="19" t="s">
        <v>144</v>
      </c>
      <c r="BE125" s="185">
        <f>IF(N125="základní",J125,0)</f>
        <v>0</v>
      </c>
      <c r="BF125" s="185">
        <f>IF(N125="snížená",J125,0)</f>
        <v>0</v>
      </c>
      <c r="BG125" s="185">
        <f>IF(N125="zákl. přenesená",J125,0)</f>
        <v>0</v>
      </c>
      <c r="BH125" s="185">
        <f>IF(N125="sníž. přenesená",J125,0)</f>
        <v>0</v>
      </c>
      <c r="BI125" s="185">
        <f>IF(N125="nulová",J125,0)</f>
        <v>0</v>
      </c>
      <c r="BJ125" s="19" t="s">
        <v>80</v>
      </c>
      <c r="BK125" s="185">
        <f>ROUND(I125*H125,2)</f>
        <v>0</v>
      </c>
      <c r="BL125" s="19" t="s">
        <v>150</v>
      </c>
      <c r="BM125" s="184" t="s">
        <v>529</v>
      </c>
    </row>
    <row r="126" spans="1:65" s="2" customFormat="1" ht="28.8">
      <c r="A126" s="36"/>
      <c r="B126" s="37"/>
      <c r="C126" s="38"/>
      <c r="D126" s="186" t="s">
        <v>152</v>
      </c>
      <c r="E126" s="38"/>
      <c r="F126" s="187" t="s">
        <v>530</v>
      </c>
      <c r="G126" s="38"/>
      <c r="H126" s="38"/>
      <c r="I126" s="188"/>
      <c r="J126" s="38"/>
      <c r="K126" s="38"/>
      <c r="L126" s="41"/>
      <c r="M126" s="189"/>
      <c r="N126" s="190"/>
      <c r="O126" s="66"/>
      <c r="P126" s="66"/>
      <c r="Q126" s="66"/>
      <c r="R126" s="66"/>
      <c r="S126" s="66"/>
      <c r="T126" s="67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T126" s="19" t="s">
        <v>152</v>
      </c>
      <c r="AU126" s="19" t="s">
        <v>82</v>
      </c>
    </row>
    <row r="127" spans="1:65" s="2" customFormat="1" ht="10.199999999999999">
      <c r="A127" s="36"/>
      <c r="B127" s="37"/>
      <c r="C127" s="38"/>
      <c r="D127" s="191" t="s">
        <v>153</v>
      </c>
      <c r="E127" s="38"/>
      <c r="F127" s="192" t="s">
        <v>531</v>
      </c>
      <c r="G127" s="38"/>
      <c r="H127" s="38"/>
      <c r="I127" s="188"/>
      <c r="J127" s="38"/>
      <c r="K127" s="38"/>
      <c r="L127" s="41"/>
      <c r="M127" s="189"/>
      <c r="N127" s="190"/>
      <c r="O127" s="66"/>
      <c r="P127" s="66"/>
      <c r="Q127" s="66"/>
      <c r="R127" s="66"/>
      <c r="S127" s="66"/>
      <c r="T127" s="67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T127" s="19" t="s">
        <v>153</v>
      </c>
      <c r="AU127" s="19" t="s">
        <v>82</v>
      </c>
    </row>
    <row r="128" spans="1:65" s="2" customFormat="1" ht="19.2">
      <c r="A128" s="36"/>
      <c r="B128" s="37"/>
      <c r="C128" s="38"/>
      <c r="D128" s="186" t="s">
        <v>155</v>
      </c>
      <c r="E128" s="38"/>
      <c r="F128" s="193" t="s">
        <v>532</v>
      </c>
      <c r="G128" s="38"/>
      <c r="H128" s="38"/>
      <c r="I128" s="188"/>
      <c r="J128" s="38"/>
      <c r="K128" s="38"/>
      <c r="L128" s="41"/>
      <c r="M128" s="189"/>
      <c r="N128" s="190"/>
      <c r="O128" s="66"/>
      <c r="P128" s="66"/>
      <c r="Q128" s="66"/>
      <c r="R128" s="66"/>
      <c r="S128" s="66"/>
      <c r="T128" s="67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9" t="s">
        <v>155</v>
      </c>
      <c r="AU128" s="19" t="s">
        <v>82</v>
      </c>
    </row>
    <row r="129" spans="1:65" s="12" customFormat="1" ht="10.199999999999999">
      <c r="B129" s="194"/>
      <c r="C129" s="195"/>
      <c r="D129" s="186" t="s">
        <v>168</v>
      </c>
      <c r="E129" s="196" t="s">
        <v>19</v>
      </c>
      <c r="F129" s="197" t="s">
        <v>533</v>
      </c>
      <c r="G129" s="195"/>
      <c r="H129" s="198">
        <v>1750.88</v>
      </c>
      <c r="I129" s="199"/>
      <c r="J129" s="195"/>
      <c r="K129" s="195"/>
      <c r="L129" s="200"/>
      <c r="M129" s="201"/>
      <c r="N129" s="202"/>
      <c r="O129" s="202"/>
      <c r="P129" s="202"/>
      <c r="Q129" s="202"/>
      <c r="R129" s="202"/>
      <c r="S129" s="202"/>
      <c r="T129" s="203"/>
      <c r="AT129" s="204" t="s">
        <v>168</v>
      </c>
      <c r="AU129" s="204" t="s">
        <v>82</v>
      </c>
      <c r="AV129" s="12" t="s">
        <v>82</v>
      </c>
      <c r="AW129" s="12" t="s">
        <v>34</v>
      </c>
      <c r="AX129" s="12" t="s">
        <v>73</v>
      </c>
      <c r="AY129" s="204" t="s">
        <v>144</v>
      </c>
    </row>
    <row r="130" spans="1:65" s="12" customFormat="1" ht="10.199999999999999">
      <c r="B130" s="194"/>
      <c r="C130" s="195"/>
      <c r="D130" s="186" t="s">
        <v>168</v>
      </c>
      <c r="E130" s="196" t="s">
        <v>19</v>
      </c>
      <c r="F130" s="197" t="s">
        <v>534</v>
      </c>
      <c r="G130" s="195"/>
      <c r="H130" s="198">
        <v>15.9</v>
      </c>
      <c r="I130" s="199"/>
      <c r="J130" s="195"/>
      <c r="K130" s="195"/>
      <c r="L130" s="200"/>
      <c r="M130" s="201"/>
      <c r="N130" s="202"/>
      <c r="O130" s="202"/>
      <c r="P130" s="202"/>
      <c r="Q130" s="202"/>
      <c r="R130" s="202"/>
      <c r="S130" s="202"/>
      <c r="T130" s="203"/>
      <c r="AT130" s="204" t="s">
        <v>168</v>
      </c>
      <c r="AU130" s="204" t="s">
        <v>82</v>
      </c>
      <c r="AV130" s="12" t="s">
        <v>82</v>
      </c>
      <c r="AW130" s="12" t="s">
        <v>34</v>
      </c>
      <c r="AX130" s="12" t="s">
        <v>73</v>
      </c>
      <c r="AY130" s="204" t="s">
        <v>144</v>
      </c>
    </row>
    <row r="131" spans="1:65" s="12" customFormat="1" ht="10.199999999999999">
      <c r="B131" s="194"/>
      <c r="C131" s="195"/>
      <c r="D131" s="186" t="s">
        <v>168</v>
      </c>
      <c r="E131" s="196" t="s">
        <v>19</v>
      </c>
      <c r="F131" s="197" t="s">
        <v>535</v>
      </c>
      <c r="G131" s="195"/>
      <c r="H131" s="198">
        <v>2.89</v>
      </c>
      <c r="I131" s="199"/>
      <c r="J131" s="195"/>
      <c r="K131" s="195"/>
      <c r="L131" s="200"/>
      <c r="M131" s="201"/>
      <c r="N131" s="202"/>
      <c r="O131" s="202"/>
      <c r="P131" s="202"/>
      <c r="Q131" s="202"/>
      <c r="R131" s="202"/>
      <c r="S131" s="202"/>
      <c r="T131" s="203"/>
      <c r="AT131" s="204" t="s">
        <v>168</v>
      </c>
      <c r="AU131" s="204" t="s">
        <v>82</v>
      </c>
      <c r="AV131" s="12" t="s">
        <v>82</v>
      </c>
      <c r="AW131" s="12" t="s">
        <v>34</v>
      </c>
      <c r="AX131" s="12" t="s">
        <v>73</v>
      </c>
      <c r="AY131" s="204" t="s">
        <v>144</v>
      </c>
    </row>
    <row r="132" spans="1:65" s="12" customFormat="1" ht="10.199999999999999">
      <c r="B132" s="194"/>
      <c r="C132" s="195"/>
      <c r="D132" s="186" t="s">
        <v>168</v>
      </c>
      <c r="E132" s="196" t="s">
        <v>19</v>
      </c>
      <c r="F132" s="197" t="s">
        <v>536</v>
      </c>
      <c r="G132" s="195"/>
      <c r="H132" s="198">
        <v>14.1</v>
      </c>
      <c r="I132" s="199"/>
      <c r="J132" s="195"/>
      <c r="K132" s="195"/>
      <c r="L132" s="200"/>
      <c r="M132" s="201"/>
      <c r="N132" s="202"/>
      <c r="O132" s="202"/>
      <c r="P132" s="202"/>
      <c r="Q132" s="202"/>
      <c r="R132" s="202"/>
      <c r="S132" s="202"/>
      <c r="T132" s="203"/>
      <c r="AT132" s="204" t="s">
        <v>168</v>
      </c>
      <c r="AU132" s="204" t="s">
        <v>82</v>
      </c>
      <c r="AV132" s="12" t="s">
        <v>82</v>
      </c>
      <c r="AW132" s="12" t="s">
        <v>34</v>
      </c>
      <c r="AX132" s="12" t="s">
        <v>73</v>
      </c>
      <c r="AY132" s="204" t="s">
        <v>144</v>
      </c>
    </row>
    <row r="133" spans="1:65" s="13" customFormat="1" ht="10.199999999999999">
      <c r="B133" s="205"/>
      <c r="C133" s="206"/>
      <c r="D133" s="186" t="s">
        <v>168</v>
      </c>
      <c r="E133" s="207" t="s">
        <v>19</v>
      </c>
      <c r="F133" s="208" t="s">
        <v>170</v>
      </c>
      <c r="G133" s="206"/>
      <c r="H133" s="209">
        <v>1783.77</v>
      </c>
      <c r="I133" s="210"/>
      <c r="J133" s="206"/>
      <c r="K133" s="206"/>
      <c r="L133" s="211"/>
      <c r="M133" s="212"/>
      <c r="N133" s="213"/>
      <c r="O133" s="213"/>
      <c r="P133" s="213"/>
      <c r="Q133" s="213"/>
      <c r="R133" s="213"/>
      <c r="S133" s="213"/>
      <c r="T133" s="214"/>
      <c r="AT133" s="215" t="s">
        <v>168</v>
      </c>
      <c r="AU133" s="215" t="s">
        <v>82</v>
      </c>
      <c r="AV133" s="13" t="s">
        <v>150</v>
      </c>
      <c r="AW133" s="13" t="s">
        <v>34</v>
      </c>
      <c r="AX133" s="13" t="s">
        <v>80</v>
      </c>
      <c r="AY133" s="215" t="s">
        <v>144</v>
      </c>
    </row>
    <row r="134" spans="1:65" s="2" customFormat="1" ht="24.15" customHeight="1">
      <c r="A134" s="36"/>
      <c r="B134" s="37"/>
      <c r="C134" s="173" t="s">
        <v>199</v>
      </c>
      <c r="D134" s="173" t="s">
        <v>145</v>
      </c>
      <c r="E134" s="174" t="s">
        <v>537</v>
      </c>
      <c r="F134" s="175" t="s">
        <v>538</v>
      </c>
      <c r="G134" s="176" t="s">
        <v>231</v>
      </c>
      <c r="H134" s="177">
        <v>357.09800000000001</v>
      </c>
      <c r="I134" s="178"/>
      <c r="J134" s="179">
        <f>ROUND(I134*H134,2)</f>
        <v>0</v>
      </c>
      <c r="K134" s="175" t="s">
        <v>149</v>
      </c>
      <c r="L134" s="41"/>
      <c r="M134" s="180" t="s">
        <v>19</v>
      </c>
      <c r="N134" s="181" t="s">
        <v>44</v>
      </c>
      <c r="O134" s="66"/>
      <c r="P134" s="182">
        <f>O134*H134</f>
        <v>0</v>
      </c>
      <c r="Q134" s="182">
        <v>0</v>
      </c>
      <c r="R134" s="182">
        <f>Q134*H134</f>
        <v>0</v>
      </c>
      <c r="S134" s="182">
        <v>0</v>
      </c>
      <c r="T134" s="183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84" t="s">
        <v>150</v>
      </c>
      <c r="AT134" s="184" t="s">
        <v>145</v>
      </c>
      <c r="AU134" s="184" t="s">
        <v>82</v>
      </c>
      <c r="AY134" s="19" t="s">
        <v>144</v>
      </c>
      <c r="BE134" s="185">
        <f>IF(N134="základní",J134,0)</f>
        <v>0</v>
      </c>
      <c r="BF134" s="185">
        <f>IF(N134="snížená",J134,0)</f>
        <v>0</v>
      </c>
      <c r="BG134" s="185">
        <f>IF(N134="zákl. přenesená",J134,0)</f>
        <v>0</v>
      </c>
      <c r="BH134" s="185">
        <f>IF(N134="sníž. přenesená",J134,0)</f>
        <v>0</v>
      </c>
      <c r="BI134" s="185">
        <f>IF(N134="nulová",J134,0)</f>
        <v>0</v>
      </c>
      <c r="BJ134" s="19" t="s">
        <v>80</v>
      </c>
      <c r="BK134" s="185">
        <f>ROUND(I134*H134,2)</f>
        <v>0</v>
      </c>
      <c r="BL134" s="19" t="s">
        <v>150</v>
      </c>
      <c r="BM134" s="184" t="s">
        <v>539</v>
      </c>
    </row>
    <row r="135" spans="1:65" s="2" customFormat="1" ht="19.2">
      <c r="A135" s="36"/>
      <c r="B135" s="37"/>
      <c r="C135" s="38"/>
      <c r="D135" s="186" t="s">
        <v>152</v>
      </c>
      <c r="E135" s="38"/>
      <c r="F135" s="187" t="s">
        <v>540</v>
      </c>
      <c r="G135" s="38"/>
      <c r="H135" s="38"/>
      <c r="I135" s="188"/>
      <c r="J135" s="38"/>
      <c r="K135" s="38"/>
      <c r="L135" s="41"/>
      <c r="M135" s="189"/>
      <c r="N135" s="190"/>
      <c r="O135" s="66"/>
      <c r="P135" s="66"/>
      <c r="Q135" s="66"/>
      <c r="R135" s="66"/>
      <c r="S135" s="66"/>
      <c r="T135" s="67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9" t="s">
        <v>152</v>
      </c>
      <c r="AU135" s="19" t="s">
        <v>82</v>
      </c>
    </row>
    <row r="136" spans="1:65" s="2" customFormat="1" ht="10.199999999999999">
      <c r="A136" s="36"/>
      <c r="B136" s="37"/>
      <c r="C136" s="38"/>
      <c r="D136" s="191" t="s">
        <v>153</v>
      </c>
      <c r="E136" s="38"/>
      <c r="F136" s="192" t="s">
        <v>541</v>
      </c>
      <c r="G136" s="38"/>
      <c r="H136" s="38"/>
      <c r="I136" s="188"/>
      <c r="J136" s="38"/>
      <c r="K136" s="38"/>
      <c r="L136" s="41"/>
      <c r="M136" s="189"/>
      <c r="N136" s="190"/>
      <c r="O136" s="66"/>
      <c r="P136" s="66"/>
      <c r="Q136" s="66"/>
      <c r="R136" s="66"/>
      <c r="S136" s="66"/>
      <c r="T136" s="67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9" t="s">
        <v>153</v>
      </c>
      <c r="AU136" s="19" t="s">
        <v>82</v>
      </c>
    </row>
    <row r="137" spans="1:65" s="2" customFormat="1" ht="19.2">
      <c r="A137" s="36"/>
      <c r="B137" s="37"/>
      <c r="C137" s="38"/>
      <c r="D137" s="186" t="s">
        <v>155</v>
      </c>
      <c r="E137" s="38"/>
      <c r="F137" s="193" t="s">
        <v>542</v>
      </c>
      <c r="G137" s="38"/>
      <c r="H137" s="38"/>
      <c r="I137" s="188"/>
      <c r="J137" s="38"/>
      <c r="K137" s="38"/>
      <c r="L137" s="41"/>
      <c r="M137" s="189"/>
      <c r="N137" s="190"/>
      <c r="O137" s="66"/>
      <c r="P137" s="66"/>
      <c r="Q137" s="66"/>
      <c r="R137" s="66"/>
      <c r="S137" s="66"/>
      <c r="T137" s="67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9" t="s">
        <v>155</v>
      </c>
      <c r="AU137" s="19" t="s">
        <v>82</v>
      </c>
    </row>
    <row r="138" spans="1:65" s="12" customFormat="1" ht="10.199999999999999">
      <c r="B138" s="194"/>
      <c r="C138" s="195"/>
      <c r="D138" s="186" t="s">
        <v>168</v>
      </c>
      <c r="E138" s="196" t="s">
        <v>19</v>
      </c>
      <c r="F138" s="197" t="s">
        <v>543</v>
      </c>
      <c r="G138" s="195"/>
      <c r="H138" s="198">
        <v>350.17599999999999</v>
      </c>
      <c r="I138" s="199"/>
      <c r="J138" s="195"/>
      <c r="K138" s="195"/>
      <c r="L138" s="200"/>
      <c r="M138" s="201"/>
      <c r="N138" s="202"/>
      <c r="O138" s="202"/>
      <c r="P138" s="202"/>
      <c r="Q138" s="202"/>
      <c r="R138" s="202"/>
      <c r="S138" s="202"/>
      <c r="T138" s="203"/>
      <c r="AT138" s="204" t="s">
        <v>168</v>
      </c>
      <c r="AU138" s="204" t="s">
        <v>82</v>
      </c>
      <c r="AV138" s="12" t="s">
        <v>82</v>
      </c>
      <c r="AW138" s="12" t="s">
        <v>34</v>
      </c>
      <c r="AX138" s="12" t="s">
        <v>73</v>
      </c>
      <c r="AY138" s="204" t="s">
        <v>144</v>
      </c>
    </row>
    <row r="139" spans="1:65" s="12" customFormat="1" ht="10.199999999999999">
      <c r="B139" s="194"/>
      <c r="C139" s="195"/>
      <c r="D139" s="186" t="s">
        <v>168</v>
      </c>
      <c r="E139" s="196" t="s">
        <v>19</v>
      </c>
      <c r="F139" s="197" t="s">
        <v>544</v>
      </c>
      <c r="G139" s="195"/>
      <c r="H139" s="198">
        <v>3.18</v>
      </c>
      <c r="I139" s="199"/>
      <c r="J139" s="195"/>
      <c r="K139" s="195"/>
      <c r="L139" s="200"/>
      <c r="M139" s="201"/>
      <c r="N139" s="202"/>
      <c r="O139" s="202"/>
      <c r="P139" s="202"/>
      <c r="Q139" s="202"/>
      <c r="R139" s="202"/>
      <c r="S139" s="202"/>
      <c r="T139" s="203"/>
      <c r="AT139" s="204" t="s">
        <v>168</v>
      </c>
      <c r="AU139" s="204" t="s">
        <v>82</v>
      </c>
      <c r="AV139" s="12" t="s">
        <v>82</v>
      </c>
      <c r="AW139" s="12" t="s">
        <v>34</v>
      </c>
      <c r="AX139" s="12" t="s">
        <v>73</v>
      </c>
      <c r="AY139" s="204" t="s">
        <v>144</v>
      </c>
    </row>
    <row r="140" spans="1:65" s="12" customFormat="1" ht="20.399999999999999">
      <c r="B140" s="194"/>
      <c r="C140" s="195"/>
      <c r="D140" s="186" t="s">
        <v>168</v>
      </c>
      <c r="E140" s="196" t="s">
        <v>19</v>
      </c>
      <c r="F140" s="197" t="s">
        <v>545</v>
      </c>
      <c r="G140" s="195"/>
      <c r="H140" s="198">
        <v>0.92200000000000004</v>
      </c>
      <c r="I140" s="199"/>
      <c r="J140" s="195"/>
      <c r="K140" s="195"/>
      <c r="L140" s="200"/>
      <c r="M140" s="201"/>
      <c r="N140" s="202"/>
      <c r="O140" s="202"/>
      <c r="P140" s="202"/>
      <c r="Q140" s="202"/>
      <c r="R140" s="202"/>
      <c r="S140" s="202"/>
      <c r="T140" s="203"/>
      <c r="AT140" s="204" t="s">
        <v>168</v>
      </c>
      <c r="AU140" s="204" t="s">
        <v>82</v>
      </c>
      <c r="AV140" s="12" t="s">
        <v>82</v>
      </c>
      <c r="AW140" s="12" t="s">
        <v>34</v>
      </c>
      <c r="AX140" s="12" t="s">
        <v>73</v>
      </c>
      <c r="AY140" s="204" t="s">
        <v>144</v>
      </c>
    </row>
    <row r="141" spans="1:65" s="12" customFormat="1" ht="10.199999999999999">
      <c r="B141" s="194"/>
      <c r="C141" s="195"/>
      <c r="D141" s="186" t="s">
        <v>168</v>
      </c>
      <c r="E141" s="196" t="s">
        <v>19</v>
      </c>
      <c r="F141" s="197" t="s">
        <v>546</v>
      </c>
      <c r="G141" s="195"/>
      <c r="H141" s="198">
        <v>2.82</v>
      </c>
      <c r="I141" s="199"/>
      <c r="J141" s="195"/>
      <c r="K141" s="195"/>
      <c r="L141" s="200"/>
      <c r="M141" s="201"/>
      <c r="N141" s="202"/>
      <c r="O141" s="202"/>
      <c r="P141" s="202"/>
      <c r="Q141" s="202"/>
      <c r="R141" s="202"/>
      <c r="S141" s="202"/>
      <c r="T141" s="203"/>
      <c r="AT141" s="204" t="s">
        <v>168</v>
      </c>
      <c r="AU141" s="204" t="s">
        <v>82</v>
      </c>
      <c r="AV141" s="12" t="s">
        <v>82</v>
      </c>
      <c r="AW141" s="12" t="s">
        <v>34</v>
      </c>
      <c r="AX141" s="12" t="s">
        <v>73</v>
      </c>
      <c r="AY141" s="204" t="s">
        <v>144</v>
      </c>
    </row>
    <row r="142" spans="1:65" s="13" customFormat="1" ht="10.199999999999999">
      <c r="B142" s="205"/>
      <c r="C142" s="206"/>
      <c r="D142" s="186" t="s">
        <v>168</v>
      </c>
      <c r="E142" s="207" t="s">
        <v>19</v>
      </c>
      <c r="F142" s="208" t="s">
        <v>170</v>
      </c>
      <c r="G142" s="206"/>
      <c r="H142" s="209">
        <v>357.09800000000001</v>
      </c>
      <c r="I142" s="210"/>
      <c r="J142" s="206"/>
      <c r="K142" s="206"/>
      <c r="L142" s="211"/>
      <c r="M142" s="212"/>
      <c r="N142" s="213"/>
      <c r="O142" s="213"/>
      <c r="P142" s="213"/>
      <c r="Q142" s="213"/>
      <c r="R142" s="213"/>
      <c r="S142" s="213"/>
      <c r="T142" s="214"/>
      <c r="AT142" s="215" t="s">
        <v>168</v>
      </c>
      <c r="AU142" s="215" t="s">
        <v>82</v>
      </c>
      <c r="AV142" s="13" t="s">
        <v>150</v>
      </c>
      <c r="AW142" s="13" t="s">
        <v>34</v>
      </c>
      <c r="AX142" s="13" t="s">
        <v>80</v>
      </c>
      <c r="AY142" s="215" t="s">
        <v>144</v>
      </c>
    </row>
    <row r="143" spans="1:65" s="2" customFormat="1" ht="33" customHeight="1">
      <c r="A143" s="36"/>
      <c r="B143" s="37"/>
      <c r="C143" s="173" t="s">
        <v>205</v>
      </c>
      <c r="D143" s="173" t="s">
        <v>145</v>
      </c>
      <c r="E143" s="174" t="s">
        <v>547</v>
      </c>
      <c r="F143" s="175" t="s">
        <v>548</v>
      </c>
      <c r="G143" s="176" t="s">
        <v>231</v>
      </c>
      <c r="H143" s="177">
        <v>1785.49</v>
      </c>
      <c r="I143" s="178"/>
      <c r="J143" s="179">
        <f>ROUND(I143*H143,2)</f>
        <v>0</v>
      </c>
      <c r="K143" s="175" t="s">
        <v>149</v>
      </c>
      <c r="L143" s="41"/>
      <c r="M143" s="180" t="s">
        <v>19</v>
      </c>
      <c r="N143" s="181" t="s">
        <v>44</v>
      </c>
      <c r="O143" s="66"/>
      <c r="P143" s="182">
        <f>O143*H143</f>
        <v>0</v>
      </c>
      <c r="Q143" s="182">
        <v>0</v>
      </c>
      <c r="R143" s="182">
        <f>Q143*H143</f>
        <v>0</v>
      </c>
      <c r="S143" s="182">
        <v>0</v>
      </c>
      <c r="T143" s="183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84" t="s">
        <v>150</v>
      </c>
      <c r="AT143" s="184" t="s">
        <v>145</v>
      </c>
      <c r="AU143" s="184" t="s">
        <v>82</v>
      </c>
      <c r="AY143" s="19" t="s">
        <v>144</v>
      </c>
      <c r="BE143" s="185">
        <f>IF(N143="základní",J143,0)</f>
        <v>0</v>
      </c>
      <c r="BF143" s="185">
        <f>IF(N143="snížená",J143,0)</f>
        <v>0</v>
      </c>
      <c r="BG143" s="185">
        <f>IF(N143="zákl. přenesená",J143,0)</f>
        <v>0</v>
      </c>
      <c r="BH143" s="185">
        <f>IF(N143="sníž. přenesená",J143,0)</f>
        <v>0</v>
      </c>
      <c r="BI143" s="185">
        <f>IF(N143="nulová",J143,0)</f>
        <v>0</v>
      </c>
      <c r="BJ143" s="19" t="s">
        <v>80</v>
      </c>
      <c r="BK143" s="185">
        <f>ROUND(I143*H143,2)</f>
        <v>0</v>
      </c>
      <c r="BL143" s="19" t="s">
        <v>150</v>
      </c>
      <c r="BM143" s="184" t="s">
        <v>549</v>
      </c>
    </row>
    <row r="144" spans="1:65" s="2" customFormat="1" ht="28.8">
      <c r="A144" s="36"/>
      <c r="B144" s="37"/>
      <c r="C144" s="38"/>
      <c r="D144" s="186" t="s">
        <v>152</v>
      </c>
      <c r="E144" s="38"/>
      <c r="F144" s="187" t="s">
        <v>550</v>
      </c>
      <c r="G144" s="38"/>
      <c r="H144" s="38"/>
      <c r="I144" s="188"/>
      <c r="J144" s="38"/>
      <c r="K144" s="38"/>
      <c r="L144" s="41"/>
      <c r="M144" s="189"/>
      <c r="N144" s="190"/>
      <c r="O144" s="66"/>
      <c r="P144" s="66"/>
      <c r="Q144" s="66"/>
      <c r="R144" s="66"/>
      <c r="S144" s="66"/>
      <c r="T144" s="67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9" t="s">
        <v>152</v>
      </c>
      <c r="AU144" s="19" t="s">
        <v>82</v>
      </c>
    </row>
    <row r="145" spans="1:65" s="2" customFormat="1" ht="10.199999999999999">
      <c r="A145" s="36"/>
      <c r="B145" s="37"/>
      <c r="C145" s="38"/>
      <c r="D145" s="191" t="s">
        <v>153</v>
      </c>
      <c r="E145" s="38"/>
      <c r="F145" s="192" t="s">
        <v>551</v>
      </c>
      <c r="G145" s="38"/>
      <c r="H145" s="38"/>
      <c r="I145" s="188"/>
      <c r="J145" s="38"/>
      <c r="K145" s="38"/>
      <c r="L145" s="41"/>
      <c r="M145" s="189"/>
      <c r="N145" s="190"/>
      <c r="O145" s="66"/>
      <c r="P145" s="66"/>
      <c r="Q145" s="66"/>
      <c r="R145" s="66"/>
      <c r="S145" s="66"/>
      <c r="T145" s="67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T145" s="19" t="s">
        <v>153</v>
      </c>
      <c r="AU145" s="19" t="s">
        <v>82</v>
      </c>
    </row>
    <row r="146" spans="1:65" s="12" customFormat="1" ht="10.199999999999999">
      <c r="B146" s="194"/>
      <c r="C146" s="195"/>
      <c r="D146" s="186" t="s">
        <v>168</v>
      </c>
      <c r="E146" s="196" t="s">
        <v>19</v>
      </c>
      <c r="F146" s="197" t="s">
        <v>533</v>
      </c>
      <c r="G146" s="195"/>
      <c r="H146" s="198">
        <v>1750.88</v>
      </c>
      <c r="I146" s="199"/>
      <c r="J146" s="195"/>
      <c r="K146" s="195"/>
      <c r="L146" s="200"/>
      <c r="M146" s="201"/>
      <c r="N146" s="202"/>
      <c r="O146" s="202"/>
      <c r="P146" s="202"/>
      <c r="Q146" s="202"/>
      <c r="R146" s="202"/>
      <c r="S146" s="202"/>
      <c r="T146" s="203"/>
      <c r="AT146" s="204" t="s">
        <v>168</v>
      </c>
      <c r="AU146" s="204" t="s">
        <v>82</v>
      </c>
      <c r="AV146" s="12" t="s">
        <v>82</v>
      </c>
      <c r="AW146" s="12" t="s">
        <v>34</v>
      </c>
      <c r="AX146" s="12" t="s">
        <v>73</v>
      </c>
      <c r="AY146" s="204" t="s">
        <v>144</v>
      </c>
    </row>
    <row r="147" spans="1:65" s="12" customFormat="1" ht="10.199999999999999">
      <c r="B147" s="194"/>
      <c r="C147" s="195"/>
      <c r="D147" s="186" t="s">
        <v>168</v>
      </c>
      <c r="E147" s="196" t="s">
        <v>19</v>
      </c>
      <c r="F147" s="197" t="s">
        <v>534</v>
      </c>
      <c r="G147" s="195"/>
      <c r="H147" s="198">
        <v>15.9</v>
      </c>
      <c r="I147" s="199"/>
      <c r="J147" s="195"/>
      <c r="K147" s="195"/>
      <c r="L147" s="200"/>
      <c r="M147" s="201"/>
      <c r="N147" s="202"/>
      <c r="O147" s="202"/>
      <c r="P147" s="202"/>
      <c r="Q147" s="202"/>
      <c r="R147" s="202"/>
      <c r="S147" s="202"/>
      <c r="T147" s="203"/>
      <c r="AT147" s="204" t="s">
        <v>168</v>
      </c>
      <c r="AU147" s="204" t="s">
        <v>82</v>
      </c>
      <c r="AV147" s="12" t="s">
        <v>82</v>
      </c>
      <c r="AW147" s="12" t="s">
        <v>34</v>
      </c>
      <c r="AX147" s="12" t="s">
        <v>73</v>
      </c>
      <c r="AY147" s="204" t="s">
        <v>144</v>
      </c>
    </row>
    <row r="148" spans="1:65" s="12" customFormat="1" ht="20.399999999999999">
      <c r="B148" s="194"/>
      <c r="C148" s="195"/>
      <c r="D148" s="186" t="s">
        <v>168</v>
      </c>
      <c r="E148" s="196" t="s">
        <v>19</v>
      </c>
      <c r="F148" s="197" t="s">
        <v>552</v>
      </c>
      <c r="G148" s="195"/>
      <c r="H148" s="198">
        <v>4.6100000000000003</v>
      </c>
      <c r="I148" s="199"/>
      <c r="J148" s="195"/>
      <c r="K148" s="195"/>
      <c r="L148" s="200"/>
      <c r="M148" s="201"/>
      <c r="N148" s="202"/>
      <c r="O148" s="202"/>
      <c r="P148" s="202"/>
      <c r="Q148" s="202"/>
      <c r="R148" s="202"/>
      <c r="S148" s="202"/>
      <c r="T148" s="203"/>
      <c r="AT148" s="204" t="s">
        <v>168</v>
      </c>
      <c r="AU148" s="204" t="s">
        <v>82</v>
      </c>
      <c r="AV148" s="12" t="s">
        <v>82</v>
      </c>
      <c r="AW148" s="12" t="s">
        <v>34</v>
      </c>
      <c r="AX148" s="12" t="s">
        <v>73</v>
      </c>
      <c r="AY148" s="204" t="s">
        <v>144</v>
      </c>
    </row>
    <row r="149" spans="1:65" s="12" customFormat="1" ht="10.199999999999999">
      <c r="B149" s="194"/>
      <c r="C149" s="195"/>
      <c r="D149" s="186" t="s">
        <v>168</v>
      </c>
      <c r="E149" s="196" t="s">
        <v>19</v>
      </c>
      <c r="F149" s="197" t="s">
        <v>536</v>
      </c>
      <c r="G149" s="195"/>
      <c r="H149" s="198">
        <v>14.1</v>
      </c>
      <c r="I149" s="199"/>
      <c r="J149" s="195"/>
      <c r="K149" s="195"/>
      <c r="L149" s="200"/>
      <c r="M149" s="201"/>
      <c r="N149" s="202"/>
      <c r="O149" s="202"/>
      <c r="P149" s="202"/>
      <c r="Q149" s="202"/>
      <c r="R149" s="202"/>
      <c r="S149" s="202"/>
      <c r="T149" s="203"/>
      <c r="AT149" s="204" t="s">
        <v>168</v>
      </c>
      <c r="AU149" s="204" t="s">
        <v>82</v>
      </c>
      <c r="AV149" s="12" t="s">
        <v>82</v>
      </c>
      <c r="AW149" s="12" t="s">
        <v>34</v>
      </c>
      <c r="AX149" s="12" t="s">
        <v>73</v>
      </c>
      <c r="AY149" s="204" t="s">
        <v>144</v>
      </c>
    </row>
    <row r="150" spans="1:65" s="13" customFormat="1" ht="10.199999999999999">
      <c r="B150" s="205"/>
      <c r="C150" s="206"/>
      <c r="D150" s="186" t="s">
        <v>168</v>
      </c>
      <c r="E150" s="207" t="s">
        <v>19</v>
      </c>
      <c r="F150" s="208" t="s">
        <v>170</v>
      </c>
      <c r="G150" s="206"/>
      <c r="H150" s="209">
        <v>1785.49</v>
      </c>
      <c r="I150" s="210"/>
      <c r="J150" s="206"/>
      <c r="K150" s="206"/>
      <c r="L150" s="211"/>
      <c r="M150" s="212"/>
      <c r="N150" s="213"/>
      <c r="O150" s="213"/>
      <c r="P150" s="213"/>
      <c r="Q150" s="213"/>
      <c r="R150" s="213"/>
      <c r="S150" s="213"/>
      <c r="T150" s="214"/>
      <c r="AT150" s="215" t="s">
        <v>168</v>
      </c>
      <c r="AU150" s="215" t="s">
        <v>82</v>
      </c>
      <c r="AV150" s="13" t="s">
        <v>150</v>
      </c>
      <c r="AW150" s="13" t="s">
        <v>34</v>
      </c>
      <c r="AX150" s="13" t="s">
        <v>80</v>
      </c>
      <c r="AY150" s="215" t="s">
        <v>144</v>
      </c>
    </row>
    <row r="151" spans="1:65" s="2" customFormat="1" ht="24.15" customHeight="1">
      <c r="A151" s="36"/>
      <c r="B151" s="37"/>
      <c r="C151" s="173" t="s">
        <v>211</v>
      </c>
      <c r="D151" s="173" t="s">
        <v>145</v>
      </c>
      <c r="E151" s="174" t="s">
        <v>553</v>
      </c>
      <c r="F151" s="175" t="s">
        <v>554</v>
      </c>
      <c r="G151" s="176" t="s">
        <v>148</v>
      </c>
      <c r="H151" s="177">
        <v>2093.84</v>
      </c>
      <c r="I151" s="178"/>
      <c r="J151" s="179">
        <f>ROUND(I151*H151,2)</f>
        <v>0</v>
      </c>
      <c r="K151" s="175" t="s">
        <v>149</v>
      </c>
      <c r="L151" s="41"/>
      <c r="M151" s="180" t="s">
        <v>19</v>
      </c>
      <c r="N151" s="181" t="s">
        <v>44</v>
      </c>
      <c r="O151" s="66"/>
      <c r="P151" s="182">
        <f>O151*H151</f>
        <v>0</v>
      </c>
      <c r="Q151" s="182">
        <v>0</v>
      </c>
      <c r="R151" s="182">
        <f>Q151*H151</f>
        <v>0</v>
      </c>
      <c r="S151" s="182">
        <v>0</v>
      </c>
      <c r="T151" s="183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184" t="s">
        <v>150</v>
      </c>
      <c r="AT151" s="184" t="s">
        <v>145</v>
      </c>
      <c r="AU151" s="184" t="s">
        <v>82</v>
      </c>
      <c r="AY151" s="19" t="s">
        <v>144</v>
      </c>
      <c r="BE151" s="185">
        <f>IF(N151="základní",J151,0)</f>
        <v>0</v>
      </c>
      <c r="BF151" s="185">
        <f>IF(N151="snížená",J151,0)</f>
        <v>0</v>
      </c>
      <c r="BG151" s="185">
        <f>IF(N151="zákl. přenesená",J151,0)</f>
        <v>0</v>
      </c>
      <c r="BH151" s="185">
        <f>IF(N151="sníž. přenesená",J151,0)</f>
        <v>0</v>
      </c>
      <c r="BI151" s="185">
        <f>IF(N151="nulová",J151,0)</f>
        <v>0</v>
      </c>
      <c r="BJ151" s="19" t="s">
        <v>80</v>
      </c>
      <c r="BK151" s="185">
        <f>ROUND(I151*H151,2)</f>
        <v>0</v>
      </c>
      <c r="BL151" s="19" t="s">
        <v>150</v>
      </c>
      <c r="BM151" s="184" t="s">
        <v>555</v>
      </c>
    </row>
    <row r="152" spans="1:65" s="2" customFormat="1" ht="19.2">
      <c r="A152" s="36"/>
      <c r="B152" s="37"/>
      <c r="C152" s="38"/>
      <c r="D152" s="186" t="s">
        <v>152</v>
      </c>
      <c r="E152" s="38"/>
      <c r="F152" s="187" t="s">
        <v>556</v>
      </c>
      <c r="G152" s="38"/>
      <c r="H152" s="38"/>
      <c r="I152" s="188"/>
      <c r="J152" s="38"/>
      <c r="K152" s="38"/>
      <c r="L152" s="41"/>
      <c r="M152" s="189"/>
      <c r="N152" s="190"/>
      <c r="O152" s="66"/>
      <c r="P152" s="66"/>
      <c r="Q152" s="66"/>
      <c r="R152" s="66"/>
      <c r="S152" s="66"/>
      <c r="T152" s="67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T152" s="19" t="s">
        <v>152</v>
      </c>
      <c r="AU152" s="19" t="s">
        <v>82</v>
      </c>
    </row>
    <row r="153" spans="1:65" s="2" customFormat="1" ht="10.199999999999999">
      <c r="A153" s="36"/>
      <c r="B153" s="37"/>
      <c r="C153" s="38"/>
      <c r="D153" s="191" t="s">
        <v>153</v>
      </c>
      <c r="E153" s="38"/>
      <c r="F153" s="192" t="s">
        <v>557</v>
      </c>
      <c r="G153" s="38"/>
      <c r="H153" s="38"/>
      <c r="I153" s="188"/>
      <c r="J153" s="38"/>
      <c r="K153" s="38"/>
      <c r="L153" s="41"/>
      <c r="M153" s="189"/>
      <c r="N153" s="190"/>
      <c r="O153" s="66"/>
      <c r="P153" s="66"/>
      <c r="Q153" s="66"/>
      <c r="R153" s="66"/>
      <c r="S153" s="66"/>
      <c r="T153" s="67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9" t="s">
        <v>153</v>
      </c>
      <c r="AU153" s="19" t="s">
        <v>82</v>
      </c>
    </row>
    <row r="154" spans="1:65" s="12" customFormat="1" ht="10.199999999999999">
      <c r="B154" s="194"/>
      <c r="C154" s="195"/>
      <c r="D154" s="186" t="s">
        <v>168</v>
      </c>
      <c r="E154" s="196" t="s">
        <v>19</v>
      </c>
      <c r="F154" s="197" t="s">
        <v>558</v>
      </c>
      <c r="G154" s="195"/>
      <c r="H154" s="198">
        <v>2078.4</v>
      </c>
      <c r="I154" s="199"/>
      <c r="J154" s="195"/>
      <c r="K154" s="195"/>
      <c r="L154" s="200"/>
      <c r="M154" s="201"/>
      <c r="N154" s="202"/>
      <c r="O154" s="202"/>
      <c r="P154" s="202"/>
      <c r="Q154" s="202"/>
      <c r="R154" s="202"/>
      <c r="S154" s="202"/>
      <c r="T154" s="203"/>
      <c r="AT154" s="204" t="s">
        <v>168</v>
      </c>
      <c r="AU154" s="204" t="s">
        <v>82</v>
      </c>
      <c r="AV154" s="12" t="s">
        <v>82</v>
      </c>
      <c r="AW154" s="12" t="s">
        <v>34</v>
      </c>
      <c r="AX154" s="12" t="s">
        <v>73</v>
      </c>
      <c r="AY154" s="204" t="s">
        <v>144</v>
      </c>
    </row>
    <row r="155" spans="1:65" s="12" customFormat="1" ht="10.199999999999999">
      <c r="B155" s="194"/>
      <c r="C155" s="195"/>
      <c r="D155" s="186" t="s">
        <v>168</v>
      </c>
      <c r="E155" s="196" t="s">
        <v>19</v>
      </c>
      <c r="F155" s="197" t="s">
        <v>559</v>
      </c>
      <c r="G155" s="195"/>
      <c r="H155" s="198">
        <v>15.44</v>
      </c>
      <c r="I155" s="199"/>
      <c r="J155" s="195"/>
      <c r="K155" s="195"/>
      <c r="L155" s="200"/>
      <c r="M155" s="201"/>
      <c r="N155" s="202"/>
      <c r="O155" s="202"/>
      <c r="P155" s="202"/>
      <c r="Q155" s="202"/>
      <c r="R155" s="202"/>
      <c r="S155" s="202"/>
      <c r="T155" s="203"/>
      <c r="AT155" s="204" t="s">
        <v>168</v>
      </c>
      <c r="AU155" s="204" t="s">
        <v>82</v>
      </c>
      <c r="AV155" s="12" t="s">
        <v>82</v>
      </c>
      <c r="AW155" s="12" t="s">
        <v>34</v>
      </c>
      <c r="AX155" s="12" t="s">
        <v>73</v>
      </c>
      <c r="AY155" s="204" t="s">
        <v>144</v>
      </c>
    </row>
    <row r="156" spans="1:65" s="13" customFormat="1" ht="10.199999999999999">
      <c r="B156" s="205"/>
      <c r="C156" s="206"/>
      <c r="D156" s="186" t="s">
        <v>168</v>
      </c>
      <c r="E156" s="207" t="s">
        <v>19</v>
      </c>
      <c r="F156" s="208" t="s">
        <v>170</v>
      </c>
      <c r="G156" s="206"/>
      <c r="H156" s="209">
        <v>2093.84</v>
      </c>
      <c r="I156" s="210"/>
      <c r="J156" s="206"/>
      <c r="K156" s="206"/>
      <c r="L156" s="211"/>
      <c r="M156" s="212"/>
      <c r="N156" s="213"/>
      <c r="O156" s="213"/>
      <c r="P156" s="213"/>
      <c r="Q156" s="213"/>
      <c r="R156" s="213"/>
      <c r="S156" s="213"/>
      <c r="T156" s="214"/>
      <c r="AT156" s="215" t="s">
        <v>168</v>
      </c>
      <c r="AU156" s="215" t="s">
        <v>82</v>
      </c>
      <c r="AV156" s="13" t="s">
        <v>150</v>
      </c>
      <c r="AW156" s="13" t="s">
        <v>34</v>
      </c>
      <c r="AX156" s="13" t="s">
        <v>80</v>
      </c>
      <c r="AY156" s="215" t="s">
        <v>144</v>
      </c>
    </row>
    <row r="157" spans="1:65" s="2" customFormat="1" ht="33" customHeight="1">
      <c r="A157" s="36"/>
      <c r="B157" s="37"/>
      <c r="C157" s="173" t="s">
        <v>8</v>
      </c>
      <c r="D157" s="173" t="s">
        <v>145</v>
      </c>
      <c r="E157" s="174" t="s">
        <v>560</v>
      </c>
      <c r="F157" s="175" t="s">
        <v>561</v>
      </c>
      <c r="G157" s="176" t="s">
        <v>231</v>
      </c>
      <c r="H157" s="177">
        <v>977.15</v>
      </c>
      <c r="I157" s="178"/>
      <c r="J157" s="179">
        <f>ROUND(I157*H157,2)</f>
        <v>0</v>
      </c>
      <c r="K157" s="175" t="s">
        <v>149</v>
      </c>
      <c r="L157" s="41"/>
      <c r="M157" s="180" t="s">
        <v>19</v>
      </c>
      <c r="N157" s="181" t="s">
        <v>44</v>
      </c>
      <c r="O157" s="66"/>
      <c r="P157" s="182">
        <f>O157*H157</f>
        <v>0</v>
      </c>
      <c r="Q157" s="182">
        <v>0</v>
      </c>
      <c r="R157" s="182">
        <f>Q157*H157</f>
        <v>0</v>
      </c>
      <c r="S157" s="182">
        <v>0</v>
      </c>
      <c r="T157" s="183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184" t="s">
        <v>150</v>
      </c>
      <c r="AT157" s="184" t="s">
        <v>145</v>
      </c>
      <c r="AU157" s="184" t="s">
        <v>82</v>
      </c>
      <c r="AY157" s="19" t="s">
        <v>144</v>
      </c>
      <c r="BE157" s="185">
        <f>IF(N157="základní",J157,0)</f>
        <v>0</v>
      </c>
      <c r="BF157" s="185">
        <f>IF(N157="snížená",J157,0)</f>
        <v>0</v>
      </c>
      <c r="BG157" s="185">
        <f>IF(N157="zákl. přenesená",J157,0)</f>
        <v>0</v>
      </c>
      <c r="BH157" s="185">
        <f>IF(N157="sníž. přenesená",J157,0)</f>
        <v>0</v>
      </c>
      <c r="BI157" s="185">
        <f>IF(N157="nulová",J157,0)</f>
        <v>0</v>
      </c>
      <c r="BJ157" s="19" t="s">
        <v>80</v>
      </c>
      <c r="BK157" s="185">
        <f>ROUND(I157*H157,2)</f>
        <v>0</v>
      </c>
      <c r="BL157" s="19" t="s">
        <v>150</v>
      </c>
      <c r="BM157" s="184" t="s">
        <v>562</v>
      </c>
    </row>
    <row r="158" spans="1:65" s="2" customFormat="1" ht="19.2">
      <c r="A158" s="36"/>
      <c r="B158" s="37"/>
      <c r="C158" s="38"/>
      <c r="D158" s="186" t="s">
        <v>152</v>
      </c>
      <c r="E158" s="38"/>
      <c r="F158" s="187" t="s">
        <v>563</v>
      </c>
      <c r="G158" s="38"/>
      <c r="H158" s="38"/>
      <c r="I158" s="188"/>
      <c r="J158" s="38"/>
      <c r="K158" s="38"/>
      <c r="L158" s="41"/>
      <c r="M158" s="189"/>
      <c r="N158" s="190"/>
      <c r="O158" s="66"/>
      <c r="P158" s="66"/>
      <c r="Q158" s="66"/>
      <c r="R158" s="66"/>
      <c r="S158" s="66"/>
      <c r="T158" s="67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T158" s="19" t="s">
        <v>152</v>
      </c>
      <c r="AU158" s="19" t="s">
        <v>82</v>
      </c>
    </row>
    <row r="159" spans="1:65" s="2" customFormat="1" ht="10.199999999999999">
      <c r="A159" s="36"/>
      <c r="B159" s="37"/>
      <c r="C159" s="38"/>
      <c r="D159" s="191" t="s">
        <v>153</v>
      </c>
      <c r="E159" s="38"/>
      <c r="F159" s="192" t="s">
        <v>564</v>
      </c>
      <c r="G159" s="38"/>
      <c r="H159" s="38"/>
      <c r="I159" s="188"/>
      <c r="J159" s="38"/>
      <c r="K159" s="38"/>
      <c r="L159" s="41"/>
      <c r="M159" s="189"/>
      <c r="N159" s="190"/>
      <c r="O159" s="66"/>
      <c r="P159" s="66"/>
      <c r="Q159" s="66"/>
      <c r="R159" s="66"/>
      <c r="S159" s="66"/>
      <c r="T159" s="67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T159" s="19" t="s">
        <v>153</v>
      </c>
      <c r="AU159" s="19" t="s">
        <v>82</v>
      </c>
    </row>
    <row r="160" spans="1:65" s="2" customFormat="1" ht="28.8">
      <c r="A160" s="36"/>
      <c r="B160" s="37"/>
      <c r="C160" s="38"/>
      <c r="D160" s="186" t="s">
        <v>155</v>
      </c>
      <c r="E160" s="38"/>
      <c r="F160" s="193" t="s">
        <v>565</v>
      </c>
      <c r="G160" s="38"/>
      <c r="H160" s="38"/>
      <c r="I160" s="188"/>
      <c r="J160" s="38"/>
      <c r="K160" s="38"/>
      <c r="L160" s="41"/>
      <c r="M160" s="189"/>
      <c r="N160" s="190"/>
      <c r="O160" s="66"/>
      <c r="P160" s="66"/>
      <c r="Q160" s="66"/>
      <c r="R160" s="66"/>
      <c r="S160" s="66"/>
      <c r="T160" s="67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T160" s="19" t="s">
        <v>155</v>
      </c>
      <c r="AU160" s="19" t="s">
        <v>82</v>
      </c>
    </row>
    <row r="161" spans="1:65" s="12" customFormat="1" ht="10.199999999999999">
      <c r="B161" s="194"/>
      <c r="C161" s="195"/>
      <c r="D161" s="186" t="s">
        <v>168</v>
      </c>
      <c r="E161" s="196" t="s">
        <v>19</v>
      </c>
      <c r="F161" s="197" t="s">
        <v>566</v>
      </c>
      <c r="G161" s="195"/>
      <c r="H161" s="198">
        <v>969.92</v>
      </c>
      <c r="I161" s="199"/>
      <c r="J161" s="195"/>
      <c r="K161" s="195"/>
      <c r="L161" s="200"/>
      <c r="M161" s="201"/>
      <c r="N161" s="202"/>
      <c r="O161" s="202"/>
      <c r="P161" s="202"/>
      <c r="Q161" s="202"/>
      <c r="R161" s="202"/>
      <c r="S161" s="202"/>
      <c r="T161" s="203"/>
      <c r="AT161" s="204" t="s">
        <v>168</v>
      </c>
      <c r="AU161" s="204" t="s">
        <v>82</v>
      </c>
      <c r="AV161" s="12" t="s">
        <v>82</v>
      </c>
      <c r="AW161" s="12" t="s">
        <v>34</v>
      </c>
      <c r="AX161" s="12" t="s">
        <v>73</v>
      </c>
      <c r="AY161" s="204" t="s">
        <v>144</v>
      </c>
    </row>
    <row r="162" spans="1:65" s="12" customFormat="1" ht="10.199999999999999">
      <c r="B162" s="194"/>
      <c r="C162" s="195"/>
      <c r="D162" s="186" t="s">
        <v>168</v>
      </c>
      <c r="E162" s="196" t="s">
        <v>19</v>
      </c>
      <c r="F162" s="197" t="s">
        <v>567</v>
      </c>
      <c r="G162" s="195"/>
      <c r="H162" s="198">
        <v>7.23</v>
      </c>
      <c r="I162" s="199"/>
      <c r="J162" s="195"/>
      <c r="K162" s="195"/>
      <c r="L162" s="200"/>
      <c r="M162" s="201"/>
      <c r="N162" s="202"/>
      <c r="O162" s="202"/>
      <c r="P162" s="202"/>
      <c r="Q162" s="202"/>
      <c r="R162" s="202"/>
      <c r="S162" s="202"/>
      <c r="T162" s="203"/>
      <c r="AT162" s="204" t="s">
        <v>168</v>
      </c>
      <c r="AU162" s="204" t="s">
        <v>82</v>
      </c>
      <c r="AV162" s="12" t="s">
        <v>82</v>
      </c>
      <c r="AW162" s="12" t="s">
        <v>34</v>
      </c>
      <c r="AX162" s="12" t="s">
        <v>73</v>
      </c>
      <c r="AY162" s="204" t="s">
        <v>144</v>
      </c>
    </row>
    <row r="163" spans="1:65" s="13" customFormat="1" ht="10.199999999999999">
      <c r="B163" s="205"/>
      <c r="C163" s="206"/>
      <c r="D163" s="186" t="s">
        <v>168</v>
      </c>
      <c r="E163" s="207" t="s">
        <v>19</v>
      </c>
      <c r="F163" s="208" t="s">
        <v>170</v>
      </c>
      <c r="G163" s="206"/>
      <c r="H163" s="209">
        <v>977.15</v>
      </c>
      <c r="I163" s="210"/>
      <c r="J163" s="206"/>
      <c r="K163" s="206"/>
      <c r="L163" s="211"/>
      <c r="M163" s="212"/>
      <c r="N163" s="213"/>
      <c r="O163" s="213"/>
      <c r="P163" s="213"/>
      <c r="Q163" s="213"/>
      <c r="R163" s="213"/>
      <c r="S163" s="213"/>
      <c r="T163" s="214"/>
      <c r="AT163" s="215" t="s">
        <v>168</v>
      </c>
      <c r="AU163" s="215" t="s">
        <v>82</v>
      </c>
      <c r="AV163" s="13" t="s">
        <v>150</v>
      </c>
      <c r="AW163" s="13" t="s">
        <v>34</v>
      </c>
      <c r="AX163" s="13" t="s">
        <v>80</v>
      </c>
      <c r="AY163" s="215" t="s">
        <v>144</v>
      </c>
    </row>
    <row r="164" spans="1:65" s="2" customFormat="1" ht="24.15" customHeight="1">
      <c r="A164" s="36"/>
      <c r="B164" s="37"/>
      <c r="C164" s="173" t="s">
        <v>222</v>
      </c>
      <c r="D164" s="173" t="s">
        <v>145</v>
      </c>
      <c r="E164" s="174" t="s">
        <v>568</v>
      </c>
      <c r="F164" s="175" t="s">
        <v>569</v>
      </c>
      <c r="G164" s="176" t="s">
        <v>231</v>
      </c>
      <c r="H164" s="177">
        <v>977.15</v>
      </c>
      <c r="I164" s="178"/>
      <c r="J164" s="179">
        <f>ROUND(I164*H164,2)</f>
        <v>0</v>
      </c>
      <c r="K164" s="175" t="s">
        <v>149</v>
      </c>
      <c r="L164" s="41"/>
      <c r="M164" s="180" t="s">
        <v>19</v>
      </c>
      <c r="N164" s="181" t="s">
        <v>44</v>
      </c>
      <c r="O164" s="66"/>
      <c r="P164" s="182">
        <f>O164*H164</f>
        <v>0</v>
      </c>
      <c r="Q164" s="182">
        <v>0</v>
      </c>
      <c r="R164" s="182">
        <f>Q164*H164</f>
        <v>0</v>
      </c>
      <c r="S164" s="182">
        <v>0</v>
      </c>
      <c r="T164" s="183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184" t="s">
        <v>150</v>
      </c>
      <c r="AT164" s="184" t="s">
        <v>145</v>
      </c>
      <c r="AU164" s="184" t="s">
        <v>82</v>
      </c>
      <c r="AY164" s="19" t="s">
        <v>144</v>
      </c>
      <c r="BE164" s="185">
        <f>IF(N164="základní",J164,0)</f>
        <v>0</v>
      </c>
      <c r="BF164" s="185">
        <f>IF(N164="snížená",J164,0)</f>
        <v>0</v>
      </c>
      <c r="BG164" s="185">
        <f>IF(N164="zákl. přenesená",J164,0)</f>
        <v>0</v>
      </c>
      <c r="BH164" s="185">
        <f>IF(N164="sníž. přenesená",J164,0)</f>
        <v>0</v>
      </c>
      <c r="BI164" s="185">
        <f>IF(N164="nulová",J164,0)</f>
        <v>0</v>
      </c>
      <c r="BJ164" s="19" t="s">
        <v>80</v>
      </c>
      <c r="BK164" s="185">
        <f>ROUND(I164*H164,2)</f>
        <v>0</v>
      </c>
      <c r="BL164" s="19" t="s">
        <v>150</v>
      </c>
      <c r="BM164" s="184" t="s">
        <v>570</v>
      </c>
    </row>
    <row r="165" spans="1:65" s="2" customFormat="1" ht="28.8">
      <c r="A165" s="36"/>
      <c r="B165" s="37"/>
      <c r="C165" s="38"/>
      <c r="D165" s="186" t="s">
        <v>152</v>
      </c>
      <c r="E165" s="38"/>
      <c r="F165" s="187" t="s">
        <v>571</v>
      </c>
      <c r="G165" s="38"/>
      <c r="H165" s="38"/>
      <c r="I165" s="188"/>
      <c r="J165" s="38"/>
      <c r="K165" s="38"/>
      <c r="L165" s="41"/>
      <c r="M165" s="189"/>
      <c r="N165" s="190"/>
      <c r="O165" s="66"/>
      <c r="P165" s="66"/>
      <c r="Q165" s="66"/>
      <c r="R165" s="66"/>
      <c r="S165" s="66"/>
      <c r="T165" s="67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T165" s="19" t="s">
        <v>152</v>
      </c>
      <c r="AU165" s="19" t="s">
        <v>82</v>
      </c>
    </row>
    <row r="166" spans="1:65" s="2" customFormat="1" ht="10.199999999999999">
      <c r="A166" s="36"/>
      <c r="B166" s="37"/>
      <c r="C166" s="38"/>
      <c r="D166" s="191" t="s">
        <v>153</v>
      </c>
      <c r="E166" s="38"/>
      <c r="F166" s="192" t="s">
        <v>572</v>
      </c>
      <c r="G166" s="38"/>
      <c r="H166" s="38"/>
      <c r="I166" s="188"/>
      <c r="J166" s="38"/>
      <c r="K166" s="38"/>
      <c r="L166" s="41"/>
      <c r="M166" s="189"/>
      <c r="N166" s="190"/>
      <c r="O166" s="66"/>
      <c r="P166" s="66"/>
      <c r="Q166" s="66"/>
      <c r="R166" s="66"/>
      <c r="S166" s="66"/>
      <c r="T166" s="67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T166" s="19" t="s">
        <v>153</v>
      </c>
      <c r="AU166" s="19" t="s">
        <v>82</v>
      </c>
    </row>
    <row r="167" spans="1:65" s="15" customFormat="1" ht="10.199999999999999">
      <c r="B167" s="239"/>
      <c r="C167" s="240"/>
      <c r="D167" s="186" t="s">
        <v>168</v>
      </c>
      <c r="E167" s="241" t="s">
        <v>19</v>
      </c>
      <c r="F167" s="242" t="s">
        <v>573</v>
      </c>
      <c r="G167" s="240"/>
      <c r="H167" s="241" t="s">
        <v>19</v>
      </c>
      <c r="I167" s="243"/>
      <c r="J167" s="240"/>
      <c r="K167" s="240"/>
      <c r="L167" s="244"/>
      <c r="M167" s="245"/>
      <c r="N167" s="246"/>
      <c r="O167" s="246"/>
      <c r="P167" s="246"/>
      <c r="Q167" s="246"/>
      <c r="R167" s="246"/>
      <c r="S167" s="246"/>
      <c r="T167" s="247"/>
      <c r="AT167" s="248" t="s">
        <v>168</v>
      </c>
      <c r="AU167" s="248" t="s">
        <v>82</v>
      </c>
      <c r="AV167" s="15" t="s">
        <v>80</v>
      </c>
      <c r="AW167" s="15" t="s">
        <v>34</v>
      </c>
      <c r="AX167" s="15" t="s">
        <v>73</v>
      </c>
      <c r="AY167" s="248" t="s">
        <v>144</v>
      </c>
    </row>
    <row r="168" spans="1:65" s="12" customFormat="1" ht="10.199999999999999">
      <c r="B168" s="194"/>
      <c r="C168" s="195"/>
      <c r="D168" s="186" t="s">
        <v>168</v>
      </c>
      <c r="E168" s="196" t="s">
        <v>19</v>
      </c>
      <c r="F168" s="197" t="s">
        <v>566</v>
      </c>
      <c r="G168" s="195"/>
      <c r="H168" s="198">
        <v>969.92</v>
      </c>
      <c r="I168" s="199"/>
      <c r="J168" s="195"/>
      <c r="K168" s="195"/>
      <c r="L168" s="200"/>
      <c r="M168" s="201"/>
      <c r="N168" s="202"/>
      <c r="O168" s="202"/>
      <c r="P168" s="202"/>
      <c r="Q168" s="202"/>
      <c r="R168" s="202"/>
      <c r="S168" s="202"/>
      <c r="T168" s="203"/>
      <c r="AT168" s="204" t="s">
        <v>168</v>
      </c>
      <c r="AU168" s="204" t="s">
        <v>82</v>
      </c>
      <c r="AV168" s="12" t="s">
        <v>82</v>
      </c>
      <c r="AW168" s="12" t="s">
        <v>34</v>
      </c>
      <c r="AX168" s="12" t="s">
        <v>73</v>
      </c>
      <c r="AY168" s="204" t="s">
        <v>144</v>
      </c>
    </row>
    <row r="169" spans="1:65" s="12" customFormat="1" ht="10.199999999999999">
      <c r="B169" s="194"/>
      <c r="C169" s="195"/>
      <c r="D169" s="186" t="s">
        <v>168</v>
      </c>
      <c r="E169" s="196" t="s">
        <v>19</v>
      </c>
      <c r="F169" s="197" t="s">
        <v>567</v>
      </c>
      <c r="G169" s="195"/>
      <c r="H169" s="198">
        <v>7.23</v>
      </c>
      <c r="I169" s="199"/>
      <c r="J169" s="195"/>
      <c r="K169" s="195"/>
      <c r="L169" s="200"/>
      <c r="M169" s="201"/>
      <c r="N169" s="202"/>
      <c r="O169" s="202"/>
      <c r="P169" s="202"/>
      <c r="Q169" s="202"/>
      <c r="R169" s="202"/>
      <c r="S169" s="202"/>
      <c r="T169" s="203"/>
      <c r="AT169" s="204" t="s">
        <v>168</v>
      </c>
      <c r="AU169" s="204" t="s">
        <v>82</v>
      </c>
      <c r="AV169" s="12" t="s">
        <v>82</v>
      </c>
      <c r="AW169" s="12" t="s">
        <v>34</v>
      </c>
      <c r="AX169" s="12" t="s">
        <v>73</v>
      </c>
      <c r="AY169" s="204" t="s">
        <v>144</v>
      </c>
    </row>
    <row r="170" spans="1:65" s="13" customFormat="1" ht="10.199999999999999">
      <c r="B170" s="205"/>
      <c r="C170" s="206"/>
      <c r="D170" s="186" t="s">
        <v>168</v>
      </c>
      <c r="E170" s="207" t="s">
        <v>19</v>
      </c>
      <c r="F170" s="208" t="s">
        <v>170</v>
      </c>
      <c r="G170" s="206"/>
      <c r="H170" s="209">
        <v>977.15</v>
      </c>
      <c r="I170" s="210"/>
      <c r="J170" s="206"/>
      <c r="K170" s="206"/>
      <c r="L170" s="211"/>
      <c r="M170" s="212"/>
      <c r="N170" s="213"/>
      <c r="O170" s="213"/>
      <c r="P170" s="213"/>
      <c r="Q170" s="213"/>
      <c r="R170" s="213"/>
      <c r="S170" s="213"/>
      <c r="T170" s="214"/>
      <c r="AT170" s="215" t="s">
        <v>168</v>
      </c>
      <c r="AU170" s="215" t="s">
        <v>82</v>
      </c>
      <c r="AV170" s="13" t="s">
        <v>150</v>
      </c>
      <c r="AW170" s="13" t="s">
        <v>34</v>
      </c>
      <c r="AX170" s="13" t="s">
        <v>80</v>
      </c>
      <c r="AY170" s="215" t="s">
        <v>144</v>
      </c>
    </row>
    <row r="171" spans="1:65" s="2" customFormat="1" ht="24.15" customHeight="1">
      <c r="A171" s="36"/>
      <c r="B171" s="37"/>
      <c r="C171" s="173" t="s">
        <v>228</v>
      </c>
      <c r="D171" s="173" t="s">
        <v>145</v>
      </c>
      <c r="E171" s="174" t="s">
        <v>574</v>
      </c>
      <c r="F171" s="175" t="s">
        <v>575</v>
      </c>
      <c r="G171" s="176" t="s">
        <v>148</v>
      </c>
      <c r="H171" s="177">
        <v>2093.84</v>
      </c>
      <c r="I171" s="178"/>
      <c r="J171" s="179">
        <f>ROUND(I171*H171,2)</f>
        <v>0</v>
      </c>
      <c r="K171" s="175" t="s">
        <v>149</v>
      </c>
      <c r="L171" s="41"/>
      <c r="M171" s="180" t="s">
        <v>19</v>
      </c>
      <c r="N171" s="181" t="s">
        <v>44</v>
      </c>
      <c r="O171" s="66"/>
      <c r="P171" s="182">
        <f>O171*H171</f>
        <v>0</v>
      </c>
      <c r="Q171" s="182">
        <v>0</v>
      </c>
      <c r="R171" s="182">
        <f>Q171*H171</f>
        <v>0</v>
      </c>
      <c r="S171" s="182">
        <v>0</v>
      </c>
      <c r="T171" s="183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184" t="s">
        <v>150</v>
      </c>
      <c r="AT171" s="184" t="s">
        <v>145</v>
      </c>
      <c r="AU171" s="184" t="s">
        <v>82</v>
      </c>
      <c r="AY171" s="19" t="s">
        <v>144</v>
      </c>
      <c r="BE171" s="185">
        <f>IF(N171="základní",J171,0)</f>
        <v>0</v>
      </c>
      <c r="BF171" s="185">
        <f>IF(N171="snížená",J171,0)</f>
        <v>0</v>
      </c>
      <c r="BG171" s="185">
        <f>IF(N171="zákl. přenesená",J171,0)</f>
        <v>0</v>
      </c>
      <c r="BH171" s="185">
        <f>IF(N171="sníž. přenesená",J171,0)</f>
        <v>0</v>
      </c>
      <c r="BI171" s="185">
        <f>IF(N171="nulová",J171,0)</f>
        <v>0</v>
      </c>
      <c r="BJ171" s="19" t="s">
        <v>80</v>
      </c>
      <c r="BK171" s="185">
        <f>ROUND(I171*H171,2)</f>
        <v>0</v>
      </c>
      <c r="BL171" s="19" t="s">
        <v>150</v>
      </c>
      <c r="BM171" s="184" t="s">
        <v>576</v>
      </c>
    </row>
    <row r="172" spans="1:65" s="2" customFormat="1" ht="19.2">
      <c r="A172" s="36"/>
      <c r="B172" s="37"/>
      <c r="C172" s="38"/>
      <c r="D172" s="186" t="s">
        <v>152</v>
      </c>
      <c r="E172" s="38"/>
      <c r="F172" s="187" t="s">
        <v>577</v>
      </c>
      <c r="G172" s="38"/>
      <c r="H172" s="38"/>
      <c r="I172" s="188"/>
      <c r="J172" s="38"/>
      <c r="K172" s="38"/>
      <c r="L172" s="41"/>
      <c r="M172" s="189"/>
      <c r="N172" s="190"/>
      <c r="O172" s="66"/>
      <c r="P172" s="66"/>
      <c r="Q172" s="66"/>
      <c r="R172" s="66"/>
      <c r="S172" s="66"/>
      <c r="T172" s="67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T172" s="19" t="s">
        <v>152</v>
      </c>
      <c r="AU172" s="19" t="s">
        <v>82</v>
      </c>
    </row>
    <row r="173" spans="1:65" s="2" customFormat="1" ht="10.199999999999999">
      <c r="A173" s="36"/>
      <c r="B173" s="37"/>
      <c r="C173" s="38"/>
      <c r="D173" s="191" t="s">
        <v>153</v>
      </c>
      <c r="E173" s="38"/>
      <c r="F173" s="192" t="s">
        <v>578</v>
      </c>
      <c r="G173" s="38"/>
      <c r="H173" s="38"/>
      <c r="I173" s="188"/>
      <c r="J173" s="38"/>
      <c r="K173" s="38"/>
      <c r="L173" s="41"/>
      <c r="M173" s="189"/>
      <c r="N173" s="190"/>
      <c r="O173" s="66"/>
      <c r="P173" s="66"/>
      <c r="Q173" s="66"/>
      <c r="R173" s="66"/>
      <c r="S173" s="66"/>
      <c r="T173" s="67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T173" s="19" t="s">
        <v>153</v>
      </c>
      <c r="AU173" s="19" t="s">
        <v>82</v>
      </c>
    </row>
    <row r="174" spans="1:65" s="2" customFormat="1" ht="19.2">
      <c r="A174" s="36"/>
      <c r="B174" s="37"/>
      <c r="C174" s="38"/>
      <c r="D174" s="186" t="s">
        <v>155</v>
      </c>
      <c r="E174" s="38"/>
      <c r="F174" s="193" t="s">
        <v>579</v>
      </c>
      <c r="G174" s="38"/>
      <c r="H174" s="38"/>
      <c r="I174" s="188"/>
      <c r="J174" s="38"/>
      <c r="K174" s="38"/>
      <c r="L174" s="41"/>
      <c r="M174" s="189"/>
      <c r="N174" s="190"/>
      <c r="O174" s="66"/>
      <c r="P174" s="66"/>
      <c r="Q174" s="66"/>
      <c r="R174" s="66"/>
      <c r="S174" s="66"/>
      <c r="T174" s="67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T174" s="19" t="s">
        <v>155</v>
      </c>
      <c r="AU174" s="19" t="s">
        <v>82</v>
      </c>
    </row>
    <row r="175" spans="1:65" s="12" customFormat="1" ht="10.199999999999999">
      <c r="B175" s="194"/>
      <c r="C175" s="195"/>
      <c r="D175" s="186" t="s">
        <v>168</v>
      </c>
      <c r="E175" s="196" t="s">
        <v>19</v>
      </c>
      <c r="F175" s="197" t="s">
        <v>558</v>
      </c>
      <c r="G175" s="195"/>
      <c r="H175" s="198">
        <v>2078.4</v>
      </c>
      <c r="I175" s="199"/>
      <c r="J175" s="195"/>
      <c r="K175" s="195"/>
      <c r="L175" s="200"/>
      <c r="M175" s="201"/>
      <c r="N175" s="202"/>
      <c r="O175" s="202"/>
      <c r="P175" s="202"/>
      <c r="Q175" s="202"/>
      <c r="R175" s="202"/>
      <c r="S175" s="202"/>
      <c r="T175" s="203"/>
      <c r="AT175" s="204" t="s">
        <v>168</v>
      </c>
      <c r="AU175" s="204" t="s">
        <v>82</v>
      </c>
      <c r="AV175" s="12" t="s">
        <v>82</v>
      </c>
      <c r="AW175" s="12" t="s">
        <v>34</v>
      </c>
      <c r="AX175" s="12" t="s">
        <v>73</v>
      </c>
      <c r="AY175" s="204" t="s">
        <v>144</v>
      </c>
    </row>
    <row r="176" spans="1:65" s="12" customFormat="1" ht="10.199999999999999">
      <c r="B176" s="194"/>
      <c r="C176" s="195"/>
      <c r="D176" s="186" t="s">
        <v>168</v>
      </c>
      <c r="E176" s="196" t="s">
        <v>19</v>
      </c>
      <c r="F176" s="197" t="s">
        <v>559</v>
      </c>
      <c r="G176" s="195"/>
      <c r="H176" s="198">
        <v>15.44</v>
      </c>
      <c r="I176" s="199"/>
      <c r="J176" s="195"/>
      <c r="K176" s="195"/>
      <c r="L176" s="200"/>
      <c r="M176" s="201"/>
      <c r="N176" s="202"/>
      <c r="O176" s="202"/>
      <c r="P176" s="202"/>
      <c r="Q176" s="202"/>
      <c r="R176" s="202"/>
      <c r="S176" s="202"/>
      <c r="T176" s="203"/>
      <c r="AT176" s="204" t="s">
        <v>168</v>
      </c>
      <c r="AU176" s="204" t="s">
        <v>82</v>
      </c>
      <c r="AV176" s="12" t="s">
        <v>82</v>
      </c>
      <c r="AW176" s="12" t="s">
        <v>34</v>
      </c>
      <c r="AX176" s="12" t="s">
        <v>73</v>
      </c>
      <c r="AY176" s="204" t="s">
        <v>144</v>
      </c>
    </row>
    <row r="177" spans="1:65" s="13" customFormat="1" ht="10.199999999999999">
      <c r="B177" s="205"/>
      <c r="C177" s="206"/>
      <c r="D177" s="186" t="s">
        <v>168</v>
      </c>
      <c r="E177" s="207" t="s">
        <v>19</v>
      </c>
      <c r="F177" s="208" t="s">
        <v>170</v>
      </c>
      <c r="G177" s="206"/>
      <c r="H177" s="209">
        <v>2093.84</v>
      </c>
      <c r="I177" s="210"/>
      <c r="J177" s="206"/>
      <c r="K177" s="206"/>
      <c r="L177" s="211"/>
      <c r="M177" s="212"/>
      <c r="N177" s="213"/>
      <c r="O177" s="213"/>
      <c r="P177" s="213"/>
      <c r="Q177" s="213"/>
      <c r="R177" s="213"/>
      <c r="S177" s="213"/>
      <c r="T177" s="214"/>
      <c r="AT177" s="215" t="s">
        <v>168</v>
      </c>
      <c r="AU177" s="215" t="s">
        <v>82</v>
      </c>
      <c r="AV177" s="13" t="s">
        <v>150</v>
      </c>
      <c r="AW177" s="13" t="s">
        <v>34</v>
      </c>
      <c r="AX177" s="13" t="s">
        <v>80</v>
      </c>
      <c r="AY177" s="215" t="s">
        <v>144</v>
      </c>
    </row>
    <row r="178" spans="1:65" s="11" customFormat="1" ht="22.8" customHeight="1">
      <c r="B178" s="159"/>
      <c r="C178" s="160"/>
      <c r="D178" s="161" t="s">
        <v>72</v>
      </c>
      <c r="E178" s="234" t="s">
        <v>150</v>
      </c>
      <c r="F178" s="234" t="s">
        <v>580</v>
      </c>
      <c r="G178" s="160"/>
      <c r="H178" s="160"/>
      <c r="I178" s="163"/>
      <c r="J178" s="235">
        <f>BK178</f>
        <v>0</v>
      </c>
      <c r="K178" s="160"/>
      <c r="L178" s="165"/>
      <c r="M178" s="166"/>
      <c r="N178" s="167"/>
      <c r="O178" s="167"/>
      <c r="P178" s="168">
        <f>SUM(P179:P208)</f>
        <v>0</v>
      </c>
      <c r="Q178" s="167"/>
      <c r="R178" s="168">
        <f>SUM(R179:R208)</f>
        <v>2644.5168007720004</v>
      </c>
      <c r="S178" s="167"/>
      <c r="T178" s="169">
        <f>SUM(T179:T208)</f>
        <v>0</v>
      </c>
      <c r="AR178" s="170" t="s">
        <v>80</v>
      </c>
      <c r="AT178" s="171" t="s">
        <v>72</v>
      </c>
      <c r="AU178" s="171" t="s">
        <v>80</v>
      </c>
      <c r="AY178" s="170" t="s">
        <v>144</v>
      </c>
      <c r="BK178" s="172">
        <f>SUM(BK179:BK208)</f>
        <v>0</v>
      </c>
    </row>
    <row r="179" spans="1:65" s="2" customFormat="1" ht="33" customHeight="1">
      <c r="A179" s="36"/>
      <c r="B179" s="37"/>
      <c r="C179" s="173" t="s">
        <v>235</v>
      </c>
      <c r="D179" s="173" t="s">
        <v>145</v>
      </c>
      <c r="E179" s="174" t="s">
        <v>581</v>
      </c>
      <c r="F179" s="175" t="s">
        <v>582</v>
      </c>
      <c r="G179" s="176" t="s">
        <v>148</v>
      </c>
      <c r="H179" s="177">
        <v>9.57</v>
      </c>
      <c r="I179" s="178"/>
      <c r="J179" s="179">
        <f>ROUND(I179*H179,2)</f>
        <v>0</v>
      </c>
      <c r="K179" s="175" t="s">
        <v>149</v>
      </c>
      <c r="L179" s="41"/>
      <c r="M179" s="180" t="s">
        <v>19</v>
      </c>
      <c r="N179" s="181" t="s">
        <v>44</v>
      </c>
      <c r="O179" s="66"/>
      <c r="P179" s="182">
        <f>O179*H179</f>
        <v>0</v>
      </c>
      <c r="Q179" s="182">
        <v>0.60724999999999996</v>
      </c>
      <c r="R179" s="182">
        <f>Q179*H179</f>
        <v>5.8113824999999997</v>
      </c>
      <c r="S179" s="182">
        <v>0</v>
      </c>
      <c r="T179" s="183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184" t="s">
        <v>150</v>
      </c>
      <c r="AT179" s="184" t="s">
        <v>145</v>
      </c>
      <c r="AU179" s="184" t="s">
        <v>82</v>
      </c>
      <c r="AY179" s="19" t="s">
        <v>144</v>
      </c>
      <c r="BE179" s="185">
        <f>IF(N179="základní",J179,0)</f>
        <v>0</v>
      </c>
      <c r="BF179" s="185">
        <f>IF(N179="snížená",J179,0)</f>
        <v>0</v>
      </c>
      <c r="BG179" s="185">
        <f>IF(N179="zákl. přenesená",J179,0)</f>
        <v>0</v>
      </c>
      <c r="BH179" s="185">
        <f>IF(N179="sníž. přenesená",J179,0)</f>
        <v>0</v>
      </c>
      <c r="BI179" s="185">
        <f>IF(N179="nulová",J179,0)</f>
        <v>0</v>
      </c>
      <c r="BJ179" s="19" t="s">
        <v>80</v>
      </c>
      <c r="BK179" s="185">
        <f>ROUND(I179*H179,2)</f>
        <v>0</v>
      </c>
      <c r="BL179" s="19" t="s">
        <v>150</v>
      </c>
      <c r="BM179" s="184" t="s">
        <v>583</v>
      </c>
    </row>
    <row r="180" spans="1:65" s="2" customFormat="1" ht="19.2">
      <c r="A180" s="36"/>
      <c r="B180" s="37"/>
      <c r="C180" s="38"/>
      <c r="D180" s="186" t="s">
        <v>152</v>
      </c>
      <c r="E180" s="38"/>
      <c r="F180" s="187" t="s">
        <v>584</v>
      </c>
      <c r="G180" s="38"/>
      <c r="H180" s="38"/>
      <c r="I180" s="188"/>
      <c r="J180" s="38"/>
      <c r="K180" s="38"/>
      <c r="L180" s="41"/>
      <c r="M180" s="189"/>
      <c r="N180" s="190"/>
      <c r="O180" s="66"/>
      <c r="P180" s="66"/>
      <c r="Q180" s="66"/>
      <c r="R180" s="66"/>
      <c r="S180" s="66"/>
      <c r="T180" s="67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T180" s="19" t="s">
        <v>152</v>
      </c>
      <c r="AU180" s="19" t="s">
        <v>82</v>
      </c>
    </row>
    <row r="181" spans="1:65" s="2" customFormat="1" ht="10.199999999999999">
      <c r="A181" s="36"/>
      <c r="B181" s="37"/>
      <c r="C181" s="38"/>
      <c r="D181" s="191" t="s">
        <v>153</v>
      </c>
      <c r="E181" s="38"/>
      <c r="F181" s="192" t="s">
        <v>585</v>
      </c>
      <c r="G181" s="38"/>
      <c r="H181" s="38"/>
      <c r="I181" s="188"/>
      <c r="J181" s="38"/>
      <c r="K181" s="38"/>
      <c r="L181" s="41"/>
      <c r="M181" s="189"/>
      <c r="N181" s="190"/>
      <c r="O181" s="66"/>
      <c r="P181" s="66"/>
      <c r="Q181" s="66"/>
      <c r="R181" s="66"/>
      <c r="S181" s="66"/>
      <c r="T181" s="67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T181" s="19" t="s">
        <v>153</v>
      </c>
      <c r="AU181" s="19" t="s">
        <v>82</v>
      </c>
    </row>
    <row r="182" spans="1:65" s="12" customFormat="1" ht="10.199999999999999">
      <c r="B182" s="194"/>
      <c r="C182" s="195"/>
      <c r="D182" s="186" t="s">
        <v>168</v>
      </c>
      <c r="E182" s="196" t="s">
        <v>19</v>
      </c>
      <c r="F182" s="197" t="s">
        <v>586</v>
      </c>
      <c r="G182" s="195"/>
      <c r="H182" s="198">
        <v>3.44</v>
      </c>
      <c r="I182" s="199"/>
      <c r="J182" s="195"/>
      <c r="K182" s="195"/>
      <c r="L182" s="200"/>
      <c r="M182" s="201"/>
      <c r="N182" s="202"/>
      <c r="O182" s="202"/>
      <c r="P182" s="202"/>
      <c r="Q182" s="202"/>
      <c r="R182" s="202"/>
      <c r="S182" s="202"/>
      <c r="T182" s="203"/>
      <c r="AT182" s="204" t="s">
        <v>168</v>
      </c>
      <c r="AU182" s="204" t="s">
        <v>82</v>
      </c>
      <c r="AV182" s="12" t="s">
        <v>82</v>
      </c>
      <c r="AW182" s="12" t="s">
        <v>34</v>
      </c>
      <c r="AX182" s="12" t="s">
        <v>73</v>
      </c>
      <c r="AY182" s="204" t="s">
        <v>144</v>
      </c>
    </row>
    <row r="183" spans="1:65" s="12" customFormat="1" ht="10.199999999999999">
      <c r="B183" s="194"/>
      <c r="C183" s="195"/>
      <c r="D183" s="186" t="s">
        <v>168</v>
      </c>
      <c r="E183" s="196" t="s">
        <v>19</v>
      </c>
      <c r="F183" s="197" t="s">
        <v>587</v>
      </c>
      <c r="G183" s="195"/>
      <c r="H183" s="198">
        <v>6.13</v>
      </c>
      <c r="I183" s="199"/>
      <c r="J183" s="195"/>
      <c r="K183" s="195"/>
      <c r="L183" s="200"/>
      <c r="M183" s="201"/>
      <c r="N183" s="202"/>
      <c r="O183" s="202"/>
      <c r="P183" s="202"/>
      <c r="Q183" s="202"/>
      <c r="R183" s="202"/>
      <c r="S183" s="202"/>
      <c r="T183" s="203"/>
      <c r="AT183" s="204" t="s">
        <v>168</v>
      </c>
      <c r="AU183" s="204" t="s">
        <v>82</v>
      </c>
      <c r="AV183" s="12" t="s">
        <v>82</v>
      </c>
      <c r="AW183" s="12" t="s">
        <v>34</v>
      </c>
      <c r="AX183" s="12" t="s">
        <v>73</v>
      </c>
      <c r="AY183" s="204" t="s">
        <v>144</v>
      </c>
    </row>
    <row r="184" spans="1:65" s="13" customFormat="1" ht="10.199999999999999">
      <c r="B184" s="205"/>
      <c r="C184" s="206"/>
      <c r="D184" s="186" t="s">
        <v>168</v>
      </c>
      <c r="E184" s="207" t="s">
        <v>19</v>
      </c>
      <c r="F184" s="208" t="s">
        <v>170</v>
      </c>
      <c r="G184" s="206"/>
      <c r="H184" s="209">
        <v>9.57</v>
      </c>
      <c r="I184" s="210"/>
      <c r="J184" s="206"/>
      <c r="K184" s="206"/>
      <c r="L184" s="211"/>
      <c r="M184" s="212"/>
      <c r="N184" s="213"/>
      <c r="O184" s="213"/>
      <c r="P184" s="213"/>
      <c r="Q184" s="213"/>
      <c r="R184" s="213"/>
      <c r="S184" s="213"/>
      <c r="T184" s="214"/>
      <c r="AT184" s="215" t="s">
        <v>168</v>
      </c>
      <c r="AU184" s="215" t="s">
        <v>82</v>
      </c>
      <c r="AV184" s="13" t="s">
        <v>150</v>
      </c>
      <c r="AW184" s="13" t="s">
        <v>34</v>
      </c>
      <c r="AX184" s="13" t="s">
        <v>80</v>
      </c>
      <c r="AY184" s="215" t="s">
        <v>144</v>
      </c>
    </row>
    <row r="185" spans="1:65" s="2" customFormat="1" ht="37.799999999999997" customHeight="1">
      <c r="A185" s="36"/>
      <c r="B185" s="37"/>
      <c r="C185" s="173" t="s">
        <v>241</v>
      </c>
      <c r="D185" s="173" t="s">
        <v>145</v>
      </c>
      <c r="E185" s="174" t="s">
        <v>588</v>
      </c>
      <c r="F185" s="175" t="s">
        <v>589</v>
      </c>
      <c r="G185" s="176" t="s">
        <v>231</v>
      </c>
      <c r="H185" s="177">
        <v>1427.0160000000001</v>
      </c>
      <c r="I185" s="178"/>
      <c r="J185" s="179">
        <f>ROUND(I185*H185,2)</f>
        <v>0</v>
      </c>
      <c r="K185" s="175" t="s">
        <v>149</v>
      </c>
      <c r="L185" s="41"/>
      <c r="M185" s="180" t="s">
        <v>19</v>
      </c>
      <c r="N185" s="181" t="s">
        <v>44</v>
      </c>
      <c r="O185" s="66"/>
      <c r="P185" s="182">
        <f>O185*H185</f>
        <v>0</v>
      </c>
      <c r="Q185" s="182">
        <v>1.8480000000000001</v>
      </c>
      <c r="R185" s="182">
        <f>Q185*H185</f>
        <v>2637.1255680000004</v>
      </c>
      <c r="S185" s="182">
        <v>0</v>
      </c>
      <c r="T185" s="183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184" t="s">
        <v>150</v>
      </c>
      <c r="AT185" s="184" t="s">
        <v>145</v>
      </c>
      <c r="AU185" s="184" t="s">
        <v>82</v>
      </c>
      <c r="AY185" s="19" t="s">
        <v>144</v>
      </c>
      <c r="BE185" s="185">
        <f>IF(N185="základní",J185,0)</f>
        <v>0</v>
      </c>
      <c r="BF185" s="185">
        <f>IF(N185="snížená",J185,0)</f>
        <v>0</v>
      </c>
      <c r="BG185" s="185">
        <f>IF(N185="zákl. přenesená",J185,0)</f>
        <v>0</v>
      </c>
      <c r="BH185" s="185">
        <f>IF(N185="sníž. přenesená",J185,0)</f>
        <v>0</v>
      </c>
      <c r="BI185" s="185">
        <f>IF(N185="nulová",J185,0)</f>
        <v>0</v>
      </c>
      <c r="BJ185" s="19" t="s">
        <v>80</v>
      </c>
      <c r="BK185" s="185">
        <f>ROUND(I185*H185,2)</f>
        <v>0</v>
      </c>
      <c r="BL185" s="19" t="s">
        <v>150</v>
      </c>
      <c r="BM185" s="184" t="s">
        <v>590</v>
      </c>
    </row>
    <row r="186" spans="1:65" s="2" customFormat="1" ht="38.4">
      <c r="A186" s="36"/>
      <c r="B186" s="37"/>
      <c r="C186" s="38"/>
      <c r="D186" s="186" t="s">
        <v>152</v>
      </c>
      <c r="E186" s="38"/>
      <c r="F186" s="187" t="s">
        <v>591</v>
      </c>
      <c r="G186" s="38"/>
      <c r="H186" s="38"/>
      <c r="I186" s="188"/>
      <c r="J186" s="38"/>
      <c r="K186" s="38"/>
      <c r="L186" s="41"/>
      <c r="M186" s="189"/>
      <c r="N186" s="190"/>
      <c r="O186" s="66"/>
      <c r="P186" s="66"/>
      <c r="Q186" s="66"/>
      <c r="R186" s="66"/>
      <c r="S186" s="66"/>
      <c r="T186" s="67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T186" s="19" t="s">
        <v>152</v>
      </c>
      <c r="AU186" s="19" t="s">
        <v>82</v>
      </c>
    </row>
    <row r="187" spans="1:65" s="2" customFormat="1" ht="10.199999999999999">
      <c r="A187" s="36"/>
      <c r="B187" s="37"/>
      <c r="C187" s="38"/>
      <c r="D187" s="191" t="s">
        <v>153</v>
      </c>
      <c r="E187" s="38"/>
      <c r="F187" s="192" t="s">
        <v>592</v>
      </c>
      <c r="G187" s="38"/>
      <c r="H187" s="38"/>
      <c r="I187" s="188"/>
      <c r="J187" s="38"/>
      <c r="K187" s="38"/>
      <c r="L187" s="41"/>
      <c r="M187" s="189"/>
      <c r="N187" s="190"/>
      <c r="O187" s="66"/>
      <c r="P187" s="66"/>
      <c r="Q187" s="66"/>
      <c r="R187" s="66"/>
      <c r="S187" s="66"/>
      <c r="T187" s="67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T187" s="19" t="s">
        <v>153</v>
      </c>
      <c r="AU187" s="19" t="s">
        <v>82</v>
      </c>
    </row>
    <row r="188" spans="1:65" s="2" customFormat="1" ht="19.2">
      <c r="A188" s="36"/>
      <c r="B188" s="37"/>
      <c r="C188" s="38"/>
      <c r="D188" s="186" t="s">
        <v>155</v>
      </c>
      <c r="E188" s="38"/>
      <c r="F188" s="193" t="s">
        <v>593</v>
      </c>
      <c r="G188" s="38"/>
      <c r="H188" s="38"/>
      <c r="I188" s="188"/>
      <c r="J188" s="38"/>
      <c r="K188" s="38"/>
      <c r="L188" s="41"/>
      <c r="M188" s="189"/>
      <c r="N188" s="190"/>
      <c r="O188" s="66"/>
      <c r="P188" s="66"/>
      <c r="Q188" s="66"/>
      <c r="R188" s="66"/>
      <c r="S188" s="66"/>
      <c r="T188" s="67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T188" s="19" t="s">
        <v>155</v>
      </c>
      <c r="AU188" s="19" t="s">
        <v>82</v>
      </c>
    </row>
    <row r="189" spans="1:65" s="12" customFormat="1" ht="10.199999999999999">
      <c r="B189" s="194"/>
      <c r="C189" s="195"/>
      <c r="D189" s="186" t="s">
        <v>168</v>
      </c>
      <c r="E189" s="196" t="s">
        <v>19</v>
      </c>
      <c r="F189" s="197" t="s">
        <v>594</v>
      </c>
      <c r="G189" s="195"/>
      <c r="H189" s="198">
        <v>1400.704</v>
      </c>
      <c r="I189" s="199"/>
      <c r="J189" s="195"/>
      <c r="K189" s="195"/>
      <c r="L189" s="200"/>
      <c r="M189" s="201"/>
      <c r="N189" s="202"/>
      <c r="O189" s="202"/>
      <c r="P189" s="202"/>
      <c r="Q189" s="202"/>
      <c r="R189" s="202"/>
      <c r="S189" s="202"/>
      <c r="T189" s="203"/>
      <c r="AT189" s="204" t="s">
        <v>168</v>
      </c>
      <c r="AU189" s="204" t="s">
        <v>82</v>
      </c>
      <c r="AV189" s="12" t="s">
        <v>82</v>
      </c>
      <c r="AW189" s="12" t="s">
        <v>34</v>
      </c>
      <c r="AX189" s="12" t="s">
        <v>73</v>
      </c>
      <c r="AY189" s="204" t="s">
        <v>144</v>
      </c>
    </row>
    <row r="190" spans="1:65" s="12" customFormat="1" ht="10.199999999999999">
      <c r="B190" s="194"/>
      <c r="C190" s="195"/>
      <c r="D190" s="186" t="s">
        <v>168</v>
      </c>
      <c r="E190" s="196" t="s">
        <v>19</v>
      </c>
      <c r="F190" s="197" t="s">
        <v>595</v>
      </c>
      <c r="G190" s="195"/>
      <c r="H190" s="198">
        <v>12.72</v>
      </c>
      <c r="I190" s="199"/>
      <c r="J190" s="195"/>
      <c r="K190" s="195"/>
      <c r="L190" s="200"/>
      <c r="M190" s="201"/>
      <c r="N190" s="202"/>
      <c r="O190" s="202"/>
      <c r="P190" s="202"/>
      <c r="Q190" s="202"/>
      <c r="R190" s="202"/>
      <c r="S190" s="202"/>
      <c r="T190" s="203"/>
      <c r="AT190" s="204" t="s">
        <v>168</v>
      </c>
      <c r="AU190" s="204" t="s">
        <v>82</v>
      </c>
      <c r="AV190" s="12" t="s">
        <v>82</v>
      </c>
      <c r="AW190" s="12" t="s">
        <v>34</v>
      </c>
      <c r="AX190" s="12" t="s">
        <v>73</v>
      </c>
      <c r="AY190" s="204" t="s">
        <v>144</v>
      </c>
    </row>
    <row r="191" spans="1:65" s="12" customFormat="1" ht="10.199999999999999">
      <c r="B191" s="194"/>
      <c r="C191" s="195"/>
      <c r="D191" s="186" t="s">
        <v>168</v>
      </c>
      <c r="E191" s="196" t="s">
        <v>19</v>
      </c>
      <c r="F191" s="197" t="s">
        <v>596</v>
      </c>
      <c r="G191" s="195"/>
      <c r="H191" s="198">
        <v>2.3119999999999998</v>
      </c>
      <c r="I191" s="199"/>
      <c r="J191" s="195"/>
      <c r="K191" s="195"/>
      <c r="L191" s="200"/>
      <c r="M191" s="201"/>
      <c r="N191" s="202"/>
      <c r="O191" s="202"/>
      <c r="P191" s="202"/>
      <c r="Q191" s="202"/>
      <c r="R191" s="202"/>
      <c r="S191" s="202"/>
      <c r="T191" s="203"/>
      <c r="AT191" s="204" t="s">
        <v>168</v>
      </c>
      <c r="AU191" s="204" t="s">
        <v>82</v>
      </c>
      <c r="AV191" s="12" t="s">
        <v>82</v>
      </c>
      <c r="AW191" s="12" t="s">
        <v>34</v>
      </c>
      <c r="AX191" s="12" t="s">
        <v>73</v>
      </c>
      <c r="AY191" s="204" t="s">
        <v>144</v>
      </c>
    </row>
    <row r="192" spans="1:65" s="12" customFormat="1" ht="10.199999999999999">
      <c r="B192" s="194"/>
      <c r="C192" s="195"/>
      <c r="D192" s="186" t="s">
        <v>168</v>
      </c>
      <c r="E192" s="196" t="s">
        <v>19</v>
      </c>
      <c r="F192" s="197" t="s">
        <v>597</v>
      </c>
      <c r="G192" s="195"/>
      <c r="H192" s="198">
        <v>11.28</v>
      </c>
      <c r="I192" s="199"/>
      <c r="J192" s="195"/>
      <c r="K192" s="195"/>
      <c r="L192" s="200"/>
      <c r="M192" s="201"/>
      <c r="N192" s="202"/>
      <c r="O192" s="202"/>
      <c r="P192" s="202"/>
      <c r="Q192" s="202"/>
      <c r="R192" s="202"/>
      <c r="S192" s="202"/>
      <c r="T192" s="203"/>
      <c r="AT192" s="204" t="s">
        <v>168</v>
      </c>
      <c r="AU192" s="204" t="s">
        <v>82</v>
      </c>
      <c r="AV192" s="12" t="s">
        <v>82</v>
      </c>
      <c r="AW192" s="12" t="s">
        <v>34</v>
      </c>
      <c r="AX192" s="12" t="s">
        <v>73</v>
      </c>
      <c r="AY192" s="204" t="s">
        <v>144</v>
      </c>
    </row>
    <row r="193" spans="1:65" s="13" customFormat="1" ht="10.199999999999999">
      <c r="B193" s="205"/>
      <c r="C193" s="206"/>
      <c r="D193" s="186" t="s">
        <v>168</v>
      </c>
      <c r="E193" s="207" t="s">
        <v>19</v>
      </c>
      <c r="F193" s="208" t="s">
        <v>170</v>
      </c>
      <c r="G193" s="206"/>
      <c r="H193" s="209">
        <v>1427.0159999999998</v>
      </c>
      <c r="I193" s="210"/>
      <c r="J193" s="206"/>
      <c r="K193" s="206"/>
      <c r="L193" s="211"/>
      <c r="M193" s="212"/>
      <c r="N193" s="213"/>
      <c r="O193" s="213"/>
      <c r="P193" s="213"/>
      <c r="Q193" s="213"/>
      <c r="R193" s="213"/>
      <c r="S193" s="213"/>
      <c r="T193" s="214"/>
      <c r="AT193" s="215" t="s">
        <v>168</v>
      </c>
      <c r="AU193" s="215" t="s">
        <v>82</v>
      </c>
      <c r="AV193" s="13" t="s">
        <v>150</v>
      </c>
      <c r="AW193" s="13" t="s">
        <v>34</v>
      </c>
      <c r="AX193" s="13" t="s">
        <v>80</v>
      </c>
      <c r="AY193" s="215" t="s">
        <v>144</v>
      </c>
    </row>
    <row r="194" spans="1:65" s="2" customFormat="1" ht="37.799999999999997" customHeight="1">
      <c r="A194" s="36"/>
      <c r="B194" s="37"/>
      <c r="C194" s="173" t="s">
        <v>247</v>
      </c>
      <c r="D194" s="173" t="s">
        <v>145</v>
      </c>
      <c r="E194" s="174" t="s">
        <v>598</v>
      </c>
      <c r="F194" s="175" t="s">
        <v>589</v>
      </c>
      <c r="G194" s="176" t="s">
        <v>231</v>
      </c>
      <c r="H194" s="177">
        <v>356.75400000000002</v>
      </c>
      <c r="I194" s="178"/>
      <c r="J194" s="179">
        <f>ROUND(I194*H194,2)</f>
        <v>0</v>
      </c>
      <c r="K194" s="175" t="s">
        <v>149</v>
      </c>
      <c r="L194" s="41"/>
      <c r="M194" s="180" t="s">
        <v>19</v>
      </c>
      <c r="N194" s="181" t="s">
        <v>44</v>
      </c>
      <c r="O194" s="66"/>
      <c r="P194" s="182">
        <f>O194*H194</f>
        <v>0</v>
      </c>
      <c r="Q194" s="182">
        <v>0</v>
      </c>
      <c r="R194" s="182">
        <f>Q194*H194</f>
        <v>0</v>
      </c>
      <c r="S194" s="182">
        <v>0</v>
      </c>
      <c r="T194" s="183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184" t="s">
        <v>150</v>
      </c>
      <c r="AT194" s="184" t="s">
        <v>145</v>
      </c>
      <c r="AU194" s="184" t="s">
        <v>82</v>
      </c>
      <c r="AY194" s="19" t="s">
        <v>144</v>
      </c>
      <c r="BE194" s="185">
        <f>IF(N194="základní",J194,0)</f>
        <v>0</v>
      </c>
      <c r="BF194" s="185">
        <f>IF(N194="snížená",J194,0)</f>
        <v>0</v>
      </c>
      <c r="BG194" s="185">
        <f>IF(N194="zákl. přenesená",J194,0)</f>
        <v>0</v>
      </c>
      <c r="BH194" s="185">
        <f>IF(N194="sníž. přenesená",J194,0)</f>
        <v>0</v>
      </c>
      <c r="BI194" s="185">
        <f>IF(N194="nulová",J194,0)</f>
        <v>0</v>
      </c>
      <c r="BJ194" s="19" t="s">
        <v>80</v>
      </c>
      <c r="BK194" s="185">
        <f>ROUND(I194*H194,2)</f>
        <v>0</v>
      </c>
      <c r="BL194" s="19" t="s">
        <v>150</v>
      </c>
      <c r="BM194" s="184" t="s">
        <v>599</v>
      </c>
    </row>
    <row r="195" spans="1:65" s="2" customFormat="1" ht="38.4">
      <c r="A195" s="36"/>
      <c r="B195" s="37"/>
      <c r="C195" s="38"/>
      <c r="D195" s="186" t="s">
        <v>152</v>
      </c>
      <c r="E195" s="38"/>
      <c r="F195" s="187" t="s">
        <v>591</v>
      </c>
      <c r="G195" s="38"/>
      <c r="H195" s="38"/>
      <c r="I195" s="188"/>
      <c r="J195" s="38"/>
      <c r="K195" s="38"/>
      <c r="L195" s="41"/>
      <c r="M195" s="189"/>
      <c r="N195" s="190"/>
      <c r="O195" s="66"/>
      <c r="P195" s="66"/>
      <c r="Q195" s="66"/>
      <c r="R195" s="66"/>
      <c r="S195" s="66"/>
      <c r="T195" s="67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T195" s="19" t="s">
        <v>152</v>
      </c>
      <c r="AU195" s="19" t="s">
        <v>82</v>
      </c>
    </row>
    <row r="196" spans="1:65" s="2" customFormat="1" ht="10.199999999999999">
      <c r="A196" s="36"/>
      <c r="B196" s="37"/>
      <c r="C196" s="38"/>
      <c r="D196" s="191" t="s">
        <v>153</v>
      </c>
      <c r="E196" s="38"/>
      <c r="F196" s="192" t="s">
        <v>600</v>
      </c>
      <c r="G196" s="38"/>
      <c r="H196" s="38"/>
      <c r="I196" s="188"/>
      <c r="J196" s="38"/>
      <c r="K196" s="38"/>
      <c r="L196" s="41"/>
      <c r="M196" s="189"/>
      <c r="N196" s="190"/>
      <c r="O196" s="66"/>
      <c r="P196" s="66"/>
      <c r="Q196" s="66"/>
      <c r="R196" s="66"/>
      <c r="S196" s="66"/>
      <c r="T196" s="67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T196" s="19" t="s">
        <v>153</v>
      </c>
      <c r="AU196" s="19" t="s">
        <v>82</v>
      </c>
    </row>
    <row r="197" spans="1:65" s="2" customFormat="1" ht="28.8">
      <c r="A197" s="36"/>
      <c r="B197" s="37"/>
      <c r="C197" s="38"/>
      <c r="D197" s="186" t="s">
        <v>155</v>
      </c>
      <c r="E197" s="38"/>
      <c r="F197" s="193" t="s">
        <v>601</v>
      </c>
      <c r="G197" s="38"/>
      <c r="H197" s="38"/>
      <c r="I197" s="188"/>
      <c r="J197" s="38"/>
      <c r="K197" s="38"/>
      <c r="L197" s="41"/>
      <c r="M197" s="189"/>
      <c r="N197" s="190"/>
      <c r="O197" s="66"/>
      <c r="P197" s="66"/>
      <c r="Q197" s="66"/>
      <c r="R197" s="66"/>
      <c r="S197" s="66"/>
      <c r="T197" s="67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T197" s="19" t="s">
        <v>155</v>
      </c>
      <c r="AU197" s="19" t="s">
        <v>82</v>
      </c>
    </row>
    <row r="198" spans="1:65" s="12" customFormat="1" ht="10.199999999999999">
      <c r="B198" s="194"/>
      <c r="C198" s="195"/>
      <c r="D198" s="186" t="s">
        <v>168</v>
      </c>
      <c r="E198" s="196" t="s">
        <v>19</v>
      </c>
      <c r="F198" s="197" t="s">
        <v>543</v>
      </c>
      <c r="G198" s="195"/>
      <c r="H198" s="198">
        <v>350.17599999999999</v>
      </c>
      <c r="I198" s="199"/>
      <c r="J198" s="195"/>
      <c r="K198" s="195"/>
      <c r="L198" s="200"/>
      <c r="M198" s="201"/>
      <c r="N198" s="202"/>
      <c r="O198" s="202"/>
      <c r="P198" s="202"/>
      <c r="Q198" s="202"/>
      <c r="R198" s="202"/>
      <c r="S198" s="202"/>
      <c r="T198" s="203"/>
      <c r="AT198" s="204" t="s">
        <v>168</v>
      </c>
      <c r="AU198" s="204" t="s">
        <v>82</v>
      </c>
      <c r="AV198" s="12" t="s">
        <v>82</v>
      </c>
      <c r="AW198" s="12" t="s">
        <v>34</v>
      </c>
      <c r="AX198" s="12" t="s">
        <v>73</v>
      </c>
      <c r="AY198" s="204" t="s">
        <v>144</v>
      </c>
    </row>
    <row r="199" spans="1:65" s="12" customFormat="1" ht="10.199999999999999">
      <c r="B199" s="194"/>
      <c r="C199" s="195"/>
      <c r="D199" s="186" t="s">
        <v>168</v>
      </c>
      <c r="E199" s="196" t="s">
        <v>19</v>
      </c>
      <c r="F199" s="197" t="s">
        <v>602</v>
      </c>
      <c r="G199" s="195"/>
      <c r="H199" s="198">
        <v>3.18</v>
      </c>
      <c r="I199" s="199"/>
      <c r="J199" s="195"/>
      <c r="K199" s="195"/>
      <c r="L199" s="200"/>
      <c r="M199" s="201"/>
      <c r="N199" s="202"/>
      <c r="O199" s="202"/>
      <c r="P199" s="202"/>
      <c r="Q199" s="202"/>
      <c r="R199" s="202"/>
      <c r="S199" s="202"/>
      <c r="T199" s="203"/>
      <c r="AT199" s="204" t="s">
        <v>168</v>
      </c>
      <c r="AU199" s="204" t="s">
        <v>82</v>
      </c>
      <c r="AV199" s="12" t="s">
        <v>82</v>
      </c>
      <c r="AW199" s="12" t="s">
        <v>34</v>
      </c>
      <c r="AX199" s="12" t="s">
        <v>73</v>
      </c>
      <c r="AY199" s="204" t="s">
        <v>144</v>
      </c>
    </row>
    <row r="200" spans="1:65" s="12" customFormat="1" ht="10.199999999999999">
      <c r="B200" s="194"/>
      <c r="C200" s="195"/>
      <c r="D200" s="186" t="s">
        <v>168</v>
      </c>
      <c r="E200" s="196" t="s">
        <v>19</v>
      </c>
      <c r="F200" s="197" t="s">
        <v>603</v>
      </c>
      <c r="G200" s="195"/>
      <c r="H200" s="198">
        <v>0.57799999999999996</v>
      </c>
      <c r="I200" s="199"/>
      <c r="J200" s="195"/>
      <c r="K200" s="195"/>
      <c r="L200" s="200"/>
      <c r="M200" s="201"/>
      <c r="N200" s="202"/>
      <c r="O200" s="202"/>
      <c r="P200" s="202"/>
      <c r="Q200" s="202"/>
      <c r="R200" s="202"/>
      <c r="S200" s="202"/>
      <c r="T200" s="203"/>
      <c r="AT200" s="204" t="s">
        <v>168</v>
      </c>
      <c r="AU200" s="204" t="s">
        <v>82</v>
      </c>
      <c r="AV200" s="12" t="s">
        <v>82</v>
      </c>
      <c r="AW200" s="12" t="s">
        <v>34</v>
      </c>
      <c r="AX200" s="12" t="s">
        <v>73</v>
      </c>
      <c r="AY200" s="204" t="s">
        <v>144</v>
      </c>
    </row>
    <row r="201" spans="1:65" s="12" customFormat="1" ht="10.199999999999999">
      <c r="B201" s="194"/>
      <c r="C201" s="195"/>
      <c r="D201" s="186" t="s">
        <v>168</v>
      </c>
      <c r="E201" s="196" t="s">
        <v>19</v>
      </c>
      <c r="F201" s="197" t="s">
        <v>546</v>
      </c>
      <c r="G201" s="195"/>
      <c r="H201" s="198">
        <v>2.82</v>
      </c>
      <c r="I201" s="199"/>
      <c r="J201" s="195"/>
      <c r="K201" s="195"/>
      <c r="L201" s="200"/>
      <c r="M201" s="201"/>
      <c r="N201" s="202"/>
      <c r="O201" s="202"/>
      <c r="P201" s="202"/>
      <c r="Q201" s="202"/>
      <c r="R201" s="202"/>
      <c r="S201" s="202"/>
      <c r="T201" s="203"/>
      <c r="AT201" s="204" t="s">
        <v>168</v>
      </c>
      <c r="AU201" s="204" t="s">
        <v>82</v>
      </c>
      <c r="AV201" s="12" t="s">
        <v>82</v>
      </c>
      <c r="AW201" s="12" t="s">
        <v>34</v>
      </c>
      <c r="AX201" s="12" t="s">
        <v>73</v>
      </c>
      <c r="AY201" s="204" t="s">
        <v>144</v>
      </c>
    </row>
    <row r="202" spans="1:65" s="13" customFormat="1" ht="10.199999999999999">
      <c r="B202" s="205"/>
      <c r="C202" s="206"/>
      <c r="D202" s="186" t="s">
        <v>168</v>
      </c>
      <c r="E202" s="207" t="s">
        <v>19</v>
      </c>
      <c r="F202" s="208" t="s">
        <v>170</v>
      </c>
      <c r="G202" s="206"/>
      <c r="H202" s="209">
        <v>356.75400000000002</v>
      </c>
      <c r="I202" s="210"/>
      <c r="J202" s="206"/>
      <c r="K202" s="206"/>
      <c r="L202" s="211"/>
      <c r="M202" s="212"/>
      <c r="N202" s="213"/>
      <c r="O202" s="213"/>
      <c r="P202" s="213"/>
      <c r="Q202" s="213"/>
      <c r="R202" s="213"/>
      <c r="S202" s="213"/>
      <c r="T202" s="214"/>
      <c r="AT202" s="215" t="s">
        <v>168</v>
      </c>
      <c r="AU202" s="215" t="s">
        <v>82</v>
      </c>
      <c r="AV202" s="13" t="s">
        <v>150</v>
      </c>
      <c r="AW202" s="13" t="s">
        <v>34</v>
      </c>
      <c r="AX202" s="13" t="s">
        <v>80</v>
      </c>
      <c r="AY202" s="215" t="s">
        <v>144</v>
      </c>
    </row>
    <row r="203" spans="1:65" s="2" customFormat="1" ht="33" customHeight="1">
      <c r="A203" s="36"/>
      <c r="B203" s="37"/>
      <c r="C203" s="173" t="s">
        <v>252</v>
      </c>
      <c r="D203" s="173" t="s">
        <v>145</v>
      </c>
      <c r="E203" s="174" t="s">
        <v>604</v>
      </c>
      <c r="F203" s="175" t="s">
        <v>605</v>
      </c>
      <c r="G203" s="176" t="s">
        <v>148</v>
      </c>
      <c r="H203" s="177">
        <v>3.44</v>
      </c>
      <c r="I203" s="178"/>
      <c r="J203" s="179">
        <f>ROUND(I203*H203,2)</f>
        <v>0</v>
      </c>
      <c r="K203" s="175" t="s">
        <v>149</v>
      </c>
      <c r="L203" s="41"/>
      <c r="M203" s="180" t="s">
        <v>19</v>
      </c>
      <c r="N203" s="181" t="s">
        <v>44</v>
      </c>
      <c r="O203" s="66"/>
      <c r="P203" s="182">
        <f>O203*H203</f>
        <v>0</v>
      </c>
      <c r="Q203" s="182">
        <v>0.45925880000000002</v>
      </c>
      <c r="R203" s="182">
        <f>Q203*H203</f>
        <v>1.5798502720000001</v>
      </c>
      <c r="S203" s="182">
        <v>0</v>
      </c>
      <c r="T203" s="183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184" t="s">
        <v>150</v>
      </c>
      <c r="AT203" s="184" t="s">
        <v>145</v>
      </c>
      <c r="AU203" s="184" t="s">
        <v>82</v>
      </c>
      <c r="AY203" s="19" t="s">
        <v>144</v>
      </c>
      <c r="BE203" s="185">
        <f>IF(N203="základní",J203,0)</f>
        <v>0</v>
      </c>
      <c r="BF203" s="185">
        <f>IF(N203="snížená",J203,0)</f>
        <v>0</v>
      </c>
      <c r="BG203" s="185">
        <f>IF(N203="zákl. přenesená",J203,0)</f>
        <v>0</v>
      </c>
      <c r="BH203" s="185">
        <f>IF(N203="sníž. přenesená",J203,0)</f>
        <v>0</v>
      </c>
      <c r="BI203" s="185">
        <f>IF(N203="nulová",J203,0)</f>
        <v>0</v>
      </c>
      <c r="BJ203" s="19" t="s">
        <v>80</v>
      </c>
      <c r="BK203" s="185">
        <f>ROUND(I203*H203,2)</f>
        <v>0</v>
      </c>
      <c r="BL203" s="19" t="s">
        <v>150</v>
      </c>
      <c r="BM203" s="184" t="s">
        <v>606</v>
      </c>
    </row>
    <row r="204" spans="1:65" s="2" customFormat="1" ht="19.2">
      <c r="A204" s="36"/>
      <c r="B204" s="37"/>
      <c r="C204" s="38"/>
      <c r="D204" s="186" t="s">
        <v>152</v>
      </c>
      <c r="E204" s="38"/>
      <c r="F204" s="187" t="s">
        <v>605</v>
      </c>
      <c r="G204" s="38"/>
      <c r="H204" s="38"/>
      <c r="I204" s="188"/>
      <c r="J204" s="38"/>
      <c r="K204" s="38"/>
      <c r="L204" s="41"/>
      <c r="M204" s="189"/>
      <c r="N204" s="190"/>
      <c r="O204" s="66"/>
      <c r="P204" s="66"/>
      <c r="Q204" s="66"/>
      <c r="R204" s="66"/>
      <c r="S204" s="66"/>
      <c r="T204" s="67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T204" s="19" t="s">
        <v>152</v>
      </c>
      <c r="AU204" s="19" t="s">
        <v>82</v>
      </c>
    </row>
    <row r="205" spans="1:65" s="2" customFormat="1" ht="10.199999999999999">
      <c r="A205" s="36"/>
      <c r="B205" s="37"/>
      <c r="C205" s="38"/>
      <c r="D205" s="191" t="s">
        <v>153</v>
      </c>
      <c r="E205" s="38"/>
      <c r="F205" s="192" t="s">
        <v>607</v>
      </c>
      <c r="G205" s="38"/>
      <c r="H205" s="38"/>
      <c r="I205" s="188"/>
      <c r="J205" s="38"/>
      <c r="K205" s="38"/>
      <c r="L205" s="41"/>
      <c r="M205" s="189"/>
      <c r="N205" s="190"/>
      <c r="O205" s="66"/>
      <c r="P205" s="66"/>
      <c r="Q205" s="66"/>
      <c r="R205" s="66"/>
      <c r="S205" s="66"/>
      <c r="T205" s="67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T205" s="19" t="s">
        <v>153</v>
      </c>
      <c r="AU205" s="19" t="s">
        <v>82</v>
      </c>
    </row>
    <row r="206" spans="1:65" s="2" customFormat="1" ht="48">
      <c r="A206" s="36"/>
      <c r="B206" s="37"/>
      <c r="C206" s="38"/>
      <c r="D206" s="186" t="s">
        <v>155</v>
      </c>
      <c r="E206" s="38"/>
      <c r="F206" s="193" t="s">
        <v>608</v>
      </c>
      <c r="G206" s="38"/>
      <c r="H206" s="38"/>
      <c r="I206" s="188"/>
      <c r="J206" s="38"/>
      <c r="K206" s="38"/>
      <c r="L206" s="41"/>
      <c r="M206" s="189"/>
      <c r="N206" s="190"/>
      <c r="O206" s="66"/>
      <c r="P206" s="66"/>
      <c r="Q206" s="66"/>
      <c r="R206" s="66"/>
      <c r="S206" s="66"/>
      <c r="T206" s="67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T206" s="19" t="s">
        <v>155</v>
      </c>
      <c r="AU206" s="19" t="s">
        <v>82</v>
      </c>
    </row>
    <row r="207" spans="1:65" s="12" customFormat="1" ht="10.199999999999999">
      <c r="B207" s="194"/>
      <c r="C207" s="195"/>
      <c r="D207" s="186" t="s">
        <v>168</v>
      </c>
      <c r="E207" s="196" t="s">
        <v>19</v>
      </c>
      <c r="F207" s="197" t="s">
        <v>586</v>
      </c>
      <c r="G207" s="195"/>
      <c r="H207" s="198">
        <v>3.44</v>
      </c>
      <c r="I207" s="199"/>
      <c r="J207" s="195"/>
      <c r="K207" s="195"/>
      <c r="L207" s="200"/>
      <c r="M207" s="201"/>
      <c r="N207" s="202"/>
      <c r="O207" s="202"/>
      <c r="P207" s="202"/>
      <c r="Q207" s="202"/>
      <c r="R207" s="202"/>
      <c r="S207" s="202"/>
      <c r="T207" s="203"/>
      <c r="AT207" s="204" t="s">
        <v>168</v>
      </c>
      <c r="AU207" s="204" t="s">
        <v>82</v>
      </c>
      <c r="AV207" s="12" t="s">
        <v>82</v>
      </c>
      <c r="AW207" s="12" t="s">
        <v>34</v>
      </c>
      <c r="AX207" s="12" t="s">
        <v>73</v>
      </c>
      <c r="AY207" s="204" t="s">
        <v>144</v>
      </c>
    </row>
    <row r="208" spans="1:65" s="13" customFormat="1" ht="10.199999999999999">
      <c r="B208" s="205"/>
      <c r="C208" s="206"/>
      <c r="D208" s="186" t="s">
        <v>168</v>
      </c>
      <c r="E208" s="207" t="s">
        <v>19</v>
      </c>
      <c r="F208" s="208" t="s">
        <v>170</v>
      </c>
      <c r="G208" s="206"/>
      <c r="H208" s="209">
        <v>3.44</v>
      </c>
      <c r="I208" s="210"/>
      <c r="J208" s="206"/>
      <c r="K208" s="206"/>
      <c r="L208" s="211"/>
      <c r="M208" s="212"/>
      <c r="N208" s="213"/>
      <c r="O208" s="213"/>
      <c r="P208" s="213"/>
      <c r="Q208" s="213"/>
      <c r="R208" s="213"/>
      <c r="S208" s="213"/>
      <c r="T208" s="214"/>
      <c r="AT208" s="215" t="s">
        <v>168</v>
      </c>
      <c r="AU208" s="215" t="s">
        <v>82</v>
      </c>
      <c r="AV208" s="13" t="s">
        <v>150</v>
      </c>
      <c r="AW208" s="13" t="s">
        <v>34</v>
      </c>
      <c r="AX208" s="13" t="s">
        <v>80</v>
      </c>
      <c r="AY208" s="215" t="s">
        <v>144</v>
      </c>
    </row>
    <row r="209" spans="1:65" s="11" customFormat="1" ht="22.8" customHeight="1">
      <c r="B209" s="159"/>
      <c r="C209" s="160"/>
      <c r="D209" s="161" t="s">
        <v>72</v>
      </c>
      <c r="E209" s="234" t="s">
        <v>180</v>
      </c>
      <c r="F209" s="234" t="s">
        <v>609</v>
      </c>
      <c r="G209" s="160"/>
      <c r="H209" s="160"/>
      <c r="I209" s="163"/>
      <c r="J209" s="235">
        <f>BK209</f>
        <v>0</v>
      </c>
      <c r="K209" s="160"/>
      <c r="L209" s="165"/>
      <c r="M209" s="166"/>
      <c r="N209" s="167"/>
      <c r="O209" s="167"/>
      <c r="P209" s="168">
        <f>SUM(P210:P229)</f>
        <v>0</v>
      </c>
      <c r="Q209" s="167"/>
      <c r="R209" s="168">
        <f>SUM(R210:R229)</f>
        <v>12.155595399999997</v>
      </c>
      <c r="S209" s="167"/>
      <c r="T209" s="169">
        <f>SUM(T210:T229)</f>
        <v>0</v>
      </c>
      <c r="AR209" s="170" t="s">
        <v>80</v>
      </c>
      <c r="AT209" s="171" t="s">
        <v>72</v>
      </c>
      <c r="AU209" s="171" t="s">
        <v>80</v>
      </c>
      <c r="AY209" s="170" t="s">
        <v>144</v>
      </c>
      <c r="BK209" s="172">
        <f>SUM(BK210:BK229)</f>
        <v>0</v>
      </c>
    </row>
    <row r="210" spans="1:65" s="2" customFormat="1" ht="24.15" customHeight="1">
      <c r="A210" s="36"/>
      <c r="B210" s="37"/>
      <c r="C210" s="173" t="s">
        <v>259</v>
      </c>
      <c r="D210" s="173" t="s">
        <v>145</v>
      </c>
      <c r="E210" s="174" t="s">
        <v>610</v>
      </c>
      <c r="F210" s="175" t="s">
        <v>611</v>
      </c>
      <c r="G210" s="176" t="s">
        <v>218</v>
      </c>
      <c r="H210" s="177">
        <v>69.7</v>
      </c>
      <c r="I210" s="178"/>
      <c r="J210" s="179">
        <f>ROUND(I210*H210,2)</f>
        <v>0</v>
      </c>
      <c r="K210" s="175" t="s">
        <v>149</v>
      </c>
      <c r="L210" s="41"/>
      <c r="M210" s="180" t="s">
        <v>19</v>
      </c>
      <c r="N210" s="181" t="s">
        <v>44</v>
      </c>
      <c r="O210" s="66"/>
      <c r="P210" s="182">
        <f>O210*H210</f>
        <v>0</v>
      </c>
      <c r="Q210" s="182">
        <v>2.0799999999999998E-3</v>
      </c>
      <c r="R210" s="182">
        <f>Q210*H210</f>
        <v>0.14497599999999999</v>
      </c>
      <c r="S210" s="182">
        <v>0</v>
      </c>
      <c r="T210" s="183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184" t="s">
        <v>150</v>
      </c>
      <c r="AT210" s="184" t="s">
        <v>145</v>
      </c>
      <c r="AU210" s="184" t="s">
        <v>82</v>
      </c>
      <c r="AY210" s="19" t="s">
        <v>144</v>
      </c>
      <c r="BE210" s="185">
        <f>IF(N210="základní",J210,0)</f>
        <v>0</v>
      </c>
      <c r="BF210" s="185">
        <f>IF(N210="snížená",J210,0)</f>
        <v>0</v>
      </c>
      <c r="BG210" s="185">
        <f>IF(N210="zákl. přenesená",J210,0)</f>
        <v>0</v>
      </c>
      <c r="BH210" s="185">
        <f>IF(N210="sníž. přenesená",J210,0)</f>
        <v>0</v>
      </c>
      <c r="BI210" s="185">
        <f>IF(N210="nulová",J210,0)</f>
        <v>0</v>
      </c>
      <c r="BJ210" s="19" t="s">
        <v>80</v>
      </c>
      <c r="BK210" s="185">
        <f>ROUND(I210*H210,2)</f>
        <v>0</v>
      </c>
      <c r="BL210" s="19" t="s">
        <v>150</v>
      </c>
      <c r="BM210" s="184" t="s">
        <v>612</v>
      </c>
    </row>
    <row r="211" spans="1:65" s="2" customFormat="1" ht="28.8">
      <c r="A211" s="36"/>
      <c r="B211" s="37"/>
      <c r="C211" s="38"/>
      <c r="D211" s="186" t="s">
        <v>152</v>
      </c>
      <c r="E211" s="38"/>
      <c r="F211" s="187" t="s">
        <v>613</v>
      </c>
      <c r="G211" s="38"/>
      <c r="H211" s="38"/>
      <c r="I211" s="188"/>
      <c r="J211" s="38"/>
      <c r="K211" s="38"/>
      <c r="L211" s="41"/>
      <c r="M211" s="189"/>
      <c r="N211" s="190"/>
      <c r="O211" s="66"/>
      <c r="P211" s="66"/>
      <c r="Q211" s="66"/>
      <c r="R211" s="66"/>
      <c r="S211" s="66"/>
      <c r="T211" s="67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T211" s="19" t="s">
        <v>152</v>
      </c>
      <c r="AU211" s="19" t="s">
        <v>82</v>
      </c>
    </row>
    <row r="212" spans="1:65" s="2" customFormat="1" ht="10.199999999999999">
      <c r="A212" s="36"/>
      <c r="B212" s="37"/>
      <c r="C212" s="38"/>
      <c r="D212" s="191" t="s">
        <v>153</v>
      </c>
      <c r="E212" s="38"/>
      <c r="F212" s="192" t="s">
        <v>614</v>
      </c>
      <c r="G212" s="38"/>
      <c r="H212" s="38"/>
      <c r="I212" s="188"/>
      <c r="J212" s="38"/>
      <c r="K212" s="38"/>
      <c r="L212" s="41"/>
      <c r="M212" s="189"/>
      <c r="N212" s="190"/>
      <c r="O212" s="66"/>
      <c r="P212" s="66"/>
      <c r="Q212" s="66"/>
      <c r="R212" s="66"/>
      <c r="S212" s="66"/>
      <c r="T212" s="67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T212" s="19" t="s">
        <v>153</v>
      </c>
      <c r="AU212" s="19" t="s">
        <v>82</v>
      </c>
    </row>
    <row r="213" spans="1:65" s="2" customFormat="1" ht="28.8">
      <c r="A213" s="36"/>
      <c r="B213" s="37"/>
      <c r="C213" s="38"/>
      <c r="D213" s="186" t="s">
        <v>155</v>
      </c>
      <c r="E213" s="38"/>
      <c r="F213" s="193" t="s">
        <v>615</v>
      </c>
      <c r="G213" s="38"/>
      <c r="H213" s="38"/>
      <c r="I213" s="188"/>
      <c r="J213" s="38"/>
      <c r="K213" s="38"/>
      <c r="L213" s="41"/>
      <c r="M213" s="189"/>
      <c r="N213" s="190"/>
      <c r="O213" s="66"/>
      <c r="P213" s="66"/>
      <c r="Q213" s="66"/>
      <c r="R213" s="66"/>
      <c r="S213" s="66"/>
      <c r="T213" s="67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T213" s="19" t="s">
        <v>155</v>
      </c>
      <c r="AU213" s="19" t="s">
        <v>82</v>
      </c>
    </row>
    <row r="214" spans="1:65" s="12" customFormat="1" ht="10.199999999999999">
      <c r="B214" s="194"/>
      <c r="C214" s="195"/>
      <c r="D214" s="186" t="s">
        <v>168</v>
      </c>
      <c r="E214" s="196" t="s">
        <v>19</v>
      </c>
      <c r="F214" s="197" t="s">
        <v>616</v>
      </c>
      <c r="G214" s="195"/>
      <c r="H214" s="198">
        <v>69.7</v>
      </c>
      <c r="I214" s="199"/>
      <c r="J214" s="195"/>
      <c r="K214" s="195"/>
      <c r="L214" s="200"/>
      <c r="M214" s="201"/>
      <c r="N214" s="202"/>
      <c r="O214" s="202"/>
      <c r="P214" s="202"/>
      <c r="Q214" s="202"/>
      <c r="R214" s="202"/>
      <c r="S214" s="202"/>
      <c r="T214" s="203"/>
      <c r="AT214" s="204" t="s">
        <v>168</v>
      </c>
      <c r="AU214" s="204" t="s">
        <v>82</v>
      </c>
      <c r="AV214" s="12" t="s">
        <v>82</v>
      </c>
      <c r="AW214" s="12" t="s">
        <v>34</v>
      </c>
      <c r="AX214" s="12" t="s">
        <v>73</v>
      </c>
      <c r="AY214" s="204" t="s">
        <v>144</v>
      </c>
    </row>
    <row r="215" spans="1:65" s="13" customFormat="1" ht="10.199999999999999">
      <c r="B215" s="205"/>
      <c r="C215" s="206"/>
      <c r="D215" s="186" t="s">
        <v>168</v>
      </c>
      <c r="E215" s="207" t="s">
        <v>19</v>
      </c>
      <c r="F215" s="208" t="s">
        <v>170</v>
      </c>
      <c r="G215" s="206"/>
      <c r="H215" s="209">
        <v>69.7</v>
      </c>
      <c r="I215" s="210"/>
      <c r="J215" s="206"/>
      <c r="K215" s="206"/>
      <c r="L215" s="211"/>
      <c r="M215" s="212"/>
      <c r="N215" s="213"/>
      <c r="O215" s="213"/>
      <c r="P215" s="213"/>
      <c r="Q215" s="213"/>
      <c r="R215" s="213"/>
      <c r="S215" s="213"/>
      <c r="T215" s="214"/>
      <c r="AT215" s="215" t="s">
        <v>168</v>
      </c>
      <c r="AU215" s="215" t="s">
        <v>82</v>
      </c>
      <c r="AV215" s="13" t="s">
        <v>150</v>
      </c>
      <c r="AW215" s="13" t="s">
        <v>34</v>
      </c>
      <c r="AX215" s="13" t="s">
        <v>80</v>
      </c>
      <c r="AY215" s="215" t="s">
        <v>144</v>
      </c>
    </row>
    <row r="216" spans="1:65" s="2" customFormat="1" ht="33" customHeight="1">
      <c r="A216" s="36"/>
      <c r="B216" s="37"/>
      <c r="C216" s="173" t="s">
        <v>264</v>
      </c>
      <c r="D216" s="173" t="s">
        <v>145</v>
      </c>
      <c r="E216" s="174" t="s">
        <v>617</v>
      </c>
      <c r="F216" s="175" t="s">
        <v>618</v>
      </c>
      <c r="G216" s="176" t="s">
        <v>218</v>
      </c>
      <c r="H216" s="177">
        <v>69.7</v>
      </c>
      <c r="I216" s="178"/>
      <c r="J216" s="179">
        <f>ROUND(I216*H216,2)</f>
        <v>0</v>
      </c>
      <c r="K216" s="175" t="s">
        <v>149</v>
      </c>
      <c r="L216" s="41"/>
      <c r="M216" s="180" t="s">
        <v>19</v>
      </c>
      <c r="N216" s="181" t="s">
        <v>44</v>
      </c>
      <c r="O216" s="66"/>
      <c r="P216" s="182">
        <f>O216*H216</f>
        <v>0</v>
      </c>
      <c r="Q216" s="182">
        <v>1.3799999999999999E-3</v>
      </c>
      <c r="R216" s="182">
        <f>Q216*H216</f>
        <v>9.6185999999999994E-2</v>
      </c>
      <c r="S216" s="182">
        <v>0</v>
      </c>
      <c r="T216" s="183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184" t="s">
        <v>150</v>
      </c>
      <c r="AT216" s="184" t="s">
        <v>145</v>
      </c>
      <c r="AU216" s="184" t="s">
        <v>82</v>
      </c>
      <c r="AY216" s="19" t="s">
        <v>144</v>
      </c>
      <c r="BE216" s="185">
        <f>IF(N216="základní",J216,0)</f>
        <v>0</v>
      </c>
      <c r="BF216" s="185">
        <f>IF(N216="snížená",J216,0)</f>
        <v>0</v>
      </c>
      <c r="BG216" s="185">
        <f>IF(N216="zákl. přenesená",J216,0)</f>
        <v>0</v>
      </c>
      <c r="BH216" s="185">
        <f>IF(N216="sníž. přenesená",J216,0)</f>
        <v>0</v>
      </c>
      <c r="BI216" s="185">
        <f>IF(N216="nulová",J216,0)</f>
        <v>0</v>
      </c>
      <c r="BJ216" s="19" t="s">
        <v>80</v>
      </c>
      <c r="BK216" s="185">
        <f>ROUND(I216*H216,2)</f>
        <v>0</v>
      </c>
      <c r="BL216" s="19" t="s">
        <v>150</v>
      </c>
      <c r="BM216" s="184" t="s">
        <v>619</v>
      </c>
    </row>
    <row r="217" spans="1:65" s="2" customFormat="1" ht="38.4">
      <c r="A217" s="36"/>
      <c r="B217" s="37"/>
      <c r="C217" s="38"/>
      <c r="D217" s="186" t="s">
        <v>152</v>
      </c>
      <c r="E217" s="38"/>
      <c r="F217" s="187" t="s">
        <v>620</v>
      </c>
      <c r="G217" s="38"/>
      <c r="H217" s="38"/>
      <c r="I217" s="188"/>
      <c r="J217" s="38"/>
      <c r="K217" s="38"/>
      <c r="L217" s="41"/>
      <c r="M217" s="189"/>
      <c r="N217" s="190"/>
      <c r="O217" s="66"/>
      <c r="P217" s="66"/>
      <c r="Q217" s="66"/>
      <c r="R217" s="66"/>
      <c r="S217" s="66"/>
      <c r="T217" s="67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T217" s="19" t="s">
        <v>152</v>
      </c>
      <c r="AU217" s="19" t="s">
        <v>82</v>
      </c>
    </row>
    <row r="218" spans="1:65" s="2" customFormat="1" ht="10.199999999999999">
      <c r="A218" s="36"/>
      <c r="B218" s="37"/>
      <c r="C218" s="38"/>
      <c r="D218" s="191" t="s">
        <v>153</v>
      </c>
      <c r="E218" s="38"/>
      <c r="F218" s="192" t="s">
        <v>621</v>
      </c>
      <c r="G218" s="38"/>
      <c r="H218" s="38"/>
      <c r="I218" s="188"/>
      <c r="J218" s="38"/>
      <c r="K218" s="38"/>
      <c r="L218" s="41"/>
      <c r="M218" s="189"/>
      <c r="N218" s="190"/>
      <c r="O218" s="66"/>
      <c r="P218" s="66"/>
      <c r="Q218" s="66"/>
      <c r="R218" s="66"/>
      <c r="S218" s="66"/>
      <c r="T218" s="67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T218" s="19" t="s">
        <v>153</v>
      </c>
      <c r="AU218" s="19" t="s">
        <v>82</v>
      </c>
    </row>
    <row r="219" spans="1:65" s="12" customFormat="1" ht="10.199999999999999">
      <c r="B219" s="194"/>
      <c r="C219" s="195"/>
      <c r="D219" s="186" t="s">
        <v>168</v>
      </c>
      <c r="E219" s="196" t="s">
        <v>19</v>
      </c>
      <c r="F219" s="197" t="s">
        <v>616</v>
      </c>
      <c r="G219" s="195"/>
      <c r="H219" s="198">
        <v>69.7</v>
      </c>
      <c r="I219" s="199"/>
      <c r="J219" s="195"/>
      <c r="K219" s="195"/>
      <c r="L219" s="200"/>
      <c r="M219" s="201"/>
      <c r="N219" s="202"/>
      <c r="O219" s="202"/>
      <c r="P219" s="202"/>
      <c r="Q219" s="202"/>
      <c r="R219" s="202"/>
      <c r="S219" s="202"/>
      <c r="T219" s="203"/>
      <c r="AT219" s="204" t="s">
        <v>168</v>
      </c>
      <c r="AU219" s="204" t="s">
        <v>82</v>
      </c>
      <c r="AV219" s="12" t="s">
        <v>82</v>
      </c>
      <c r="AW219" s="12" t="s">
        <v>34</v>
      </c>
      <c r="AX219" s="12" t="s">
        <v>73</v>
      </c>
      <c r="AY219" s="204" t="s">
        <v>144</v>
      </c>
    </row>
    <row r="220" spans="1:65" s="13" customFormat="1" ht="10.199999999999999">
      <c r="B220" s="205"/>
      <c r="C220" s="206"/>
      <c r="D220" s="186" t="s">
        <v>168</v>
      </c>
      <c r="E220" s="207" t="s">
        <v>19</v>
      </c>
      <c r="F220" s="208" t="s">
        <v>170</v>
      </c>
      <c r="G220" s="206"/>
      <c r="H220" s="209">
        <v>69.7</v>
      </c>
      <c r="I220" s="210"/>
      <c r="J220" s="206"/>
      <c r="K220" s="206"/>
      <c r="L220" s="211"/>
      <c r="M220" s="212"/>
      <c r="N220" s="213"/>
      <c r="O220" s="213"/>
      <c r="P220" s="213"/>
      <c r="Q220" s="213"/>
      <c r="R220" s="213"/>
      <c r="S220" s="213"/>
      <c r="T220" s="214"/>
      <c r="AT220" s="215" t="s">
        <v>168</v>
      </c>
      <c r="AU220" s="215" t="s">
        <v>82</v>
      </c>
      <c r="AV220" s="13" t="s">
        <v>150</v>
      </c>
      <c r="AW220" s="13" t="s">
        <v>34</v>
      </c>
      <c r="AX220" s="13" t="s">
        <v>80</v>
      </c>
      <c r="AY220" s="215" t="s">
        <v>144</v>
      </c>
    </row>
    <row r="221" spans="1:65" s="2" customFormat="1" ht="33" customHeight="1">
      <c r="A221" s="36"/>
      <c r="B221" s="37"/>
      <c r="C221" s="173" t="s">
        <v>7</v>
      </c>
      <c r="D221" s="173" t="s">
        <v>145</v>
      </c>
      <c r="E221" s="174" t="s">
        <v>622</v>
      </c>
      <c r="F221" s="175" t="s">
        <v>623</v>
      </c>
      <c r="G221" s="176" t="s">
        <v>148</v>
      </c>
      <c r="H221" s="177">
        <v>216.39</v>
      </c>
      <c r="I221" s="178"/>
      <c r="J221" s="179">
        <f>ROUND(I221*H221,2)</f>
        <v>0</v>
      </c>
      <c r="K221" s="175" t="s">
        <v>149</v>
      </c>
      <c r="L221" s="41"/>
      <c r="M221" s="180" t="s">
        <v>19</v>
      </c>
      <c r="N221" s="181" t="s">
        <v>44</v>
      </c>
      <c r="O221" s="66"/>
      <c r="P221" s="182">
        <f>O221*H221</f>
        <v>0</v>
      </c>
      <c r="Q221" s="182">
        <v>5.5059999999999998E-2</v>
      </c>
      <c r="R221" s="182">
        <f>Q221*H221</f>
        <v>11.914433399999998</v>
      </c>
      <c r="S221" s="182">
        <v>0</v>
      </c>
      <c r="T221" s="183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184" t="s">
        <v>150</v>
      </c>
      <c r="AT221" s="184" t="s">
        <v>145</v>
      </c>
      <c r="AU221" s="184" t="s">
        <v>82</v>
      </c>
      <c r="AY221" s="19" t="s">
        <v>144</v>
      </c>
      <c r="BE221" s="185">
        <f>IF(N221="základní",J221,0)</f>
        <v>0</v>
      </c>
      <c r="BF221" s="185">
        <f>IF(N221="snížená",J221,0)</f>
        <v>0</v>
      </c>
      <c r="BG221" s="185">
        <f>IF(N221="zákl. přenesená",J221,0)</f>
        <v>0</v>
      </c>
      <c r="BH221" s="185">
        <f>IF(N221="sníž. přenesená",J221,0)</f>
        <v>0</v>
      </c>
      <c r="BI221" s="185">
        <f>IF(N221="nulová",J221,0)</f>
        <v>0</v>
      </c>
      <c r="BJ221" s="19" t="s">
        <v>80</v>
      </c>
      <c r="BK221" s="185">
        <f>ROUND(I221*H221,2)</f>
        <v>0</v>
      </c>
      <c r="BL221" s="19" t="s">
        <v>150</v>
      </c>
      <c r="BM221" s="184" t="s">
        <v>624</v>
      </c>
    </row>
    <row r="222" spans="1:65" s="2" customFormat="1" ht="28.8">
      <c r="A222" s="36"/>
      <c r="B222" s="37"/>
      <c r="C222" s="38"/>
      <c r="D222" s="186" t="s">
        <v>152</v>
      </c>
      <c r="E222" s="38"/>
      <c r="F222" s="187" t="s">
        <v>625</v>
      </c>
      <c r="G222" s="38"/>
      <c r="H222" s="38"/>
      <c r="I222" s="188"/>
      <c r="J222" s="38"/>
      <c r="K222" s="38"/>
      <c r="L222" s="41"/>
      <c r="M222" s="189"/>
      <c r="N222" s="190"/>
      <c r="O222" s="66"/>
      <c r="P222" s="66"/>
      <c r="Q222" s="66"/>
      <c r="R222" s="66"/>
      <c r="S222" s="66"/>
      <c r="T222" s="67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T222" s="19" t="s">
        <v>152</v>
      </c>
      <c r="AU222" s="19" t="s">
        <v>82</v>
      </c>
    </row>
    <row r="223" spans="1:65" s="2" customFormat="1" ht="10.199999999999999">
      <c r="A223" s="36"/>
      <c r="B223" s="37"/>
      <c r="C223" s="38"/>
      <c r="D223" s="191" t="s">
        <v>153</v>
      </c>
      <c r="E223" s="38"/>
      <c r="F223" s="192" t="s">
        <v>626</v>
      </c>
      <c r="G223" s="38"/>
      <c r="H223" s="38"/>
      <c r="I223" s="188"/>
      <c r="J223" s="38"/>
      <c r="K223" s="38"/>
      <c r="L223" s="41"/>
      <c r="M223" s="189"/>
      <c r="N223" s="190"/>
      <c r="O223" s="66"/>
      <c r="P223" s="66"/>
      <c r="Q223" s="66"/>
      <c r="R223" s="66"/>
      <c r="S223" s="66"/>
      <c r="T223" s="67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T223" s="19" t="s">
        <v>153</v>
      </c>
      <c r="AU223" s="19" t="s">
        <v>82</v>
      </c>
    </row>
    <row r="224" spans="1:65" s="2" customFormat="1" ht="19.2">
      <c r="A224" s="36"/>
      <c r="B224" s="37"/>
      <c r="C224" s="38"/>
      <c r="D224" s="186" t="s">
        <v>155</v>
      </c>
      <c r="E224" s="38"/>
      <c r="F224" s="193" t="s">
        <v>627</v>
      </c>
      <c r="G224" s="38"/>
      <c r="H224" s="38"/>
      <c r="I224" s="188"/>
      <c r="J224" s="38"/>
      <c r="K224" s="38"/>
      <c r="L224" s="41"/>
      <c r="M224" s="189"/>
      <c r="N224" s="190"/>
      <c r="O224" s="66"/>
      <c r="P224" s="66"/>
      <c r="Q224" s="66"/>
      <c r="R224" s="66"/>
      <c r="S224" s="66"/>
      <c r="T224" s="67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T224" s="19" t="s">
        <v>155</v>
      </c>
      <c r="AU224" s="19" t="s">
        <v>82</v>
      </c>
    </row>
    <row r="225" spans="1:65" s="12" customFormat="1" ht="10.199999999999999">
      <c r="B225" s="194"/>
      <c r="C225" s="195"/>
      <c r="D225" s="186" t="s">
        <v>168</v>
      </c>
      <c r="E225" s="196" t="s">
        <v>19</v>
      </c>
      <c r="F225" s="197" t="s">
        <v>628</v>
      </c>
      <c r="G225" s="195"/>
      <c r="H225" s="198">
        <v>216.39</v>
      </c>
      <c r="I225" s="199"/>
      <c r="J225" s="195"/>
      <c r="K225" s="195"/>
      <c r="L225" s="200"/>
      <c r="M225" s="201"/>
      <c r="N225" s="202"/>
      <c r="O225" s="202"/>
      <c r="P225" s="202"/>
      <c r="Q225" s="202"/>
      <c r="R225" s="202"/>
      <c r="S225" s="202"/>
      <c r="T225" s="203"/>
      <c r="AT225" s="204" t="s">
        <v>168</v>
      </c>
      <c r="AU225" s="204" t="s">
        <v>82</v>
      </c>
      <c r="AV225" s="12" t="s">
        <v>82</v>
      </c>
      <c r="AW225" s="12" t="s">
        <v>34</v>
      </c>
      <c r="AX225" s="12" t="s">
        <v>80</v>
      </c>
      <c r="AY225" s="204" t="s">
        <v>144</v>
      </c>
    </row>
    <row r="226" spans="1:65" s="2" customFormat="1" ht="24.15" customHeight="1">
      <c r="A226" s="36"/>
      <c r="B226" s="37"/>
      <c r="C226" s="173" t="s">
        <v>275</v>
      </c>
      <c r="D226" s="173" t="s">
        <v>145</v>
      </c>
      <c r="E226" s="174" t="s">
        <v>629</v>
      </c>
      <c r="F226" s="175" t="s">
        <v>630</v>
      </c>
      <c r="G226" s="176" t="s">
        <v>148</v>
      </c>
      <c r="H226" s="177">
        <v>216.39</v>
      </c>
      <c r="I226" s="178"/>
      <c r="J226" s="179">
        <f>ROUND(I226*H226,2)</f>
        <v>0</v>
      </c>
      <c r="K226" s="175" t="s">
        <v>19</v>
      </c>
      <c r="L226" s="41"/>
      <c r="M226" s="180" t="s">
        <v>19</v>
      </c>
      <c r="N226" s="181" t="s">
        <v>44</v>
      </c>
      <c r="O226" s="66"/>
      <c r="P226" s="182">
        <f>O226*H226</f>
        <v>0</v>
      </c>
      <c r="Q226" s="182">
        <v>0</v>
      </c>
      <c r="R226" s="182">
        <f>Q226*H226</f>
        <v>0</v>
      </c>
      <c r="S226" s="182">
        <v>0</v>
      </c>
      <c r="T226" s="183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184" t="s">
        <v>150</v>
      </c>
      <c r="AT226" s="184" t="s">
        <v>145</v>
      </c>
      <c r="AU226" s="184" t="s">
        <v>82</v>
      </c>
      <c r="AY226" s="19" t="s">
        <v>144</v>
      </c>
      <c r="BE226" s="185">
        <f>IF(N226="základní",J226,0)</f>
        <v>0</v>
      </c>
      <c r="BF226" s="185">
        <f>IF(N226="snížená",J226,0)</f>
        <v>0</v>
      </c>
      <c r="BG226" s="185">
        <f>IF(N226="zákl. přenesená",J226,0)</f>
        <v>0</v>
      </c>
      <c r="BH226" s="185">
        <f>IF(N226="sníž. přenesená",J226,0)</f>
        <v>0</v>
      </c>
      <c r="BI226" s="185">
        <f>IF(N226="nulová",J226,0)</f>
        <v>0</v>
      </c>
      <c r="BJ226" s="19" t="s">
        <v>80</v>
      </c>
      <c r="BK226" s="185">
        <f>ROUND(I226*H226,2)</f>
        <v>0</v>
      </c>
      <c r="BL226" s="19" t="s">
        <v>150</v>
      </c>
      <c r="BM226" s="184" t="s">
        <v>631</v>
      </c>
    </row>
    <row r="227" spans="1:65" s="2" customFormat="1" ht="10.199999999999999">
      <c r="A227" s="36"/>
      <c r="B227" s="37"/>
      <c r="C227" s="38"/>
      <c r="D227" s="186" t="s">
        <v>152</v>
      </c>
      <c r="E227" s="38"/>
      <c r="F227" s="187" t="s">
        <v>630</v>
      </c>
      <c r="G227" s="38"/>
      <c r="H227" s="38"/>
      <c r="I227" s="188"/>
      <c r="J227" s="38"/>
      <c r="K227" s="38"/>
      <c r="L227" s="41"/>
      <c r="M227" s="189"/>
      <c r="N227" s="190"/>
      <c r="O227" s="66"/>
      <c r="P227" s="66"/>
      <c r="Q227" s="66"/>
      <c r="R227" s="66"/>
      <c r="S227" s="66"/>
      <c r="T227" s="67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T227" s="19" t="s">
        <v>152</v>
      </c>
      <c r="AU227" s="19" t="s">
        <v>82</v>
      </c>
    </row>
    <row r="228" spans="1:65" s="2" customFormat="1" ht="67.2">
      <c r="A228" s="36"/>
      <c r="B228" s="37"/>
      <c r="C228" s="38"/>
      <c r="D228" s="186" t="s">
        <v>155</v>
      </c>
      <c r="E228" s="38"/>
      <c r="F228" s="193" t="s">
        <v>632</v>
      </c>
      <c r="G228" s="38"/>
      <c r="H228" s="38"/>
      <c r="I228" s="188"/>
      <c r="J228" s="38"/>
      <c r="K228" s="38"/>
      <c r="L228" s="41"/>
      <c r="M228" s="189"/>
      <c r="N228" s="190"/>
      <c r="O228" s="66"/>
      <c r="P228" s="66"/>
      <c r="Q228" s="66"/>
      <c r="R228" s="66"/>
      <c r="S228" s="66"/>
      <c r="T228" s="67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T228" s="19" t="s">
        <v>155</v>
      </c>
      <c r="AU228" s="19" t="s">
        <v>82</v>
      </c>
    </row>
    <row r="229" spans="1:65" s="12" customFormat="1" ht="10.199999999999999">
      <c r="B229" s="194"/>
      <c r="C229" s="195"/>
      <c r="D229" s="186" t="s">
        <v>168</v>
      </c>
      <c r="E229" s="196" t="s">
        <v>19</v>
      </c>
      <c r="F229" s="197" t="s">
        <v>628</v>
      </c>
      <c r="G229" s="195"/>
      <c r="H229" s="198">
        <v>216.39</v>
      </c>
      <c r="I229" s="199"/>
      <c r="J229" s="195"/>
      <c r="K229" s="195"/>
      <c r="L229" s="200"/>
      <c r="M229" s="201"/>
      <c r="N229" s="202"/>
      <c r="O229" s="202"/>
      <c r="P229" s="202"/>
      <c r="Q229" s="202"/>
      <c r="R229" s="202"/>
      <c r="S229" s="202"/>
      <c r="T229" s="203"/>
      <c r="AT229" s="204" t="s">
        <v>168</v>
      </c>
      <c r="AU229" s="204" t="s">
        <v>82</v>
      </c>
      <c r="AV229" s="12" t="s">
        <v>82</v>
      </c>
      <c r="AW229" s="12" t="s">
        <v>34</v>
      </c>
      <c r="AX229" s="12" t="s">
        <v>80</v>
      </c>
      <c r="AY229" s="204" t="s">
        <v>144</v>
      </c>
    </row>
    <row r="230" spans="1:65" s="11" customFormat="1" ht="22.8" customHeight="1">
      <c r="B230" s="159"/>
      <c r="C230" s="160"/>
      <c r="D230" s="161" t="s">
        <v>72</v>
      </c>
      <c r="E230" s="234" t="s">
        <v>193</v>
      </c>
      <c r="F230" s="234" t="s">
        <v>633</v>
      </c>
      <c r="G230" s="160"/>
      <c r="H230" s="160"/>
      <c r="I230" s="163"/>
      <c r="J230" s="235">
        <f>BK230</f>
        <v>0</v>
      </c>
      <c r="K230" s="160"/>
      <c r="L230" s="165"/>
      <c r="M230" s="166"/>
      <c r="N230" s="167"/>
      <c r="O230" s="167"/>
      <c r="P230" s="168">
        <f>SUM(P231:P261)</f>
        <v>0</v>
      </c>
      <c r="Q230" s="167"/>
      <c r="R230" s="168">
        <f>SUM(R231:R261)</f>
        <v>0.10514253</v>
      </c>
      <c r="S230" s="167"/>
      <c r="T230" s="169">
        <f>SUM(T231:T261)</f>
        <v>0</v>
      </c>
      <c r="AR230" s="170" t="s">
        <v>80</v>
      </c>
      <c r="AT230" s="171" t="s">
        <v>72</v>
      </c>
      <c r="AU230" s="171" t="s">
        <v>80</v>
      </c>
      <c r="AY230" s="170" t="s">
        <v>144</v>
      </c>
      <c r="BK230" s="172">
        <f>SUM(BK231:BK261)</f>
        <v>0</v>
      </c>
    </row>
    <row r="231" spans="1:65" s="2" customFormat="1" ht="24.15" customHeight="1">
      <c r="A231" s="36"/>
      <c r="B231" s="37"/>
      <c r="C231" s="173" t="s">
        <v>281</v>
      </c>
      <c r="D231" s="173" t="s">
        <v>145</v>
      </c>
      <c r="E231" s="174" t="s">
        <v>634</v>
      </c>
      <c r="F231" s="175" t="s">
        <v>635</v>
      </c>
      <c r="G231" s="176" t="s">
        <v>218</v>
      </c>
      <c r="H231" s="177">
        <v>1.5</v>
      </c>
      <c r="I231" s="178"/>
      <c r="J231" s="179">
        <f>ROUND(I231*H231,2)</f>
        <v>0</v>
      </c>
      <c r="K231" s="175" t="s">
        <v>149</v>
      </c>
      <c r="L231" s="41"/>
      <c r="M231" s="180" t="s">
        <v>19</v>
      </c>
      <c r="N231" s="181" t="s">
        <v>44</v>
      </c>
      <c r="O231" s="66"/>
      <c r="P231" s="182">
        <f>O231*H231</f>
        <v>0</v>
      </c>
      <c r="Q231" s="182">
        <v>1.0000000000000001E-5</v>
      </c>
      <c r="R231" s="182">
        <f>Q231*H231</f>
        <v>1.5000000000000002E-5</v>
      </c>
      <c r="S231" s="182">
        <v>0</v>
      </c>
      <c r="T231" s="183">
        <f>S231*H231</f>
        <v>0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184" t="s">
        <v>150</v>
      </c>
      <c r="AT231" s="184" t="s">
        <v>145</v>
      </c>
      <c r="AU231" s="184" t="s">
        <v>82</v>
      </c>
      <c r="AY231" s="19" t="s">
        <v>144</v>
      </c>
      <c r="BE231" s="185">
        <f>IF(N231="základní",J231,0)</f>
        <v>0</v>
      </c>
      <c r="BF231" s="185">
        <f>IF(N231="snížená",J231,0)</f>
        <v>0</v>
      </c>
      <c r="BG231" s="185">
        <f>IF(N231="zákl. přenesená",J231,0)</f>
        <v>0</v>
      </c>
      <c r="BH231" s="185">
        <f>IF(N231="sníž. přenesená",J231,0)</f>
        <v>0</v>
      </c>
      <c r="BI231" s="185">
        <f>IF(N231="nulová",J231,0)</f>
        <v>0</v>
      </c>
      <c r="BJ231" s="19" t="s">
        <v>80</v>
      </c>
      <c r="BK231" s="185">
        <f>ROUND(I231*H231,2)</f>
        <v>0</v>
      </c>
      <c r="BL231" s="19" t="s">
        <v>150</v>
      </c>
      <c r="BM231" s="184" t="s">
        <v>636</v>
      </c>
    </row>
    <row r="232" spans="1:65" s="2" customFormat="1" ht="19.2">
      <c r="A232" s="36"/>
      <c r="B232" s="37"/>
      <c r="C232" s="38"/>
      <c r="D232" s="186" t="s">
        <v>152</v>
      </c>
      <c r="E232" s="38"/>
      <c r="F232" s="187" t="s">
        <v>637</v>
      </c>
      <c r="G232" s="38"/>
      <c r="H232" s="38"/>
      <c r="I232" s="188"/>
      <c r="J232" s="38"/>
      <c r="K232" s="38"/>
      <c r="L232" s="41"/>
      <c r="M232" s="189"/>
      <c r="N232" s="190"/>
      <c r="O232" s="66"/>
      <c r="P232" s="66"/>
      <c r="Q232" s="66"/>
      <c r="R232" s="66"/>
      <c r="S232" s="66"/>
      <c r="T232" s="67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T232" s="19" t="s">
        <v>152</v>
      </c>
      <c r="AU232" s="19" t="s">
        <v>82</v>
      </c>
    </row>
    <row r="233" spans="1:65" s="2" customFormat="1" ht="10.199999999999999">
      <c r="A233" s="36"/>
      <c r="B233" s="37"/>
      <c r="C233" s="38"/>
      <c r="D233" s="191" t="s">
        <v>153</v>
      </c>
      <c r="E233" s="38"/>
      <c r="F233" s="192" t="s">
        <v>638</v>
      </c>
      <c r="G233" s="38"/>
      <c r="H233" s="38"/>
      <c r="I233" s="188"/>
      <c r="J233" s="38"/>
      <c r="K233" s="38"/>
      <c r="L233" s="41"/>
      <c r="M233" s="189"/>
      <c r="N233" s="190"/>
      <c r="O233" s="66"/>
      <c r="P233" s="66"/>
      <c r="Q233" s="66"/>
      <c r="R233" s="66"/>
      <c r="S233" s="66"/>
      <c r="T233" s="67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T233" s="19" t="s">
        <v>153</v>
      </c>
      <c r="AU233" s="19" t="s">
        <v>82</v>
      </c>
    </row>
    <row r="234" spans="1:65" s="2" customFormat="1" ht="24.15" customHeight="1">
      <c r="A234" s="36"/>
      <c r="B234" s="37"/>
      <c r="C234" s="216" t="s">
        <v>286</v>
      </c>
      <c r="D234" s="216" t="s">
        <v>223</v>
      </c>
      <c r="E234" s="217" t="s">
        <v>639</v>
      </c>
      <c r="F234" s="218" t="s">
        <v>640</v>
      </c>
      <c r="G234" s="219" t="s">
        <v>218</v>
      </c>
      <c r="H234" s="220">
        <v>1.5229999999999999</v>
      </c>
      <c r="I234" s="221"/>
      <c r="J234" s="222">
        <f>ROUND(I234*H234,2)</f>
        <v>0</v>
      </c>
      <c r="K234" s="218" t="s">
        <v>149</v>
      </c>
      <c r="L234" s="223"/>
      <c r="M234" s="224" t="s">
        <v>19</v>
      </c>
      <c r="N234" s="225" t="s">
        <v>44</v>
      </c>
      <c r="O234" s="66"/>
      <c r="P234" s="182">
        <f>O234*H234</f>
        <v>0</v>
      </c>
      <c r="Q234" s="182">
        <v>5.7000000000000002E-3</v>
      </c>
      <c r="R234" s="182">
        <f>Q234*H234</f>
        <v>8.6811000000000006E-3</v>
      </c>
      <c r="S234" s="182">
        <v>0</v>
      </c>
      <c r="T234" s="183">
        <f>S234*H234</f>
        <v>0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184" t="s">
        <v>193</v>
      </c>
      <c r="AT234" s="184" t="s">
        <v>223</v>
      </c>
      <c r="AU234" s="184" t="s">
        <v>82</v>
      </c>
      <c r="AY234" s="19" t="s">
        <v>144</v>
      </c>
      <c r="BE234" s="185">
        <f>IF(N234="základní",J234,0)</f>
        <v>0</v>
      </c>
      <c r="BF234" s="185">
        <f>IF(N234="snížená",J234,0)</f>
        <v>0</v>
      </c>
      <c r="BG234" s="185">
        <f>IF(N234="zákl. přenesená",J234,0)</f>
        <v>0</v>
      </c>
      <c r="BH234" s="185">
        <f>IF(N234="sníž. přenesená",J234,0)</f>
        <v>0</v>
      </c>
      <c r="BI234" s="185">
        <f>IF(N234="nulová",J234,0)</f>
        <v>0</v>
      </c>
      <c r="BJ234" s="19" t="s">
        <v>80</v>
      </c>
      <c r="BK234" s="185">
        <f>ROUND(I234*H234,2)</f>
        <v>0</v>
      </c>
      <c r="BL234" s="19" t="s">
        <v>150</v>
      </c>
      <c r="BM234" s="184" t="s">
        <v>641</v>
      </c>
    </row>
    <row r="235" spans="1:65" s="2" customFormat="1" ht="19.2">
      <c r="A235" s="36"/>
      <c r="B235" s="37"/>
      <c r="C235" s="38"/>
      <c r="D235" s="186" t="s">
        <v>152</v>
      </c>
      <c r="E235" s="38"/>
      <c r="F235" s="187" t="s">
        <v>640</v>
      </c>
      <c r="G235" s="38"/>
      <c r="H235" s="38"/>
      <c r="I235" s="188"/>
      <c r="J235" s="38"/>
      <c r="K235" s="38"/>
      <c r="L235" s="41"/>
      <c r="M235" s="189"/>
      <c r="N235" s="190"/>
      <c r="O235" s="66"/>
      <c r="P235" s="66"/>
      <c r="Q235" s="66"/>
      <c r="R235" s="66"/>
      <c r="S235" s="66"/>
      <c r="T235" s="67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T235" s="19" t="s">
        <v>152</v>
      </c>
      <c r="AU235" s="19" t="s">
        <v>82</v>
      </c>
    </row>
    <row r="236" spans="1:65" s="12" customFormat="1" ht="10.199999999999999">
      <c r="B236" s="194"/>
      <c r="C236" s="195"/>
      <c r="D236" s="186" t="s">
        <v>168</v>
      </c>
      <c r="E236" s="195"/>
      <c r="F236" s="197" t="s">
        <v>642</v>
      </c>
      <c r="G236" s="195"/>
      <c r="H236" s="198">
        <v>1.5229999999999999</v>
      </c>
      <c r="I236" s="199"/>
      <c r="J236" s="195"/>
      <c r="K236" s="195"/>
      <c r="L236" s="200"/>
      <c r="M236" s="201"/>
      <c r="N236" s="202"/>
      <c r="O236" s="202"/>
      <c r="P236" s="202"/>
      <c r="Q236" s="202"/>
      <c r="R236" s="202"/>
      <c r="S236" s="202"/>
      <c r="T236" s="203"/>
      <c r="AT236" s="204" t="s">
        <v>168</v>
      </c>
      <c r="AU236" s="204" t="s">
        <v>82</v>
      </c>
      <c r="AV236" s="12" t="s">
        <v>82</v>
      </c>
      <c r="AW236" s="12" t="s">
        <v>4</v>
      </c>
      <c r="AX236" s="12" t="s">
        <v>80</v>
      </c>
      <c r="AY236" s="204" t="s">
        <v>144</v>
      </c>
    </row>
    <row r="237" spans="1:65" s="2" customFormat="1" ht="24.15" customHeight="1">
      <c r="A237" s="36"/>
      <c r="B237" s="37"/>
      <c r="C237" s="173" t="s">
        <v>291</v>
      </c>
      <c r="D237" s="173" t="s">
        <v>145</v>
      </c>
      <c r="E237" s="174" t="s">
        <v>643</v>
      </c>
      <c r="F237" s="175" t="s">
        <v>644</v>
      </c>
      <c r="G237" s="176" t="s">
        <v>218</v>
      </c>
      <c r="H237" s="177">
        <v>1.5</v>
      </c>
      <c r="I237" s="178"/>
      <c r="J237" s="179">
        <f>ROUND(I237*H237,2)</f>
        <v>0</v>
      </c>
      <c r="K237" s="175" t="s">
        <v>149</v>
      </c>
      <c r="L237" s="41"/>
      <c r="M237" s="180" t="s">
        <v>19</v>
      </c>
      <c r="N237" s="181" t="s">
        <v>44</v>
      </c>
      <c r="O237" s="66"/>
      <c r="P237" s="182">
        <f>O237*H237</f>
        <v>0</v>
      </c>
      <c r="Q237" s="182">
        <v>3.0000000000000001E-5</v>
      </c>
      <c r="R237" s="182">
        <f>Q237*H237</f>
        <v>4.5000000000000003E-5</v>
      </c>
      <c r="S237" s="182">
        <v>0</v>
      </c>
      <c r="T237" s="183">
        <f>S237*H237</f>
        <v>0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184" t="s">
        <v>150</v>
      </c>
      <c r="AT237" s="184" t="s">
        <v>145</v>
      </c>
      <c r="AU237" s="184" t="s">
        <v>82</v>
      </c>
      <c r="AY237" s="19" t="s">
        <v>144</v>
      </c>
      <c r="BE237" s="185">
        <f>IF(N237="základní",J237,0)</f>
        <v>0</v>
      </c>
      <c r="BF237" s="185">
        <f>IF(N237="snížená",J237,0)</f>
        <v>0</v>
      </c>
      <c r="BG237" s="185">
        <f>IF(N237="zákl. přenesená",J237,0)</f>
        <v>0</v>
      </c>
      <c r="BH237" s="185">
        <f>IF(N237="sníž. přenesená",J237,0)</f>
        <v>0</v>
      </c>
      <c r="BI237" s="185">
        <f>IF(N237="nulová",J237,0)</f>
        <v>0</v>
      </c>
      <c r="BJ237" s="19" t="s">
        <v>80</v>
      </c>
      <c r="BK237" s="185">
        <f>ROUND(I237*H237,2)</f>
        <v>0</v>
      </c>
      <c r="BL237" s="19" t="s">
        <v>150</v>
      </c>
      <c r="BM237" s="184" t="s">
        <v>645</v>
      </c>
    </row>
    <row r="238" spans="1:65" s="2" customFormat="1" ht="19.2">
      <c r="A238" s="36"/>
      <c r="B238" s="37"/>
      <c r="C238" s="38"/>
      <c r="D238" s="186" t="s">
        <v>152</v>
      </c>
      <c r="E238" s="38"/>
      <c r="F238" s="187" t="s">
        <v>646</v>
      </c>
      <c r="G238" s="38"/>
      <c r="H238" s="38"/>
      <c r="I238" s="188"/>
      <c r="J238" s="38"/>
      <c r="K238" s="38"/>
      <c r="L238" s="41"/>
      <c r="M238" s="189"/>
      <c r="N238" s="190"/>
      <c r="O238" s="66"/>
      <c r="P238" s="66"/>
      <c r="Q238" s="66"/>
      <c r="R238" s="66"/>
      <c r="S238" s="66"/>
      <c r="T238" s="67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T238" s="19" t="s">
        <v>152</v>
      </c>
      <c r="AU238" s="19" t="s">
        <v>82</v>
      </c>
    </row>
    <row r="239" spans="1:65" s="2" customFormat="1" ht="10.199999999999999">
      <c r="A239" s="36"/>
      <c r="B239" s="37"/>
      <c r="C239" s="38"/>
      <c r="D239" s="191" t="s">
        <v>153</v>
      </c>
      <c r="E239" s="38"/>
      <c r="F239" s="192" t="s">
        <v>647</v>
      </c>
      <c r="G239" s="38"/>
      <c r="H239" s="38"/>
      <c r="I239" s="188"/>
      <c r="J239" s="38"/>
      <c r="K239" s="38"/>
      <c r="L239" s="41"/>
      <c r="M239" s="189"/>
      <c r="N239" s="190"/>
      <c r="O239" s="66"/>
      <c r="P239" s="66"/>
      <c r="Q239" s="66"/>
      <c r="R239" s="66"/>
      <c r="S239" s="66"/>
      <c r="T239" s="67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T239" s="19" t="s">
        <v>153</v>
      </c>
      <c r="AU239" s="19" t="s">
        <v>82</v>
      </c>
    </row>
    <row r="240" spans="1:65" s="2" customFormat="1" ht="24.15" customHeight="1">
      <c r="A240" s="36"/>
      <c r="B240" s="37"/>
      <c r="C240" s="216" t="s">
        <v>297</v>
      </c>
      <c r="D240" s="216" t="s">
        <v>223</v>
      </c>
      <c r="E240" s="217" t="s">
        <v>648</v>
      </c>
      <c r="F240" s="218" t="s">
        <v>649</v>
      </c>
      <c r="G240" s="219" t="s">
        <v>218</v>
      </c>
      <c r="H240" s="220">
        <v>1.5229999999999999</v>
      </c>
      <c r="I240" s="221"/>
      <c r="J240" s="222">
        <f>ROUND(I240*H240,2)</f>
        <v>0</v>
      </c>
      <c r="K240" s="218" t="s">
        <v>149</v>
      </c>
      <c r="L240" s="223"/>
      <c r="M240" s="224" t="s">
        <v>19</v>
      </c>
      <c r="N240" s="225" t="s">
        <v>44</v>
      </c>
      <c r="O240" s="66"/>
      <c r="P240" s="182">
        <f>O240*H240</f>
        <v>0</v>
      </c>
      <c r="Q240" s="182">
        <v>1.9210000000000001E-2</v>
      </c>
      <c r="R240" s="182">
        <f>Q240*H240</f>
        <v>2.9256830000000001E-2</v>
      </c>
      <c r="S240" s="182">
        <v>0</v>
      </c>
      <c r="T240" s="183">
        <f>S240*H240</f>
        <v>0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184" t="s">
        <v>193</v>
      </c>
      <c r="AT240" s="184" t="s">
        <v>223</v>
      </c>
      <c r="AU240" s="184" t="s">
        <v>82</v>
      </c>
      <c r="AY240" s="19" t="s">
        <v>144</v>
      </c>
      <c r="BE240" s="185">
        <f>IF(N240="základní",J240,0)</f>
        <v>0</v>
      </c>
      <c r="BF240" s="185">
        <f>IF(N240="snížená",J240,0)</f>
        <v>0</v>
      </c>
      <c r="BG240" s="185">
        <f>IF(N240="zákl. přenesená",J240,0)</f>
        <v>0</v>
      </c>
      <c r="BH240" s="185">
        <f>IF(N240="sníž. přenesená",J240,0)</f>
        <v>0</v>
      </c>
      <c r="BI240" s="185">
        <f>IF(N240="nulová",J240,0)</f>
        <v>0</v>
      </c>
      <c r="BJ240" s="19" t="s">
        <v>80</v>
      </c>
      <c r="BK240" s="185">
        <f>ROUND(I240*H240,2)</f>
        <v>0</v>
      </c>
      <c r="BL240" s="19" t="s">
        <v>150</v>
      </c>
      <c r="BM240" s="184" t="s">
        <v>650</v>
      </c>
    </row>
    <row r="241" spans="1:65" s="2" customFormat="1" ht="19.2">
      <c r="A241" s="36"/>
      <c r="B241" s="37"/>
      <c r="C241" s="38"/>
      <c r="D241" s="186" t="s">
        <v>152</v>
      </c>
      <c r="E241" s="38"/>
      <c r="F241" s="187" t="s">
        <v>649</v>
      </c>
      <c r="G241" s="38"/>
      <c r="H241" s="38"/>
      <c r="I241" s="188"/>
      <c r="J241" s="38"/>
      <c r="K241" s="38"/>
      <c r="L241" s="41"/>
      <c r="M241" s="189"/>
      <c r="N241" s="190"/>
      <c r="O241" s="66"/>
      <c r="P241" s="66"/>
      <c r="Q241" s="66"/>
      <c r="R241" s="66"/>
      <c r="S241" s="66"/>
      <c r="T241" s="67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T241" s="19" t="s">
        <v>152</v>
      </c>
      <c r="AU241" s="19" t="s">
        <v>82</v>
      </c>
    </row>
    <row r="242" spans="1:65" s="12" customFormat="1" ht="10.199999999999999">
      <c r="B242" s="194"/>
      <c r="C242" s="195"/>
      <c r="D242" s="186" t="s">
        <v>168</v>
      </c>
      <c r="E242" s="195"/>
      <c r="F242" s="197" t="s">
        <v>642</v>
      </c>
      <c r="G242" s="195"/>
      <c r="H242" s="198">
        <v>1.5229999999999999</v>
      </c>
      <c r="I242" s="199"/>
      <c r="J242" s="195"/>
      <c r="K242" s="195"/>
      <c r="L242" s="200"/>
      <c r="M242" s="201"/>
      <c r="N242" s="202"/>
      <c r="O242" s="202"/>
      <c r="P242" s="202"/>
      <c r="Q242" s="202"/>
      <c r="R242" s="202"/>
      <c r="S242" s="202"/>
      <c r="T242" s="203"/>
      <c r="AT242" s="204" t="s">
        <v>168</v>
      </c>
      <c r="AU242" s="204" t="s">
        <v>82</v>
      </c>
      <c r="AV242" s="12" t="s">
        <v>82</v>
      </c>
      <c r="AW242" s="12" t="s">
        <v>4</v>
      </c>
      <c r="AX242" s="12" t="s">
        <v>80</v>
      </c>
      <c r="AY242" s="204" t="s">
        <v>144</v>
      </c>
    </row>
    <row r="243" spans="1:65" s="2" customFormat="1" ht="24.15" customHeight="1">
      <c r="A243" s="36"/>
      <c r="B243" s="37"/>
      <c r="C243" s="173" t="s">
        <v>302</v>
      </c>
      <c r="D243" s="173" t="s">
        <v>145</v>
      </c>
      <c r="E243" s="174" t="s">
        <v>651</v>
      </c>
      <c r="F243" s="175" t="s">
        <v>652</v>
      </c>
      <c r="G243" s="176" t="s">
        <v>218</v>
      </c>
      <c r="H243" s="177">
        <v>1.5</v>
      </c>
      <c r="I243" s="178"/>
      <c r="J243" s="179">
        <f>ROUND(I243*H243,2)</f>
        <v>0</v>
      </c>
      <c r="K243" s="175" t="s">
        <v>149</v>
      </c>
      <c r="L243" s="41"/>
      <c r="M243" s="180" t="s">
        <v>19</v>
      </c>
      <c r="N243" s="181" t="s">
        <v>44</v>
      </c>
      <c r="O243" s="66"/>
      <c r="P243" s="182">
        <f>O243*H243</f>
        <v>0</v>
      </c>
      <c r="Q243" s="182">
        <v>3.0000000000000001E-5</v>
      </c>
      <c r="R243" s="182">
        <f>Q243*H243</f>
        <v>4.5000000000000003E-5</v>
      </c>
      <c r="S243" s="182">
        <v>0</v>
      </c>
      <c r="T243" s="183">
        <f>S243*H243</f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184" t="s">
        <v>150</v>
      </c>
      <c r="AT243" s="184" t="s">
        <v>145</v>
      </c>
      <c r="AU243" s="184" t="s">
        <v>82</v>
      </c>
      <c r="AY243" s="19" t="s">
        <v>144</v>
      </c>
      <c r="BE243" s="185">
        <f>IF(N243="základní",J243,0)</f>
        <v>0</v>
      </c>
      <c r="BF243" s="185">
        <f>IF(N243="snížená",J243,0)</f>
        <v>0</v>
      </c>
      <c r="BG243" s="185">
        <f>IF(N243="zákl. přenesená",J243,0)</f>
        <v>0</v>
      </c>
      <c r="BH243" s="185">
        <f>IF(N243="sníž. přenesená",J243,0)</f>
        <v>0</v>
      </c>
      <c r="BI243" s="185">
        <f>IF(N243="nulová",J243,0)</f>
        <v>0</v>
      </c>
      <c r="BJ243" s="19" t="s">
        <v>80</v>
      </c>
      <c r="BK243" s="185">
        <f>ROUND(I243*H243,2)</f>
        <v>0</v>
      </c>
      <c r="BL243" s="19" t="s">
        <v>150</v>
      </c>
      <c r="BM243" s="184" t="s">
        <v>653</v>
      </c>
    </row>
    <row r="244" spans="1:65" s="2" customFormat="1" ht="19.2">
      <c r="A244" s="36"/>
      <c r="B244" s="37"/>
      <c r="C244" s="38"/>
      <c r="D244" s="186" t="s">
        <v>152</v>
      </c>
      <c r="E244" s="38"/>
      <c r="F244" s="187" t="s">
        <v>654</v>
      </c>
      <c r="G244" s="38"/>
      <c r="H244" s="38"/>
      <c r="I244" s="188"/>
      <c r="J244" s="38"/>
      <c r="K244" s="38"/>
      <c r="L244" s="41"/>
      <c r="M244" s="189"/>
      <c r="N244" s="190"/>
      <c r="O244" s="66"/>
      <c r="P244" s="66"/>
      <c r="Q244" s="66"/>
      <c r="R244" s="66"/>
      <c r="S244" s="66"/>
      <c r="T244" s="67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T244" s="19" t="s">
        <v>152</v>
      </c>
      <c r="AU244" s="19" t="s">
        <v>82</v>
      </c>
    </row>
    <row r="245" spans="1:65" s="2" customFormat="1" ht="10.199999999999999">
      <c r="A245" s="36"/>
      <c r="B245" s="37"/>
      <c r="C245" s="38"/>
      <c r="D245" s="191" t="s">
        <v>153</v>
      </c>
      <c r="E245" s="38"/>
      <c r="F245" s="192" t="s">
        <v>655</v>
      </c>
      <c r="G245" s="38"/>
      <c r="H245" s="38"/>
      <c r="I245" s="188"/>
      <c r="J245" s="38"/>
      <c r="K245" s="38"/>
      <c r="L245" s="41"/>
      <c r="M245" s="189"/>
      <c r="N245" s="190"/>
      <c r="O245" s="66"/>
      <c r="P245" s="66"/>
      <c r="Q245" s="66"/>
      <c r="R245" s="66"/>
      <c r="S245" s="66"/>
      <c r="T245" s="67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T245" s="19" t="s">
        <v>153</v>
      </c>
      <c r="AU245" s="19" t="s">
        <v>82</v>
      </c>
    </row>
    <row r="246" spans="1:65" s="2" customFormat="1" ht="24.15" customHeight="1">
      <c r="A246" s="36"/>
      <c r="B246" s="37"/>
      <c r="C246" s="216" t="s">
        <v>307</v>
      </c>
      <c r="D246" s="216" t="s">
        <v>223</v>
      </c>
      <c r="E246" s="217" t="s">
        <v>656</v>
      </c>
      <c r="F246" s="218" t="s">
        <v>657</v>
      </c>
      <c r="G246" s="219" t="s">
        <v>218</v>
      </c>
      <c r="H246" s="220">
        <v>1.5229999999999999</v>
      </c>
      <c r="I246" s="221"/>
      <c r="J246" s="222">
        <f>ROUND(I246*H246,2)</f>
        <v>0</v>
      </c>
      <c r="K246" s="218" t="s">
        <v>149</v>
      </c>
      <c r="L246" s="223"/>
      <c r="M246" s="224" t="s">
        <v>19</v>
      </c>
      <c r="N246" s="225" t="s">
        <v>44</v>
      </c>
      <c r="O246" s="66"/>
      <c r="P246" s="182">
        <f>O246*H246</f>
        <v>0</v>
      </c>
      <c r="Q246" s="182">
        <v>2.8400000000000002E-2</v>
      </c>
      <c r="R246" s="182">
        <f>Q246*H246</f>
        <v>4.3253199999999999E-2</v>
      </c>
      <c r="S246" s="182">
        <v>0</v>
      </c>
      <c r="T246" s="183">
        <f>S246*H246</f>
        <v>0</v>
      </c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R246" s="184" t="s">
        <v>193</v>
      </c>
      <c r="AT246" s="184" t="s">
        <v>223</v>
      </c>
      <c r="AU246" s="184" t="s">
        <v>82</v>
      </c>
      <c r="AY246" s="19" t="s">
        <v>144</v>
      </c>
      <c r="BE246" s="185">
        <f>IF(N246="základní",J246,0)</f>
        <v>0</v>
      </c>
      <c r="BF246" s="185">
        <f>IF(N246="snížená",J246,0)</f>
        <v>0</v>
      </c>
      <c r="BG246" s="185">
        <f>IF(N246="zákl. přenesená",J246,0)</f>
        <v>0</v>
      </c>
      <c r="BH246" s="185">
        <f>IF(N246="sníž. přenesená",J246,0)</f>
        <v>0</v>
      </c>
      <c r="BI246" s="185">
        <f>IF(N246="nulová",J246,0)</f>
        <v>0</v>
      </c>
      <c r="BJ246" s="19" t="s">
        <v>80</v>
      </c>
      <c r="BK246" s="185">
        <f>ROUND(I246*H246,2)</f>
        <v>0</v>
      </c>
      <c r="BL246" s="19" t="s">
        <v>150</v>
      </c>
      <c r="BM246" s="184" t="s">
        <v>658</v>
      </c>
    </row>
    <row r="247" spans="1:65" s="2" customFormat="1" ht="19.2">
      <c r="A247" s="36"/>
      <c r="B247" s="37"/>
      <c r="C247" s="38"/>
      <c r="D247" s="186" t="s">
        <v>152</v>
      </c>
      <c r="E247" s="38"/>
      <c r="F247" s="187" t="s">
        <v>657</v>
      </c>
      <c r="G247" s="38"/>
      <c r="H247" s="38"/>
      <c r="I247" s="188"/>
      <c r="J247" s="38"/>
      <c r="K247" s="38"/>
      <c r="L247" s="41"/>
      <c r="M247" s="189"/>
      <c r="N247" s="190"/>
      <c r="O247" s="66"/>
      <c r="P247" s="66"/>
      <c r="Q247" s="66"/>
      <c r="R247" s="66"/>
      <c r="S247" s="66"/>
      <c r="T247" s="67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T247" s="19" t="s">
        <v>152</v>
      </c>
      <c r="AU247" s="19" t="s">
        <v>82</v>
      </c>
    </row>
    <row r="248" spans="1:65" s="12" customFormat="1" ht="10.199999999999999">
      <c r="B248" s="194"/>
      <c r="C248" s="195"/>
      <c r="D248" s="186" t="s">
        <v>168</v>
      </c>
      <c r="E248" s="195"/>
      <c r="F248" s="197" t="s">
        <v>642</v>
      </c>
      <c r="G248" s="195"/>
      <c r="H248" s="198">
        <v>1.5229999999999999</v>
      </c>
      <c r="I248" s="199"/>
      <c r="J248" s="195"/>
      <c r="K248" s="195"/>
      <c r="L248" s="200"/>
      <c r="M248" s="201"/>
      <c r="N248" s="202"/>
      <c r="O248" s="202"/>
      <c r="P248" s="202"/>
      <c r="Q248" s="202"/>
      <c r="R248" s="202"/>
      <c r="S248" s="202"/>
      <c r="T248" s="203"/>
      <c r="AT248" s="204" t="s">
        <v>168</v>
      </c>
      <c r="AU248" s="204" t="s">
        <v>82</v>
      </c>
      <c r="AV248" s="12" t="s">
        <v>82</v>
      </c>
      <c r="AW248" s="12" t="s">
        <v>4</v>
      </c>
      <c r="AX248" s="12" t="s">
        <v>80</v>
      </c>
      <c r="AY248" s="204" t="s">
        <v>144</v>
      </c>
    </row>
    <row r="249" spans="1:65" s="2" customFormat="1" ht="24.15" customHeight="1">
      <c r="A249" s="36"/>
      <c r="B249" s="37"/>
      <c r="C249" s="173" t="s">
        <v>312</v>
      </c>
      <c r="D249" s="173" t="s">
        <v>145</v>
      </c>
      <c r="E249" s="174" t="s">
        <v>659</v>
      </c>
      <c r="F249" s="175" t="s">
        <v>660</v>
      </c>
      <c r="G249" s="176" t="s">
        <v>231</v>
      </c>
      <c r="H249" s="177">
        <v>0.66</v>
      </c>
      <c r="I249" s="178"/>
      <c r="J249" s="179">
        <f>ROUND(I249*H249,2)</f>
        <v>0</v>
      </c>
      <c r="K249" s="175" t="s">
        <v>149</v>
      </c>
      <c r="L249" s="41"/>
      <c r="M249" s="180" t="s">
        <v>19</v>
      </c>
      <c r="N249" s="181" t="s">
        <v>44</v>
      </c>
      <c r="O249" s="66"/>
      <c r="P249" s="182">
        <f>O249*H249</f>
        <v>0</v>
      </c>
      <c r="Q249" s="182">
        <v>0</v>
      </c>
      <c r="R249" s="182">
        <f>Q249*H249</f>
        <v>0</v>
      </c>
      <c r="S249" s="182">
        <v>0</v>
      </c>
      <c r="T249" s="183">
        <f>S249*H249</f>
        <v>0</v>
      </c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R249" s="184" t="s">
        <v>150</v>
      </c>
      <c r="AT249" s="184" t="s">
        <v>145</v>
      </c>
      <c r="AU249" s="184" t="s">
        <v>82</v>
      </c>
      <c r="AY249" s="19" t="s">
        <v>144</v>
      </c>
      <c r="BE249" s="185">
        <f>IF(N249="základní",J249,0)</f>
        <v>0</v>
      </c>
      <c r="BF249" s="185">
        <f>IF(N249="snížená",J249,0)</f>
        <v>0</v>
      </c>
      <c r="BG249" s="185">
        <f>IF(N249="zákl. přenesená",J249,0)</f>
        <v>0</v>
      </c>
      <c r="BH249" s="185">
        <f>IF(N249="sníž. přenesená",J249,0)</f>
        <v>0</v>
      </c>
      <c r="BI249" s="185">
        <f>IF(N249="nulová",J249,0)</f>
        <v>0</v>
      </c>
      <c r="BJ249" s="19" t="s">
        <v>80</v>
      </c>
      <c r="BK249" s="185">
        <f>ROUND(I249*H249,2)</f>
        <v>0</v>
      </c>
      <c r="BL249" s="19" t="s">
        <v>150</v>
      </c>
      <c r="BM249" s="184" t="s">
        <v>661</v>
      </c>
    </row>
    <row r="250" spans="1:65" s="2" customFormat="1" ht="19.2">
      <c r="A250" s="36"/>
      <c r="B250" s="37"/>
      <c r="C250" s="38"/>
      <c r="D250" s="186" t="s">
        <v>152</v>
      </c>
      <c r="E250" s="38"/>
      <c r="F250" s="187" t="s">
        <v>662</v>
      </c>
      <c r="G250" s="38"/>
      <c r="H250" s="38"/>
      <c r="I250" s="188"/>
      <c r="J250" s="38"/>
      <c r="K250" s="38"/>
      <c r="L250" s="41"/>
      <c r="M250" s="189"/>
      <c r="N250" s="190"/>
      <c r="O250" s="66"/>
      <c r="P250" s="66"/>
      <c r="Q250" s="66"/>
      <c r="R250" s="66"/>
      <c r="S250" s="66"/>
      <c r="T250" s="67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T250" s="19" t="s">
        <v>152</v>
      </c>
      <c r="AU250" s="19" t="s">
        <v>82</v>
      </c>
    </row>
    <row r="251" spans="1:65" s="2" customFormat="1" ht="10.199999999999999">
      <c r="A251" s="36"/>
      <c r="B251" s="37"/>
      <c r="C251" s="38"/>
      <c r="D251" s="191" t="s">
        <v>153</v>
      </c>
      <c r="E251" s="38"/>
      <c r="F251" s="192" t="s">
        <v>663</v>
      </c>
      <c r="G251" s="38"/>
      <c r="H251" s="38"/>
      <c r="I251" s="188"/>
      <c r="J251" s="38"/>
      <c r="K251" s="38"/>
      <c r="L251" s="41"/>
      <c r="M251" s="189"/>
      <c r="N251" s="190"/>
      <c r="O251" s="66"/>
      <c r="P251" s="66"/>
      <c r="Q251" s="66"/>
      <c r="R251" s="66"/>
      <c r="S251" s="66"/>
      <c r="T251" s="67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T251" s="19" t="s">
        <v>153</v>
      </c>
      <c r="AU251" s="19" t="s">
        <v>82</v>
      </c>
    </row>
    <row r="252" spans="1:65" s="12" customFormat="1" ht="10.199999999999999">
      <c r="B252" s="194"/>
      <c r="C252" s="195"/>
      <c r="D252" s="186" t="s">
        <v>168</v>
      </c>
      <c r="E252" s="196" t="s">
        <v>19</v>
      </c>
      <c r="F252" s="197" t="s">
        <v>664</v>
      </c>
      <c r="G252" s="195"/>
      <c r="H252" s="198">
        <v>0.66</v>
      </c>
      <c r="I252" s="199"/>
      <c r="J252" s="195"/>
      <c r="K252" s="195"/>
      <c r="L252" s="200"/>
      <c r="M252" s="201"/>
      <c r="N252" s="202"/>
      <c r="O252" s="202"/>
      <c r="P252" s="202"/>
      <c r="Q252" s="202"/>
      <c r="R252" s="202"/>
      <c r="S252" s="202"/>
      <c r="T252" s="203"/>
      <c r="AT252" s="204" t="s">
        <v>168</v>
      </c>
      <c r="AU252" s="204" t="s">
        <v>82</v>
      </c>
      <c r="AV252" s="12" t="s">
        <v>82</v>
      </c>
      <c r="AW252" s="12" t="s">
        <v>34</v>
      </c>
      <c r="AX252" s="12" t="s">
        <v>73</v>
      </c>
      <c r="AY252" s="204" t="s">
        <v>144</v>
      </c>
    </row>
    <row r="253" spans="1:65" s="13" customFormat="1" ht="10.199999999999999">
      <c r="B253" s="205"/>
      <c r="C253" s="206"/>
      <c r="D253" s="186" t="s">
        <v>168</v>
      </c>
      <c r="E253" s="207" t="s">
        <v>19</v>
      </c>
      <c r="F253" s="208" t="s">
        <v>170</v>
      </c>
      <c r="G253" s="206"/>
      <c r="H253" s="209">
        <v>0.66</v>
      </c>
      <c r="I253" s="210"/>
      <c r="J253" s="206"/>
      <c r="K253" s="206"/>
      <c r="L253" s="211"/>
      <c r="M253" s="212"/>
      <c r="N253" s="213"/>
      <c r="O253" s="213"/>
      <c r="P253" s="213"/>
      <c r="Q253" s="213"/>
      <c r="R253" s="213"/>
      <c r="S253" s="213"/>
      <c r="T253" s="214"/>
      <c r="AT253" s="215" t="s">
        <v>168</v>
      </c>
      <c r="AU253" s="215" t="s">
        <v>82</v>
      </c>
      <c r="AV253" s="13" t="s">
        <v>150</v>
      </c>
      <c r="AW253" s="13" t="s">
        <v>34</v>
      </c>
      <c r="AX253" s="13" t="s">
        <v>80</v>
      </c>
      <c r="AY253" s="215" t="s">
        <v>144</v>
      </c>
    </row>
    <row r="254" spans="1:65" s="2" customFormat="1" ht="21.75" customHeight="1">
      <c r="A254" s="36"/>
      <c r="B254" s="37"/>
      <c r="C254" s="173" t="s">
        <v>317</v>
      </c>
      <c r="D254" s="173" t="s">
        <v>145</v>
      </c>
      <c r="E254" s="174" t="s">
        <v>665</v>
      </c>
      <c r="F254" s="175" t="s">
        <v>666</v>
      </c>
      <c r="G254" s="176" t="s">
        <v>148</v>
      </c>
      <c r="H254" s="177">
        <v>5.1840000000000002</v>
      </c>
      <c r="I254" s="178"/>
      <c r="J254" s="179">
        <f>ROUND(I254*H254,2)</f>
        <v>0</v>
      </c>
      <c r="K254" s="175" t="s">
        <v>149</v>
      </c>
      <c r="L254" s="41"/>
      <c r="M254" s="180" t="s">
        <v>19</v>
      </c>
      <c r="N254" s="181" t="s">
        <v>44</v>
      </c>
      <c r="O254" s="66"/>
      <c r="P254" s="182">
        <f>O254*H254</f>
        <v>0</v>
      </c>
      <c r="Q254" s="182">
        <v>4.5999999999999999E-3</v>
      </c>
      <c r="R254" s="182">
        <f>Q254*H254</f>
        <v>2.38464E-2</v>
      </c>
      <c r="S254" s="182">
        <v>0</v>
      </c>
      <c r="T254" s="183">
        <f>S254*H254</f>
        <v>0</v>
      </c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R254" s="184" t="s">
        <v>150</v>
      </c>
      <c r="AT254" s="184" t="s">
        <v>145</v>
      </c>
      <c r="AU254" s="184" t="s">
        <v>82</v>
      </c>
      <c r="AY254" s="19" t="s">
        <v>144</v>
      </c>
      <c r="BE254" s="185">
        <f>IF(N254="základní",J254,0)</f>
        <v>0</v>
      </c>
      <c r="BF254" s="185">
        <f>IF(N254="snížená",J254,0)</f>
        <v>0</v>
      </c>
      <c r="BG254" s="185">
        <f>IF(N254="zákl. přenesená",J254,0)</f>
        <v>0</v>
      </c>
      <c r="BH254" s="185">
        <f>IF(N254="sníž. přenesená",J254,0)</f>
        <v>0</v>
      </c>
      <c r="BI254" s="185">
        <f>IF(N254="nulová",J254,0)</f>
        <v>0</v>
      </c>
      <c r="BJ254" s="19" t="s">
        <v>80</v>
      </c>
      <c r="BK254" s="185">
        <f>ROUND(I254*H254,2)</f>
        <v>0</v>
      </c>
      <c r="BL254" s="19" t="s">
        <v>150</v>
      </c>
      <c r="BM254" s="184" t="s">
        <v>667</v>
      </c>
    </row>
    <row r="255" spans="1:65" s="2" customFormat="1" ht="10.199999999999999">
      <c r="A255" s="36"/>
      <c r="B255" s="37"/>
      <c r="C255" s="38"/>
      <c r="D255" s="186" t="s">
        <v>152</v>
      </c>
      <c r="E255" s="38"/>
      <c r="F255" s="187" t="s">
        <v>668</v>
      </c>
      <c r="G255" s="38"/>
      <c r="H255" s="38"/>
      <c r="I255" s="188"/>
      <c r="J255" s="38"/>
      <c r="K255" s="38"/>
      <c r="L255" s="41"/>
      <c r="M255" s="189"/>
      <c r="N255" s="190"/>
      <c r="O255" s="66"/>
      <c r="P255" s="66"/>
      <c r="Q255" s="66"/>
      <c r="R255" s="66"/>
      <c r="S255" s="66"/>
      <c r="T255" s="67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T255" s="19" t="s">
        <v>152</v>
      </c>
      <c r="AU255" s="19" t="s">
        <v>82</v>
      </c>
    </row>
    <row r="256" spans="1:65" s="2" customFormat="1" ht="10.199999999999999">
      <c r="A256" s="36"/>
      <c r="B256" s="37"/>
      <c r="C256" s="38"/>
      <c r="D256" s="191" t="s">
        <v>153</v>
      </c>
      <c r="E256" s="38"/>
      <c r="F256" s="192" t="s">
        <v>669</v>
      </c>
      <c r="G256" s="38"/>
      <c r="H256" s="38"/>
      <c r="I256" s="188"/>
      <c r="J256" s="38"/>
      <c r="K256" s="38"/>
      <c r="L256" s="41"/>
      <c r="M256" s="189"/>
      <c r="N256" s="190"/>
      <c r="O256" s="66"/>
      <c r="P256" s="66"/>
      <c r="Q256" s="66"/>
      <c r="R256" s="66"/>
      <c r="S256" s="66"/>
      <c r="T256" s="67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T256" s="19" t="s">
        <v>153</v>
      </c>
      <c r="AU256" s="19" t="s">
        <v>82</v>
      </c>
    </row>
    <row r="257" spans="1:65" s="12" customFormat="1" ht="10.199999999999999">
      <c r="B257" s="194"/>
      <c r="C257" s="195"/>
      <c r="D257" s="186" t="s">
        <v>168</v>
      </c>
      <c r="E257" s="196" t="s">
        <v>19</v>
      </c>
      <c r="F257" s="197" t="s">
        <v>670</v>
      </c>
      <c r="G257" s="195"/>
      <c r="H257" s="198">
        <v>5.1840000000000002</v>
      </c>
      <c r="I257" s="199"/>
      <c r="J257" s="195"/>
      <c r="K257" s="195"/>
      <c r="L257" s="200"/>
      <c r="M257" s="201"/>
      <c r="N257" s="202"/>
      <c r="O257" s="202"/>
      <c r="P257" s="202"/>
      <c r="Q257" s="202"/>
      <c r="R257" s="202"/>
      <c r="S257" s="202"/>
      <c r="T257" s="203"/>
      <c r="AT257" s="204" t="s">
        <v>168</v>
      </c>
      <c r="AU257" s="204" t="s">
        <v>82</v>
      </c>
      <c r="AV257" s="12" t="s">
        <v>82</v>
      </c>
      <c r="AW257" s="12" t="s">
        <v>34</v>
      </c>
      <c r="AX257" s="12" t="s">
        <v>80</v>
      </c>
      <c r="AY257" s="204" t="s">
        <v>144</v>
      </c>
    </row>
    <row r="258" spans="1:65" s="2" customFormat="1" ht="24.15" customHeight="1">
      <c r="A258" s="36"/>
      <c r="B258" s="37"/>
      <c r="C258" s="173" t="s">
        <v>322</v>
      </c>
      <c r="D258" s="173" t="s">
        <v>145</v>
      </c>
      <c r="E258" s="174" t="s">
        <v>671</v>
      </c>
      <c r="F258" s="175" t="s">
        <v>672</v>
      </c>
      <c r="G258" s="176" t="s">
        <v>148</v>
      </c>
      <c r="H258" s="177">
        <v>5.1840000000000002</v>
      </c>
      <c r="I258" s="178"/>
      <c r="J258" s="179">
        <f>ROUND(I258*H258,2)</f>
        <v>0</v>
      </c>
      <c r="K258" s="175" t="s">
        <v>149</v>
      </c>
      <c r="L258" s="41"/>
      <c r="M258" s="180" t="s">
        <v>19</v>
      </c>
      <c r="N258" s="181" t="s">
        <v>44</v>
      </c>
      <c r="O258" s="66"/>
      <c r="P258" s="182">
        <f>O258*H258</f>
        <v>0</v>
      </c>
      <c r="Q258" s="182">
        <v>0</v>
      </c>
      <c r="R258" s="182">
        <f>Q258*H258</f>
        <v>0</v>
      </c>
      <c r="S258" s="182">
        <v>0</v>
      </c>
      <c r="T258" s="183">
        <f>S258*H258</f>
        <v>0</v>
      </c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R258" s="184" t="s">
        <v>150</v>
      </c>
      <c r="AT258" s="184" t="s">
        <v>145</v>
      </c>
      <c r="AU258" s="184" t="s">
        <v>82</v>
      </c>
      <c r="AY258" s="19" t="s">
        <v>144</v>
      </c>
      <c r="BE258" s="185">
        <f>IF(N258="základní",J258,0)</f>
        <v>0</v>
      </c>
      <c r="BF258" s="185">
        <f>IF(N258="snížená",J258,0)</f>
        <v>0</v>
      </c>
      <c r="BG258" s="185">
        <f>IF(N258="zákl. přenesená",J258,0)</f>
        <v>0</v>
      </c>
      <c r="BH258" s="185">
        <f>IF(N258="sníž. přenesená",J258,0)</f>
        <v>0</v>
      </c>
      <c r="BI258" s="185">
        <f>IF(N258="nulová",J258,0)</f>
        <v>0</v>
      </c>
      <c r="BJ258" s="19" t="s">
        <v>80</v>
      </c>
      <c r="BK258" s="185">
        <f>ROUND(I258*H258,2)</f>
        <v>0</v>
      </c>
      <c r="BL258" s="19" t="s">
        <v>150</v>
      </c>
      <c r="BM258" s="184" t="s">
        <v>673</v>
      </c>
    </row>
    <row r="259" spans="1:65" s="2" customFormat="1" ht="19.2">
      <c r="A259" s="36"/>
      <c r="B259" s="37"/>
      <c r="C259" s="38"/>
      <c r="D259" s="186" t="s">
        <v>152</v>
      </c>
      <c r="E259" s="38"/>
      <c r="F259" s="187" t="s">
        <v>674</v>
      </c>
      <c r="G259" s="38"/>
      <c r="H259" s="38"/>
      <c r="I259" s="188"/>
      <c r="J259" s="38"/>
      <c r="K259" s="38"/>
      <c r="L259" s="41"/>
      <c r="M259" s="189"/>
      <c r="N259" s="190"/>
      <c r="O259" s="66"/>
      <c r="P259" s="66"/>
      <c r="Q259" s="66"/>
      <c r="R259" s="66"/>
      <c r="S259" s="66"/>
      <c r="T259" s="67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T259" s="19" t="s">
        <v>152</v>
      </c>
      <c r="AU259" s="19" t="s">
        <v>82</v>
      </c>
    </row>
    <row r="260" spans="1:65" s="2" customFormat="1" ht="10.199999999999999">
      <c r="A260" s="36"/>
      <c r="B260" s="37"/>
      <c r="C260" s="38"/>
      <c r="D260" s="191" t="s">
        <v>153</v>
      </c>
      <c r="E260" s="38"/>
      <c r="F260" s="192" t="s">
        <v>675</v>
      </c>
      <c r="G260" s="38"/>
      <c r="H260" s="38"/>
      <c r="I260" s="188"/>
      <c r="J260" s="38"/>
      <c r="K260" s="38"/>
      <c r="L260" s="41"/>
      <c r="M260" s="189"/>
      <c r="N260" s="190"/>
      <c r="O260" s="66"/>
      <c r="P260" s="66"/>
      <c r="Q260" s="66"/>
      <c r="R260" s="66"/>
      <c r="S260" s="66"/>
      <c r="T260" s="67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T260" s="19" t="s">
        <v>153</v>
      </c>
      <c r="AU260" s="19" t="s">
        <v>82</v>
      </c>
    </row>
    <row r="261" spans="1:65" s="12" customFormat="1" ht="10.199999999999999">
      <c r="B261" s="194"/>
      <c r="C261" s="195"/>
      <c r="D261" s="186" t="s">
        <v>168</v>
      </c>
      <c r="E261" s="196" t="s">
        <v>19</v>
      </c>
      <c r="F261" s="197" t="s">
        <v>670</v>
      </c>
      <c r="G261" s="195"/>
      <c r="H261" s="198">
        <v>5.1840000000000002</v>
      </c>
      <c r="I261" s="199"/>
      <c r="J261" s="195"/>
      <c r="K261" s="195"/>
      <c r="L261" s="200"/>
      <c r="M261" s="201"/>
      <c r="N261" s="202"/>
      <c r="O261" s="202"/>
      <c r="P261" s="202"/>
      <c r="Q261" s="202"/>
      <c r="R261" s="202"/>
      <c r="S261" s="202"/>
      <c r="T261" s="203"/>
      <c r="AT261" s="204" t="s">
        <v>168</v>
      </c>
      <c r="AU261" s="204" t="s">
        <v>82</v>
      </c>
      <c r="AV261" s="12" t="s">
        <v>82</v>
      </c>
      <c r="AW261" s="12" t="s">
        <v>34</v>
      </c>
      <c r="AX261" s="12" t="s">
        <v>80</v>
      </c>
      <c r="AY261" s="204" t="s">
        <v>144</v>
      </c>
    </row>
    <row r="262" spans="1:65" s="11" customFormat="1" ht="22.8" customHeight="1">
      <c r="B262" s="159"/>
      <c r="C262" s="160"/>
      <c r="D262" s="161" t="s">
        <v>72</v>
      </c>
      <c r="E262" s="234" t="s">
        <v>199</v>
      </c>
      <c r="F262" s="234" t="s">
        <v>676</v>
      </c>
      <c r="G262" s="160"/>
      <c r="H262" s="160"/>
      <c r="I262" s="163"/>
      <c r="J262" s="235">
        <f>BK262</f>
        <v>0</v>
      </c>
      <c r="K262" s="160"/>
      <c r="L262" s="165"/>
      <c r="M262" s="166"/>
      <c r="N262" s="167"/>
      <c r="O262" s="167"/>
      <c r="P262" s="168">
        <f>SUM(P263:P287)</f>
        <v>0</v>
      </c>
      <c r="Q262" s="167"/>
      <c r="R262" s="168">
        <f>SUM(R263:R287)</f>
        <v>0</v>
      </c>
      <c r="S262" s="167"/>
      <c r="T262" s="169">
        <f>SUM(T263:T287)</f>
        <v>3.8950199999999993</v>
      </c>
      <c r="AR262" s="170" t="s">
        <v>80</v>
      </c>
      <c r="AT262" s="171" t="s">
        <v>72</v>
      </c>
      <c r="AU262" s="171" t="s">
        <v>80</v>
      </c>
      <c r="AY262" s="170" t="s">
        <v>144</v>
      </c>
      <c r="BK262" s="172">
        <f>SUM(BK263:BK287)</f>
        <v>0</v>
      </c>
    </row>
    <row r="263" spans="1:65" s="2" customFormat="1" ht="24.15" customHeight="1">
      <c r="A263" s="36"/>
      <c r="B263" s="37"/>
      <c r="C263" s="173" t="s">
        <v>327</v>
      </c>
      <c r="D263" s="173" t="s">
        <v>145</v>
      </c>
      <c r="E263" s="174" t="s">
        <v>677</v>
      </c>
      <c r="F263" s="175" t="s">
        <v>678</v>
      </c>
      <c r="G263" s="176" t="s">
        <v>148</v>
      </c>
      <c r="H263" s="177">
        <v>216.39</v>
      </c>
      <c r="I263" s="178"/>
      <c r="J263" s="179">
        <f>ROUND(I263*H263,2)</f>
        <v>0</v>
      </c>
      <c r="K263" s="175" t="s">
        <v>149</v>
      </c>
      <c r="L263" s="41"/>
      <c r="M263" s="180" t="s">
        <v>19</v>
      </c>
      <c r="N263" s="181" t="s">
        <v>44</v>
      </c>
      <c r="O263" s="66"/>
      <c r="P263" s="182">
        <f>O263*H263</f>
        <v>0</v>
      </c>
      <c r="Q263" s="182">
        <v>0</v>
      </c>
      <c r="R263" s="182">
        <f>Q263*H263</f>
        <v>0</v>
      </c>
      <c r="S263" s="182">
        <v>1.7999999999999999E-2</v>
      </c>
      <c r="T263" s="183">
        <f>S263*H263</f>
        <v>3.8950199999999993</v>
      </c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R263" s="184" t="s">
        <v>150</v>
      </c>
      <c r="AT263" s="184" t="s">
        <v>145</v>
      </c>
      <c r="AU263" s="184" t="s">
        <v>82</v>
      </c>
      <c r="AY263" s="19" t="s">
        <v>144</v>
      </c>
      <c r="BE263" s="185">
        <f>IF(N263="základní",J263,0)</f>
        <v>0</v>
      </c>
      <c r="BF263" s="185">
        <f>IF(N263="snížená",J263,0)</f>
        <v>0</v>
      </c>
      <c r="BG263" s="185">
        <f>IF(N263="zákl. přenesená",J263,0)</f>
        <v>0</v>
      </c>
      <c r="BH263" s="185">
        <f>IF(N263="sníž. přenesená",J263,0)</f>
        <v>0</v>
      </c>
      <c r="BI263" s="185">
        <f>IF(N263="nulová",J263,0)</f>
        <v>0</v>
      </c>
      <c r="BJ263" s="19" t="s">
        <v>80</v>
      </c>
      <c r="BK263" s="185">
        <f>ROUND(I263*H263,2)</f>
        <v>0</v>
      </c>
      <c r="BL263" s="19" t="s">
        <v>150</v>
      </c>
      <c r="BM263" s="184" t="s">
        <v>679</v>
      </c>
    </row>
    <row r="264" spans="1:65" s="2" customFormat="1" ht="48">
      <c r="A264" s="36"/>
      <c r="B264" s="37"/>
      <c r="C264" s="38"/>
      <c r="D264" s="186" t="s">
        <v>152</v>
      </c>
      <c r="E264" s="38"/>
      <c r="F264" s="187" t="s">
        <v>680</v>
      </c>
      <c r="G264" s="38"/>
      <c r="H264" s="38"/>
      <c r="I264" s="188"/>
      <c r="J264" s="38"/>
      <c r="K264" s="38"/>
      <c r="L264" s="41"/>
      <c r="M264" s="189"/>
      <c r="N264" s="190"/>
      <c r="O264" s="66"/>
      <c r="P264" s="66"/>
      <c r="Q264" s="66"/>
      <c r="R264" s="66"/>
      <c r="S264" s="66"/>
      <c r="T264" s="67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T264" s="19" t="s">
        <v>152</v>
      </c>
      <c r="AU264" s="19" t="s">
        <v>82</v>
      </c>
    </row>
    <row r="265" spans="1:65" s="2" customFormat="1" ht="10.199999999999999">
      <c r="A265" s="36"/>
      <c r="B265" s="37"/>
      <c r="C265" s="38"/>
      <c r="D265" s="191" t="s">
        <v>153</v>
      </c>
      <c r="E265" s="38"/>
      <c r="F265" s="192" t="s">
        <v>681</v>
      </c>
      <c r="G265" s="38"/>
      <c r="H265" s="38"/>
      <c r="I265" s="188"/>
      <c r="J265" s="38"/>
      <c r="K265" s="38"/>
      <c r="L265" s="41"/>
      <c r="M265" s="189"/>
      <c r="N265" s="190"/>
      <c r="O265" s="66"/>
      <c r="P265" s="66"/>
      <c r="Q265" s="66"/>
      <c r="R265" s="66"/>
      <c r="S265" s="66"/>
      <c r="T265" s="67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T265" s="19" t="s">
        <v>153</v>
      </c>
      <c r="AU265" s="19" t="s">
        <v>82</v>
      </c>
    </row>
    <row r="266" spans="1:65" s="2" customFormat="1" ht="48">
      <c r="A266" s="36"/>
      <c r="B266" s="37"/>
      <c r="C266" s="38"/>
      <c r="D266" s="186" t="s">
        <v>155</v>
      </c>
      <c r="E266" s="38"/>
      <c r="F266" s="193" t="s">
        <v>682</v>
      </c>
      <c r="G266" s="38"/>
      <c r="H266" s="38"/>
      <c r="I266" s="188"/>
      <c r="J266" s="38"/>
      <c r="K266" s="38"/>
      <c r="L266" s="41"/>
      <c r="M266" s="189"/>
      <c r="N266" s="190"/>
      <c r="O266" s="66"/>
      <c r="P266" s="66"/>
      <c r="Q266" s="66"/>
      <c r="R266" s="66"/>
      <c r="S266" s="66"/>
      <c r="T266" s="67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T266" s="19" t="s">
        <v>155</v>
      </c>
      <c r="AU266" s="19" t="s">
        <v>82</v>
      </c>
    </row>
    <row r="267" spans="1:65" s="12" customFormat="1" ht="10.199999999999999">
      <c r="B267" s="194"/>
      <c r="C267" s="195"/>
      <c r="D267" s="186" t="s">
        <v>168</v>
      </c>
      <c r="E267" s="196" t="s">
        <v>19</v>
      </c>
      <c r="F267" s="197" t="s">
        <v>683</v>
      </c>
      <c r="G267" s="195"/>
      <c r="H267" s="198">
        <v>216.39</v>
      </c>
      <c r="I267" s="199"/>
      <c r="J267" s="195"/>
      <c r="K267" s="195"/>
      <c r="L267" s="200"/>
      <c r="M267" s="201"/>
      <c r="N267" s="202"/>
      <c r="O267" s="202"/>
      <c r="P267" s="202"/>
      <c r="Q267" s="202"/>
      <c r="R267" s="202"/>
      <c r="S267" s="202"/>
      <c r="T267" s="203"/>
      <c r="AT267" s="204" t="s">
        <v>168</v>
      </c>
      <c r="AU267" s="204" t="s">
        <v>82</v>
      </c>
      <c r="AV267" s="12" t="s">
        <v>82</v>
      </c>
      <c r="AW267" s="12" t="s">
        <v>34</v>
      </c>
      <c r="AX267" s="12" t="s">
        <v>80</v>
      </c>
      <c r="AY267" s="204" t="s">
        <v>144</v>
      </c>
    </row>
    <row r="268" spans="1:65" s="2" customFormat="1" ht="37.799999999999997" customHeight="1">
      <c r="A268" s="36"/>
      <c r="B268" s="37"/>
      <c r="C268" s="173" t="s">
        <v>332</v>
      </c>
      <c r="D268" s="173" t="s">
        <v>145</v>
      </c>
      <c r="E268" s="174" t="s">
        <v>684</v>
      </c>
      <c r="F268" s="175" t="s">
        <v>685</v>
      </c>
      <c r="G268" s="176" t="s">
        <v>148</v>
      </c>
      <c r="H268" s="177">
        <v>23.25</v>
      </c>
      <c r="I268" s="178"/>
      <c r="J268" s="179">
        <f>ROUND(I268*H268,2)</f>
        <v>0</v>
      </c>
      <c r="K268" s="175" t="s">
        <v>149</v>
      </c>
      <c r="L268" s="41"/>
      <c r="M268" s="180" t="s">
        <v>19</v>
      </c>
      <c r="N268" s="181" t="s">
        <v>44</v>
      </c>
      <c r="O268" s="66"/>
      <c r="P268" s="182">
        <f>O268*H268</f>
        <v>0</v>
      </c>
      <c r="Q268" s="182">
        <v>0</v>
      </c>
      <c r="R268" s="182">
        <f>Q268*H268</f>
        <v>0</v>
      </c>
      <c r="S268" s="182">
        <v>0</v>
      </c>
      <c r="T268" s="183">
        <f>S268*H268</f>
        <v>0</v>
      </c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R268" s="184" t="s">
        <v>150</v>
      </c>
      <c r="AT268" s="184" t="s">
        <v>145</v>
      </c>
      <c r="AU268" s="184" t="s">
        <v>82</v>
      </c>
      <c r="AY268" s="19" t="s">
        <v>144</v>
      </c>
      <c r="BE268" s="185">
        <f>IF(N268="základní",J268,0)</f>
        <v>0</v>
      </c>
      <c r="BF268" s="185">
        <f>IF(N268="snížená",J268,0)</f>
        <v>0</v>
      </c>
      <c r="BG268" s="185">
        <f>IF(N268="zákl. přenesená",J268,0)</f>
        <v>0</v>
      </c>
      <c r="BH268" s="185">
        <f>IF(N268="sníž. přenesená",J268,0)</f>
        <v>0</v>
      </c>
      <c r="BI268" s="185">
        <f>IF(N268="nulová",J268,0)</f>
        <v>0</v>
      </c>
      <c r="BJ268" s="19" t="s">
        <v>80</v>
      </c>
      <c r="BK268" s="185">
        <f>ROUND(I268*H268,2)</f>
        <v>0</v>
      </c>
      <c r="BL268" s="19" t="s">
        <v>150</v>
      </c>
      <c r="BM268" s="184" t="s">
        <v>686</v>
      </c>
    </row>
    <row r="269" spans="1:65" s="2" customFormat="1" ht="28.8">
      <c r="A269" s="36"/>
      <c r="B269" s="37"/>
      <c r="C269" s="38"/>
      <c r="D269" s="186" t="s">
        <v>152</v>
      </c>
      <c r="E269" s="38"/>
      <c r="F269" s="187" t="s">
        <v>687</v>
      </c>
      <c r="G269" s="38"/>
      <c r="H269" s="38"/>
      <c r="I269" s="188"/>
      <c r="J269" s="38"/>
      <c r="K269" s="38"/>
      <c r="L269" s="41"/>
      <c r="M269" s="189"/>
      <c r="N269" s="190"/>
      <c r="O269" s="66"/>
      <c r="P269" s="66"/>
      <c r="Q269" s="66"/>
      <c r="R269" s="66"/>
      <c r="S269" s="66"/>
      <c r="T269" s="67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T269" s="19" t="s">
        <v>152</v>
      </c>
      <c r="AU269" s="19" t="s">
        <v>82</v>
      </c>
    </row>
    <row r="270" spans="1:65" s="2" customFormat="1" ht="10.199999999999999">
      <c r="A270" s="36"/>
      <c r="B270" s="37"/>
      <c r="C270" s="38"/>
      <c r="D270" s="191" t="s">
        <v>153</v>
      </c>
      <c r="E270" s="38"/>
      <c r="F270" s="192" t="s">
        <v>688</v>
      </c>
      <c r="G270" s="38"/>
      <c r="H270" s="38"/>
      <c r="I270" s="188"/>
      <c r="J270" s="38"/>
      <c r="K270" s="38"/>
      <c r="L270" s="41"/>
      <c r="M270" s="189"/>
      <c r="N270" s="190"/>
      <c r="O270" s="66"/>
      <c r="P270" s="66"/>
      <c r="Q270" s="66"/>
      <c r="R270" s="66"/>
      <c r="S270" s="66"/>
      <c r="T270" s="67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T270" s="19" t="s">
        <v>153</v>
      </c>
      <c r="AU270" s="19" t="s">
        <v>82</v>
      </c>
    </row>
    <row r="271" spans="1:65" s="12" customFormat="1" ht="20.399999999999999">
      <c r="B271" s="194"/>
      <c r="C271" s="195"/>
      <c r="D271" s="186" t="s">
        <v>168</v>
      </c>
      <c r="E271" s="196" t="s">
        <v>19</v>
      </c>
      <c r="F271" s="197" t="s">
        <v>689</v>
      </c>
      <c r="G271" s="195"/>
      <c r="H271" s="198">
        <v>23.25</v>
      </c>
      <c r="I271" s="199"/>
      <c r="J271" s="195"/>
      <c r="K271" s="195"/>
      <c r="L271" s="200"/>
      <c r="M271" s="201"/>
      <c r="N271" s="202"/>
      <c r="O271" s="202"/>
      <c r="P271" s="202"/>
      <c r="Q271" s="202"/>
      <c r="R271" s="202"/>
      <c r="S271" s="202"/>
      <c r="T271" s="203"/>
      <c r="AT271" s="204" t="s">
        <v>168</v>
      </c>
      <c r="AU271" s="204" t="s">
        <v>82</v>
      </c>
      <c r="AV271" s="12" t="s">
        <v>82</v>
      </c>
      <c r="AW271" s="12" t="s">
        <v>34</v>
      </c>
      <c r="AX271" s="12" t="s">
        <v>73</v>
      </c>
      <c r="AY271" s="204" t="s">
        <v>144</v>
      </c>
    </row>
    <row r="272" spans="1:65" s="13" customFormat="1" ht="10.199999999999999">
      <c r="B272" s="205"/>
      <c r="C272" s="206"/>
      <c r="D272" s="186" t="s">
        <v>168</v>
      </c>
      <c r="E272" s="207" t="s">
        <v>19</v>
      </c>
      <c r="F272" s="208" t="s">
        <v>170</v>
      </c>
      <c r="G272" s="206"/>
      <c r="H272" s="209">
        <v>23.25</v>
      </c>
      <c r="I272" s="210"/>
      <c r="J272" s="206"/>
      <c r="K272" s="206"/>
      <c r="L272" s="211"/>
      <c r="M272" s="212"/>
      <c r="N272" s="213"/>
      <c r="O272" s="213"/>
      <c r="P272" s="213"/>
      <c r="Q272" s="213"/>
      <c r="R272" s="213"/>
      <c r="S272" s="213"/>
      <c r="T272" s="214"/>
      <c r="AT272" s="215" t="s">
        <v>168</v>
      </c>
      <c r="AU272" s="215" t="s">
        <v>82</v>
      </c>
      <c r="AV272" s="13" t="s">
        <v>150</v>
      </c>
      <c r="AW272" s="13" t="s">
        <v>34</v>
      </c>
      <c r="AX272" s="13" t="s">
        <v>80</v>
      </c>
      <c r="AY272" s="215" t="s">
        <v>144</v>
      </c>
    </row>
    <row r="273" spans="1:65" s="2" customFormat="1" ht="37.799999999999997" customHeight="1">
      <c r="A273" s="36"/>
      <c r="B273" s="37"/>
      <c r="C273" s="173" t="s">
        <v>337</v>
      </c>
      <c r="D273" s="173" t="s">
        <v>145</v>
      </c>
      <c r="E273" s="174" t="s">
        <v>690</v>
      </c>
      <c r="F273" s="175" t="s">
        <v>691</v>
      </c>
      <c r="G273" s="176" t="s">
        <v>148</v>
      </c>
      <c r="H273" s="177">
        <v>325.5</v>
      </c>
      <c r="I273" s="178"/>
      <c r="J273" s="179">
        <f>ROUND(I273*H273,2)</f>
        <v>0</v>
      </c>
      <c r="K273" s="175" t="s">
        <v>149</v>
      </c>
      <c r="L273" s="41"/>
      <c r="M273" s="180" t="s">
        <v>19</v>
      </c>
      <c r="N273" s="181" t="s">
        <v>44</v>
      </c>
      <c r="O273" s="66"/>
      <c r="P273" s="182">
        <f>O273*H273</f>
        <v>0</v>
      </c>
      <c r="Q273" s="182">
        <v>0</v>
      </c>
      <c r="R273" s="182">
        <f>Q273*H273</f>
        <v>0</v>
      </c>
      <c r="S273" s="182">
        <v>0</v>
      </c>
      <c r="T273" s="183">
        <f>S273*H273</f>
        <v>0</v>
      </c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R273" s="184" t="s">
        <v>150</v>
      </c>
      <c r="AT273" s="184" t="s">
        <v>145</v>
      </c>
      <c r="AU273" s="184" t="s">
        <v>82</v>
      </c>
      <c r="AY273" s="19" t="s">
        <v>144</v>
      </c>
      <c r="BE273" s="185">
        <f>IF(N273="základní",J273,0)</f>
        <v>0</v>
      </c>
      <c r="BF273" s="185">
        <f>IF(N273="snížená",J273,0)</f>
        <v>0</v>
      </c>
      <c r="BG273" s="185">
        <f>IF(N273="zákl. přenesená",J273,0)</f>
        <v>0</v>
      </c>
      <c r="BH273" s="185">
        <f>IF(N273="sníž. přenesená",J273,0)</f>
        <v>0</v>
      </c>
      <c r="BI273" s="185">
        <f>IF(N273="nulová",J273,0)</f>
        <v>0</v>
      </c>
      <c r="BJ273" s="19" t="s">
        <v>80</v>
      </c>
      <c r="BK273" s="185">
        <f>ROUND(I273*H273,2)</f>
        <v>0</v>
      </c>
      <c r="BL273" s="19" t="s">
        <v>150</v>
      </c>
      <c r="BM273" s="184" t="s">
        <v>692</v>
      </c>
    </row>
    <row r="274" spans="1:65" s="2" customFormat="1" ht="28.8">
      <c r="A274" s="36"/>
      <c r="B274" s="37"/>
      <c r="C274" s="38"/>
      <c r="D274" s="186" t="s">
        <v>152</v>
      </c>
      <c r="E274" s="38"/>
      <c r="F274" s="187" t="s">
        <v>693</v>
      </c>
      <c r="G274" s="38"/>
      <c r="H274" s="38"/>
      <c r="I274" s="188"/>
      <c r="J274" s="38"/>
      <c r="K274" s="38"/>
      <c r="L274" s="41"/>
      <c r="M274" s="189"/>
      <c r="N274" s="190"/>
      <c r="O274" s="66"/>
      <c r="P274" s="66"/>
      <c r="Q274" s="66"/>
      <c r="R274" s="66"/>
      <c r="S274" s="66"/>
      <c r="T274" s="67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T274" s="19" t="s">
        <v>152</v>
      </c>
      <c r="AU274" s="19" t="s">
        <v>82</v>
      </c>
    </row>
    <row r="275" spans="1:65" s="2" customFormat="1" ht="10.199999999999999">
      <c r="A275" s="36"/>
      <c r="B275" s="37"/>
      <c r="C275" s="38"/>
      <c r="D275" s="191" t="s">
        <v>153</v>
      </c>
      <c r="E275" s="38"/>
      <c r="F275" s="192" t="s">
        <v>694</v>
      </c>
      <c r="G275" s="38"/>
      <c r="H275" s="38"/>
      <c r="I275" s="188"/>
      <c r="J275" s="38"/>
      <c r="K275" s="38"/>
      <c r="L275" s="41"/>
      <c r="M275" s="189"/>
      <c r="N275" s="190"/>
      <c r="O275" s="66"/>
      <c r="P275" s="66"/>
      <c r="Q275" s="66"/>
      <c r="R275" s="66"/>
      <c r="S275" s="66"/>
      <c r="T275" s="67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T275" s="19" t="s">
        <v>153</v>
      </c>
      <c r="AU275" s="19" t="s">
        <v>82</v>
      </c>
    </row>
    <row r="276" spans="1:65" s="12" customFormat="1" ht="20.399999999999999">
      <c r="B276" s="194"/>
      <c r="C276" s="195"/>
      <c r="D276" s="186" t="s">
        <v>168</v>
      </c>
      <c r="E276" s="196" t="s">
        <v>19</v>
      </c>
      <c r="F276" s="197" t="s">
        <v>695</v>
      </c>
      <c r="G276" s="195"/>
      <c r="H276" s="198">
        <v>325.5</v>
      </c>
      <c r="I276" s="199"/>
      <c r="J276" s="195"/>
      <c r="K276" s="195"/>
      <c r="L276" s="200"/>
      <c r="M276" s="201"/>
      <c r="N276" s="202"/>
      <c r="O276" s="202"/>
      <c r="P276" s="202"/>
      <c r="Q276" s="202"/>
      <c r="R276" s="202"/>
      <c r="S276" s="202"/>
      <c r="T276" s="203"/>
      <c r="AT276" s="204" t="s">
        <v>168</v>
      </c>
      <c r="AU276" s="204" t="s">
        <v>82</v>
      </c>
      <c r="AV276" s="12" t="s">
        <v>82</v>
      </c>
      <c r="AW276" s="12" t="s">
        <v>34</v>
      </c>
      <c r="AX276" s="12" t="s">
        <v>73</v>
      </c>
      <c r="AY276" s="204" t="s">
        <v>144</v>
      </c>
    </row>
    <row r="277" spans="1:65" s="13" customFormat="1" ht="10.199999999999999">
      <c r="B277" s="205"/>
      <c r="C277" s="206"/>
      <c r="D277" s="186" t="s">
        <v>168</v>
      </c>
      <c r="E277" s="207" t="s">
        <v>19</v>
      </c>
      <c r="F277" s="208" t="s">
        <v>170</v>
      </c>
      <c r="G277" s="206"/>
      <c r="H277" s="209">
        <v>325.5</v>
      </c>
      <c r="I277" s="210"/>
      <c r="J277" s="206"/>
      <c r="K277" s="206"/>
      <c r="L277" s="211"/>
      <c r="M277" s="212"/>
      <c r="N277" s="213"/>
      <c r="O277" s="213"/>
      <c r="P277" s="213"/>
      <c r="Q277" s="213"/>
      <c r="R277" s="213"/>
      <c r="S277" s="213"/>
      <c r="T277" s="214"/>
      <c r="AT277" s="215" t="s">
        <v>168</v>
      </c>
      <c r="AU277" s="215" t="s">
        <v>82</v>
      </c>
      <c r="AV277" s="13" t="s">
        <v>150</v>
      </c>
      <c r="AW277" s="13" t="s">
        <v>34</v>
      </c>
      <c r="AX277" s="13" t="s">
        <v>80</v>
      </c>
      <c r="AY277" s="215" t="s">
        <v>144</v>
      </c>
    </row>
    <row r="278" spans="1:65" s="2" customFormat="1" ht="37.799999999999997" customHeight="1">
      <c r="A278" s="36"/>
      <c r="B278" s="37"/>
      <c r="C278" s="173" t="s">
        <v>342</v>
      </c>
      <c r="D278" s="173" t="s">
        <v>145</v>
      </c>
      <c r="E278" s="174" t="s">
        <v>696</v>
      </c>
      <c r="F278" s="175" t="s">
        <v>697</v>
      </c>
      <c r="G278" s="176" t="s">
        <v>148</v>
      </c>
      <c r="H278" s="177">
        <v>23.25</v>
      </c>
      <c r="I278" s="178"/>
      <c r="J278" s="179">
        <f>ROUND(I278*H278,2)</f>
        <v>0</v>
      </c>
      <c r="K278" s="175" t="s">
        <v>149</v>
      </c>
      <c r="L278" s="41"/>
      <c r="M278" s="180" t="s">
        <v>19</v>
      </c>
      <c r="N278" s="181" t="s">
        <v>44</v>
      </c>
      <c r="O278" s="66"/>
      <c r="P278" s="182">
        <f>O278*H278</f>
        <v>0</v>
      </c>
      <c r="Q278" s="182">
        <v>0</v>
      </c>
      <c r="R278" s="182">
        <f>Q278*H278</f>
        <v>0</v>
      </c>
      <c r="S278" s="182">
        <v>0</v>
      </c>
      <c r="T278" s="183">
        <f>S278*H278</f>
        <v>0</v>
      </c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R278" s="184" t="s">
        <v>150</v>
      </c>
      <c r="AT278" s="184" t="s">
        <v>145</v>
      </c>
      <c r="AU278" s="184" t="s">
        <v>82</v>
      </c>
      <c r="AY278" s="19" t="s">
        <v>144</v>
      </c>
      <c r="BE278" s="185">
        <f>IF(N278="základní",J278,0)</f>
        <v>0</v>
      </c>
      <c r="BF278" s="185">
        <f>IF(N278="snížená",J278,0)</f>
        <v>0</v>
      </c>
      <c r="BG278" s="185">
        <f>IF(N278="zákl. přenesená",J278,0)</f>
        <v>0</v>
      </c>
      <c r="BH278" s="185">
        <f>IF(N278="sníž. přenesená",J278,0)</f>
        <v>0</v>
      </c>
      <c r="BI278" s="185">
        <f>IF(N278="nulová",J278,0)</f>
        <v>0</v>
      </c>
      <c r="BJ278" s="19" t="s">
        <v>80</v>
      </c>
      <c r="BK278" s="185">
        <f>ROUND(I278*H278,2)</f>
        <v>0</v>
      </c>
      <c r="BL278" s="19" t="s">
        <v>150</v>
      </c>
      <c r="BM278" s="184" t="s">
        <v>698</v>
      </c>
    </row>
    <row r="279" spans="1:65" s="2" customFormat="1" ht="28.8">
      <c r="A279" s="36"/>
      <c r="B279" s="37"/>
      <c r="C279" s="38"/>
      <c r="D279" s="186" t="s">
        <v>152</v>
      </c>
      <c r="E279" s="38"/>
      <c r="F279" s="187" t="s">
        <v>699</v>
      </c>
      <c r="G279" s="38"/>
      <c r="H279" s="38"/>
      <c r="I279" s="188"/>
      <c r="J279" s="38"/>
      <c r="K279" s="38"/>
      <c r="L279" s="41"/>
      <c r="M279" s="189"/>
      <c r="N279" s="190"/>
      <c r="O279" s="66"/>
      <c r="P279" s="66"/>
      <c r="Q279" s="66"/>
      <c r="R279" s="66"/>
      <c r="S279" s="66"/>
      <c r="T279" s="67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T279" s="19" t="s">
        <v>152</v>
      </c>
      <c r="AU279" s="19" t="s">
        <v>82</v>
      </c>
    </row>
    <row r="280" spans="1:65" s="2" customFormat="1" ht="10.199999999999999">
      <c r="A280" s="36"/>
      <c r="B280" s="37"/>
      <c r="C280" s="38"/>
      <c r="D280" s="191" t="s">
        <v>153</v>
      </c>
      <c r="E280" s="38"/>
      <c r="F280" s="192" t="s">
        <v>700</v>
      </c>
      <c r="G280" s="38"/>
      <c r="H280" s="38"/>
      <c r="I280" s="188"/>
      <c r="J280" s="38"/>
      <c r="K280" s="38"/>
      <c r="L280" s="41"/>
      <c r="M280" s="189"/>
      <c r="N280" s="190"/>
      <c r="O280" s="66"/>
      <c r="P280" s="66"/>
      <c r="Q280" s="66"/>
      <c r="R280" s="66"/>
      <c r="S280" s="66"/>
      <c r="T280" s="67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T280" s="19" t="s">
        <v>153</v>
      </c>
      <c r="AU280" s="19" t="s">
        <v>82</v>
      </c>
    </row>
    <row r="281" spans="1:65" s="12" customFormat="1" ht="20.399999999999999">
      <c r="B281" s="194"/>
      <c r="C281" s="195"/>
      <c r="D281" s="186" t="s">
        <v>168</v>
      </c>
      <c r="E281" s="196" t="s">
        <v>19</v>
      </c>
      <c r="F281" s="197" t="s">
        <v>689</v>
      </c>
      <c r="G281" s="195"/>
      <c r="H281" s="198">
        <v>23.25</v>
      </c>
      <c r="I281" s="199"/>
      <c r="J281" s="195"/>
      <c r="K281" s="195"/>
      <c r="L281" s="200"/>
      <c r="M281" s="201"/>
      <c r="N281" s="202"/>
      <c r="O281" s="202"/>
      <c r="P281" s="202"/>
      <c r="Q281" s="202"/>
      <c r="R281" s="202"/>
      <c r="S281" s="202"/>
      <c r="T281" s="203"/>
      <c r="AT281" s="204" t="s">
        <v>168</v>
      </c>
      <c r="AU281" s="204" t="s">
        <v>82</v>
      </c>
      <c r="AV281" s="12" t="s">
        <v>82</v>
      </c>
      <c r="AW281" s="12" t="s">
        <v>34</v>
      </c>
      <c r="AX281" s="12" t="s">
        <v>73</v>
      </c>
      <c r="AY281" s="204" t="s">
        <v>144</v>
      </c>
    </row>
    <row r="282" spans="1:65" s="13" customFormat="1" ht="10.199999999999999">
      <c r="B282" s="205"/>
      <c r="C282" s="206"/>
      <c r="D282" s="186" t="s">
        <v>168</v>
      </c>
      <c r="E282" s="207" t="s">
        <v>19</v>
      </c>
      <c r="F282" s="208" t="s">
        <v>170</v>
      </c>
      <c r="G282" s="206"/>
      <c r="H282" s="209">
        <v>23.25</v>
      </c>
      <c r="I282" s="210"/>
      <c r="J282" s="206"/>
      <c r="K282" s="206"/>
      <c r="L282" s="211"/>
      <c r="M282" s="212"/>
      <c r="N282" s="213"/>
      <c r="O282" s="213"/>
      <c r="P282" s="213"/>
      <c r="Q282" s="213"/>
      <c r="R282" s="213"/>
      <c r="S282" s="213"/>
      <c r="T282" s="214"/>
      <c r="AT282" s="215" t="s">
        <v>168</v>
      </c>
      <c r="AU282" s="215" t="s">
        <v>82</v>
      </c>
      <c r="AV282" s="13" t="s">
        <v>150</v>
      </c>
      <c r="AW282" s="13" t="s">
        <v>34</v>
      </c>
      <c r="AX282" s="13" t="s">
        <v>80</v>
      </c>
      <c r="AY282" s="215" t="s">
        <v>144</v>
      </c>
    </row>
    <row r="283" spans="1:65" s="2" customFormat="1" ht="24.15" customHeight="1">
      <c r="A283" s="36"/>
      <c r="B283" s="37"/>
      <c r="C283" s="173" t="s">
        <v>347</v>
      </c>
      <c r="D283" s="173" t="s">
        <v>145</v>
      </c>
      <c r="E283" s="174" t="s">
        <v>701</v>
      </c>
      <c r="F283" s="175" t="s">
        <v>702</v>
      </c>
      <c r="G283" s="176" t="s">
        <v>148</v>
      </c>
      <c r="H283" s="177">
        <v>216.39</v>
      </c>
      <c r="I283" s="178"/>
      <c r="J283" s="179">
        <f>ROUND(I283*H283,2)</f>
        <v>0</v>
      </c>
      <c r="K283" s="175" t="s">
        <v>149</v>
      </c>
      <c r="L283" s="41"/>
      <c r="M283" s="180" t="s">
        <v>19</v>
      </c>
      <c r="N283" s="181" t="s">
        <v>44</v>
      </c>
      <c r="O283" s="66"/>
      <c r="P283" s="182">
        <f>O283*H283</f>
        <v>0</v>
      </c>
      <c r="Q283" s="182">
        <v>0</v>
      </c>
      <c r="R283" s="182">
        <f>Q283*H283</f>
        <v>0</v>
      </c>
      <c r="S283" s="182">
        <v>0</v>
      </c>
      <c r="T283" s="183">
        <f>S283*H283</f>
        <v>0</v>
      </c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R283" s="184" t="s">
        <v>150</v>
      </c>
      <c r="AT283" s="184" t="s">
        <v>145</v>
      </c>
      <c r="AU283" s="184" t="s">
        <v>82</v>
      </c>
      <c r="AY283" s="19" t="s">
        <v>144</v>
      </c>
      <c r="BE283" s="185">
        <f>IF(N283="základní",J283,0)</f>
        <v>0</v>
      </c>
      <c r="BF283" s="185">
        <f>IF(N283="snížená",J283,0)</f>
        <v>0</v>
      </c>
      <c r="BG283" s="185">
        <f>IF(N283="zákl. přenesená",J283,0)</f>
        <v>0</v>
      </c>
      <c r="BH283" s="185">
        <f>IF(N283="sníž. přenesená",J283,0)</f>
        <v>0</v>
      </c>
      <c r="BI283" s="185">
        <f>IF(N283="nulová",J283,0)</f>
        <v>0</v>
      </c>
      <c r="BJ283" s="19" t="s">
        <v>80</v>
      </c>
      <c r="BK283" s="185">
        <f>ROUND(I283*H283,2)</f>
        <v>0</v>
      </c>
      <c r="BL283" s="19" t="s">
        <v>150</v>
      </c>
      <c r="BM283" s="184" t="s">
        <v>703</v>
      </c>
    </row>
    <row r="284" spans="1:65" s="2" customFormat="1" ht="10.199999999999999">
      <c r="A284" s="36"/>
      <c r="B284" s="37"/>
      <c r="C284" s="38"/>
      <c r="D284" s="186" t="s">
        <v>152</v>
      </c>
      <c r="E284" s="38"/>
      <c r="F284" s="187" t="s">
        <v>702</v>
      </c>
      <c r="G284" s="38"/>
      <c r="H284" s="38"/>
      <c r="I284" s="188"/>
      <c r="J284" s="38"/>
      <c r="K284" s="38"/>
      <c r="L284" s="41"/>
      <c r="M284" s="189"/>
      <c r="N284" s="190"/>
      <c r="O284" s="66"/>
      <c r="P284" s="66"/>
      <c r="Q284" s="66"/>
      <c r="R284" s="66"/>
      <c r="S284" s="66"/>
      <c r="T284" s="67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T284" s="19" t="s">
        <v>152</v>
      </c>
      <c r="AU284" s="19" t="s">
        <v>82</v>
      </c>
    </row>
    <row r="285" spans="1:65" s="2" customFormat="1" ht="10.199999999999999">
      <c r="A285" s="36"/>
      <c r="B285" s="37"/>
      <c r="C285" s="38"/>
      <c r="D285" s="191" t="s">
        <v>153</v>
      </c>
      <c r="E285" s="38"/>
      <c r="F285" s="192" t="s">
        <v>704</v>
      </c>
      <c r="G285" s="38"/>
      <c r="H285" s="38"/>
      <c r="I285" s="188"/>
      <c r="J285" s="38"/>
      <c r="K285" s="38"/>
      <c r="L285" s="41"/>
      <c r="M285" s="189"/>
      <c r="N285" s="190"/>
      <c r="O285" s="66"/>
      <c r="P285" s="66"/>
      <c r="Q285" s="66"/>
      <c r="R285" s="66"/>
      <c r="S285" s="66"/>
      <c r="T285" s="67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T285" s="19" t="s">
        <v>153</v>
      </c>
      <c r="AU285" s="19" t="s">
        <v>82</v>
      </c>
    </row>
    <row r="286" spans="1:65" s="2" customFormat="1" ht="38.4">
      <c r="A286" s="36"/>
      <c r="B286" s="37"/>
      <c r="C286" s="38"/>
      <c r="D286" s="186" t="s">
        <v>155</v>
      </c>
      <c r="E286" s="38"/>
      <c r="F286" s="193" t="s">
        <v>705</v>
      </c>
      <c r="G286" s="38"/>
      <c r="H286" s="38"/>
      <c r="I286" s="188"/>
      <c r="J286" s="38"/>
      <c r="K286" s="38"/>
      <c r="L286" s="41"/>
      <c r="M286" s="189"/>
      <c r="N286" s="190"/>
      <c r="O286" s="66"/>
      <c r="P286" s="66"/>
      <c r="Q286" s="66"/>
      <c r="R286" s="66"/>
      <c r="S286" s="66"/>
      <c r="T286" s="67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T286" s="19" t="s">
        <v>155</v>
      </c>
      <c r="AU286" s="19" t="s">
        <v>82</v>
      </c>
    </row>
    <row r="287" spans="1:65" s="12" customFormat="1" ht="10.199999999999999">
      <c r="B287" s="194"/>
      <c r="C287" s="195"/>
      <c r="D287" s="186" t="s">
        <v>168</v>
      </c>
      <c r="E287" s="196" t="s">
        <v>19</v>
      </c>
      <c r="F287" s="197" t="s">
        <v>628</v>
      </c>
      <c r="G287" s="195"/>
      <c r="H287" s="198">
        <v>216.39</v>
      </c>
      <c r="I287" s="199"/>
      <c r="J287" s="195"/>
      <c r="K287" s="195"/>
      <c r="L287" s="200"/>
      <c r="M287" s="201"/>
      <c r="N287" s="202"/>
      <c r="O287" s="202"/>
      <c r="P287" s="202"/>
      <c r="Q287" s="202"/>
      <c r="R287" s="202"/>
      <c r="S287" s="202"/>
      <c r="T287" s="203"/>
      <c r="AT287" s="204" t="s">
        <v>168</v>
      </c>
      <c r="AU287" s="204" t="s">
        <v>82</v>
      </c>
      <c r="AV287" s="12" t="s">
        <v>82</v>
      </c>
      <c r="AW287" s="12" t="s">
        <v>34</v>
      </c>
      <c r="AX287" s="12" t="s">
        <v>80</v>
      </c>
      <c r="AY287" s="204" t="s">
        <v>144</v>
      </c>
    </row>
    <row r="288" spans="1:65" s="11" customFormat="1" ht="22.8" customHeight="1">
      <c r="B288" s="159"/>
      <c r="C288" s="160"/>
      <c r="D288" s="161" t="s">
        <v>72</v>
      </c>
      <c r="E288" s="234" t="s">
        <v>473</v>
      </c>
      <c r="F288" s="234" t="s">
        <v>474</v>
      </c>
      <c r="G288" s="160"/>
      <c r="H288" s="160"/>
      <c r="I288" s="163"/>
      <c r="J288" s="235">
        <f>BK288</f>
        <v>0</v>
      </c>
      <c r="K288" s="160"/>
      <c r="L288" s="165"/>
      <c r="M288" s="166"/>
      <c r="N288" s="167"/>
      <c r="O288" s="167"/>
      <c r="P288" s="168">
        <f>SUM(P289:P309)</f>
        <v>0</v>
      </c>
      <c r="Q288" s="167"/>
      <c r="R288" s="168">
        <f>SUM(R289:R309)</f>
        <v>0</v>
      </c>
      <c r="S288" s="167"/>
      <c r="T288" s="169">
        <f>SUM(T289:T309)</f>
        <v>0</v>
      </c>
      <c r="AR288" s="170" t="s">
        <v>80</v>
      </c>
      <c r="AT288" s="171" t="s">
        <v>72</v>
      </c>
      <c r="AU288" s="171" t="s">
        <v>80</v>
      </c>
      <c r="AY288" s="170" t="s">
        <v>144</v>
      </c>
      <c r="BK288" s="172">
        <f>SUM(BK289:BK309)</f>
        <v>0</v>
      </c>
    </row>
    <row r="289" spans="1:65" s="2" customFormat="1" ht="44.25" customHeight="1">
      <c r="A289" s="36"/>
      <c r="B289" s="37"/>
      <c r="C289" s="173" t="s">
        <v>352</v>
      </c>
      <c r="D289" s="173" t="s">
        <v>145</v>
      </c>
      <c r="E289" s="174" t="s">
        <v>706</v>
      </c>
      <c r="F289" s="175" t="s">
        <v>707</v>
      </c>
      <c r="G289" s="176" t="s">
        <v>238</v>
      </c>
      <c r="H289" s="177">
        <v>3.895</v>
      </c>
      <c r="I289" s="178"/>
      <c r="J289" s="179">
        <f>ROUND(I289*H289,2)</f>
        <v>0</v>
      </c>
      <c r="K289" s="175" t="s">
        <v>149</v>
      </c>
      <c r="L289" s="41"/>
      <c r="M289" s="180" t="s">
        <v>19</v>
      </c>
      <c r="N289" s="181" t="s">
        <v>44</v>
      </c>
      <c r="O289" s="66"/>
      <c r="P289" s="182">
        <f>O289*H289</f>
        <v>0</v>
      </c>
      <c r="Q289" s="182">
        <v>0</v>
      </c>
      <c r="R289" s="182">
        <f>Q289*H289</f>
        <v>0</v>
      </c>
      <c r="S289" s="182">
        <v>0</v>
      </c>
      <c r="T289" s="183">
        <f>S289*H289</f>
        <v>0</v>
      </c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R289" s="184" t="s">
        <v>150</v>
      </c>
      <c r="AT289" s="184" t="s">
        <v>145</v>
      </c>
      <c r="AU289" s="184" t="s">
        <v>82</v>
      </c>
      <c r="AY289" s="19" t="s">
        <v>144</v>
      </c>
      <c r="BE289" s="185">
        <f>IF(N289="základní",J289,0)</f>
        <v>0</v>
      </c>
      <c r="BF289" s="185">
        <f>IF(N289="snížená",J289,0)</f>
        <v>0</v>
      </c>
      <c r="BG289" s="185">
        <f>IF(N289="zákl. přenesená",J289,0)</f>
        <v>0</v>
      </c>
      <c r="BH289" s="185">
        <f>IF(N289="sníž. přenesená",J289,0)</f>
        <v>0</v>
      </c>
      <c r="BI289" s="185">
        <f>IF(N289="nulová",J289,0)</f>
        <v>0</v>
      </c>
      <c r="BJ289" s="19" t="s">
        <v>80</v>
      </c>
      <c r="BK289" s="185">
        <f>ROUND(I289*H289,2)</f>
        <v>0</v>
      </c>
      <c r="BL289" s="19" t="s">
        <v>150</v>
      </c>
      <c r="BM289" s="184" t="s">
        <v>708</v>
      </c>
    </row>
    <row r="290" spans="1:65" s="2" customFormat="1" ht="38.4">
      <c r="A290" s="36"/>
      <c r="B290" s="37"/>
      <c r="C290" s="38"/>
      <c r="D290" s="186" t="s">
        <v>152</v>
      </c>
      <c r="E290" s="38"/>
      <c r="F290" s="187" t="s">
        <v>709</v>
      </c>
      <c r="G290" s="38"/>
      <c r="H290" s="38"/>
      <c r="I290" s="188"/>
      <c r="J290" s="38"/>
      <c r="K290" s="38"/>
      <c r="L290" s="41"/>
      <c r="M290" s="189"/>
      <c r="N290" s="190"/>
      <c r="O290" s="66"/>
      <c r="P290" s="66"/>
      <c r="Q290" s="66"/>
      <c r="R290" s="66"/>
      <c r="S290" s="66"/>
      <c r="T290" s="67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T290" s="19" t="s">
        <v>152</v>
      </c>
      <c r="AU290" s="19" t="s">
        <v>82</v>
      </c>
    </row>
    <row r="291" spans="1:65" s="2" customFormat="1" ht="10.199999999999999">
      <c r="A291" s="36"/>
      <c r="B291" s="37"/>
      <c r="C291" s="38"/>
      <c r="D291" s="191" t="s">
        <v>153</v>
      </c>
      <c r="E291" s="38"/>
      <c r="F291" s="192" t="s">
        <v>710</v>
      </c>
      <c r="G291" s="38"/>
      <c r="H291" s="38"/>
      <c r="I291" s="188"/>
      <c r="J291" s="38"/>
      <c r="K291" s="38"/>
      <c r="L291" s="41"/>
      <c r="M291" s="189"/>
      <c r="N291" s="190"/>
      <c r="O291" s="66"/>
      <c r="P291" s="66"/>
      <c r="Q291" s="66"/>
      <c r="R291" s="66"/>
      <c r="S291" s="66"/>
      <c r="T291" s="67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T291" s="19" t="s">
        <v>153</v>
      </c>
      <c r="AU291" s="19" t="s">
        <v>82</v>
      </c>
    </row>
    <row r="292" spans="1:65" s="12" customFormat="1" ht="10.199999999999999">
      <c r="B292" s="194"/>
      <c r="C292" s="195"/>
      <c r="D292" s="186" t="s">
        <v>168</v>
      </c>
      <c r="E292" s="196" t="s">
        <v>19</v>
      </c>
      <c r="F292" s="197" t="s">
        <v>711</v>
      </c>
      <c r="G292" s="195"/>
      <c r="H292" s="198">
        <v>3.895</v>
      </c>
      <c r="I292" s="199"/>
      <c r="J292" s="195"/>
      <c r="K292" s="195"/>
      <c r="L292" s="200"/>
      <c r="M292" s="201"/>
      <c r="N292" s="202"/>
      <c r="O292" s="202"/>
      <c r="P292" s="202"/>
      <c r="Q292" s="202"/>
      <c r="R292" s="202"/>
      <c r="S292" s="202"/>
      <c r="T292" s="203"/>
      <c r="AT292" s="204" t="s">
        <v>168</v>
      </c>
      <c r="AU292" s="204" t="s">
        <v>82</v>
      </c>
      <c r="AV292" s="12" t="s">
        <v>82</v>
      </c>
      <c r="AW292" s="12" t="s">
        <v>34</v>
      </c>
      <c r="AX292" s="12" t="s">
        <v>73</v>
      </c>
      <c r="AY292" s="204" t="s">
        <v>144</v>
      </c>
    </row>
    <row r="293" spans="1:65" s="13" customFormat="1" ht="10.199999999999999">
      <c r="B293" s="205"/>
      <c r="C293" s="206"/>
      <c r="D293" s="186" t="s">
        <v>168</v>
      </c>
      <c r="E293" s="207" t="s">
        <v>19</v>
      </c>
      <c r="F293" s="208" t="s">
        <v>170</v>
      </c>
      <c r="G293" s="206"/>
      <c r="H293" s="209">
        <v>3.895</v>
      </c>
      <c r="I293" s="210"/>
      <c r="J293" s="206"/>
      <c r="K293" s="206"/>
      <c r="L293" s="211"/>
      <c r="M293" s="212"/>
      <c r="N293" s="213"/>
      <c r="O293" s="213"/>
      <c r="P293" s="213"/>
      <c r="Q293" s="213"/>
      <c r="R293" s="213"/>
      <c r="S293" s="213"/>
      <c r="T293" s="214"/>
      <c r="AT293" s="215" t="s">
        <v>168</v>
      </c>
      <c r="AU293" s="215" t="s">
        <v>82</v>
      </c>
      <c r="AV293" s="13" t="s">
        <v>150</v>
      </c>
      <c r="AW293" s="13" t="s">
        <v>34</v>
      </c>
      <c r="AX293" s="13" t="s">
        <v>80</v>
      </c>
      <c r="AY293" s="215" t="s">
        <v>144</v>
      </c>
    </row>
    <row r="294" spans="1:65" s="2" customFormat="1" ht="24.15" customHeight="1">
      <c r="A294" s="36"/>
      <c r="B294" s="37"/>
      <c r="C294" s="173" t="s">
        <v>357</v>
      </c>
      <c r="D294" s="173" t="s">
        <v>145</v>
      </c>
      <c r="E294" s="174" t="s">
        <v>712</v>
      </c>
      <c r="F294" s="175" t="s">
        <v>713</v>
      </c>
      <c r="G294" s="176" t="s">
        <v>238</v>
      </c>
      <c r="H294" s="177">
        <v>3.895</v>
      </c>
      <c r="I294" s="178"/>
      <c r="J294" s="179">
        <f>ROUND(I294*H294,2)</f>
        <v>0</v>
      </c>
      <c r="K294" s="175" t="s">
        <v>149</v>
      </c>
      <c r="L294" s="41"/>
      <c r="M294" s="180" t="s">
        <v>19</v>
      </c>
      <c r="N294" s="181" t="s">
        <v>44</v>
      </c>
      <c r="O294" s="66"/>
      <c r="P294" s="182">
        <f>O294*H294</f>
        <v>0</v>
      </c>
      <c r="Q294" s="182">
        <v>0</v>
      </c>
      <c r="R294" s="182">
        <f>Q294*H294</f>
        <v>0</v>
      </c>
      <c r="S294" s="182">
        <v>0</v>
      </c>
      <c r="T294" s="183">
        <f>S294*H294</f>
        <v>0</v>
      </c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R294" s="184" t="s">
        <v>150</v>
      </c>
      <c r="AT294" s="184" t="s">
        <v>145</v>
      </c>
      <c r="AU294" s="184" t="s">
        <v>82</v>
      </c>
      <c r="AY294" s="19" t="s">
        <v>144</v>
      </c>
      <c r="BE294" s="185">
        <f>IF(N294="základní",J294,0)</f>
        <v>0</v>
      </c>
      <c r="BF294" s="185">
        <f>IF(N294="snížená",J294,0)</f>
        <v>0</v>
      </c>
      <c r="BG294" s="185">
        <f>IF(N294="zákl. přenesená",J294,0)</f>
        <v>0</v>
      </c>
      <c r="BH294" s="185">
        <f>IF(N294="sníž. přenesená",J294,0)</f>
        <v>0</v>
      </c>
      <c r="BI294" s="185">
        <f>IF(N294="nulová",J294,0)</f>
        <v>0</v>
      </c>
      <c r="BJ294" s="19" t="s">
        <v>80</v>
      </c>
      <c r="BK294" s="185">
        <f>ROUND(I294*H294,2)</f>
        <v>0</v>
      </c>
      <c r="BL294" s="19" t="s">
        <v>150</v>
      </c>
      <c r="BM294" s="184" t="s">
        <v>714</v>
      </c>
    </row>
    <row r="295" spans="1:65" s="2" customFormat="1" ht="28.8">
      <c r="A295" s="36"/>
      <c r="B295" s="37"/>
      <c r="C295" s="38"/>
      <c r="D295" s="186" t="s">
        <v>152</v>
      </c>
      <c r="E295" s="38"/>
      <c r="F295" s="187" t="s">
        <v>715</v>
      </c>
      <c r="G295" s="38"/>
      <c r="H295" s="38"/>
      <c r="I295" s="188"/>
      <c r="J295" s="38"/>
      <c r="K295" s="38"/>
      <c r="L295" s="41"/>
      <c r="M295" s="189"/>
      <c r="N295" s="190"/>
      <c r="O295" s="66"/>
      <c r="P295" s="66"/>
      <c r="Q295" s="66"/>
      <c r="R295" s="66"/>
      <c r="S295" s="66"/>
      <c r="T295" s="67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T295" s="19" t="s">
        <v>152</v>
      </c>
      <c r="AU295" s="19" t="s">
        <v>82</v>
      </c>
    </row>
    <row r="296" spans="1:65" s="2" customFormat="1" ht="10.199999999999999">
      <c r="A296" s="36"/>
      <c r="B296" s="37"/>
      <c r="C296" s="38"/>
      <c r="D296" s="191" t="s">
        <v>153</v>
      </c>
      <c r="E296" s="38"/>
      <c r="F296" s="192" t="s">
        <v>716</v>
      </c>
      <c r="G296" s="38"/>
      <c r="H296" s="38"/>
      <c r="I296" s="188"/>
      <c r="J296" s="38"/>
      <c r="K296" s="38"/>
      <c r="L296" s="41"/>
      <c r="M296" s="189"/>
      <c r="N296" s="190"/>
      <c r="O296" s="66"/>
      <c r="P296" s="66"/>
      <c r="Q296" s="66"/>
      <c r="R296" s="66"/>
      <c r="S296" s="66"/>
      <c r="T296" s="67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T296" s="19" t="s">
        <v>153</v>
      </c>
      <c r="AU296" s="19" t="s">
        <v>82</v>
      </c>
    </row>
    <row r="297" spans="1:65" s="12" customFormat="1" ht="10.199999999999999">
      <c r="B297" s="194"/>
      <c r="C297" s="195"/>
      <c r="D297" s="186" t="s">
        <v>168</v>
      </c>
      <c r="E297" s="196" t="s">
        <v>19</v>
      </c>
      <c r="F297" s="197" t="s">
        <v>711</v>
      </c>
      <c r="G297" s="195"/>
      <c r="H297" s="198">
        <v>3.895</v>
      </c>
      <c r="I297" s="199"/>
      <c r="J297" s="195"/>
      <c r="K297" s="195"/>
      <c r="L297" s="200"/>
      <c r="M297" s="201"/>
      <c r="N297" s="202"/>
      <c r="O297" s="202"/>
      <c r="P297" s="202"/>
      <c r="Q297" s="202"/>
      <c r="R297" s="202"/>
      <c r="S297" s="202"/>
      <c r="T297" s="203"/>
      <c r="AT297" s="204" t="s">
        <v>168</v>
      </c>
      <c r="AU297" s="204" t="s">
        <v>82</v>
      </c>
      <c r="AV297" s="12" t="s">
        <v>82</v>
      </c>
      <c r="AW297" s="12" t="s">
        <v>34</v>
      </c>
      <c r="AX297" s="12" t="s">
        <v>73</v>
      </c>
      <c r="AY297" s="204" t="s">
        <v>144</v>
      </c>
    </row>
    <row r="298" spans="1:65" s="13" customFormat="1" ht="10.199999999999999">
      <c r="B298" s="205"/>
      <c r="C298" s="206"/>
      <c r="D298" s="186" t="s">
        <v>168</v>
      </c>
      <c r="E298" s="207" t="s">
        <v>19</v>
      </c>
      <c r="F298" s="208" t="s">
        <v>170</v>
      </c>
      <c r="G298" s="206"/>
      <c r="H298" s="209">
        <v>3.895</v>
      </c>
      <c r="I298" s="210"/>
      <c r="J298" s="206"/>
      <c r="K298" s="206"/>
      <c r="L298" s="211"/>
      <c r="M298" s="212"/>
      <c r="N298" s="213"/>
      <c r="O298" s="213"/>
      <c r="P298" s="213"/>
      <c r="Q298" s="213"/>
      <c r="R298" s="213"/>
      <c r="S298" s="213"/>
      <c r="T298" s="214"/>
      <c r="AT298" s="215" t="s">
        <v>168</v>
      </c>
      <c r="AU298" s="215" t="s">
        <v>82</v>
      </c>
      <c r="AV298" s="13" t="s">
        <v>150</v>
      </c>
      <c r="AW298" s="13" t="s">
        <v>34</v>
      </c>
      <c r="AX298" s="13" t="s">
        <v>80</v>
      </c>
      <c r="AY298" s="215" t="s">
        <v>144</v>
      </c>
    </row>
    <row r="299" spans="1:65" s="2" customFormat="1" ht="24.15" customHeight="1">
      <c r="A299" s="36"/>
      <c r="B299" s="37"/>
      <c r="C299" s="173" t="s">
        <v>362</v>
      </c>
      <c r="D299" s="173" t="s">
        <v>145</v>
      </c>
      <c r="E299" s="174" t="s">
        <v>717</v>
      </c>
      <c r="F299" s="175" t="s">
        <v>713</v>
      </c>
      <c r="G299" s="176" t="s">
        <v>238</v>
      </c>
      <c r="H299" s="177">
        <v>2544.163</v>
      </c>
      <c r="I299" s="178"/>
      <c r="J299" s="179">
        <f>ROUND(I299*H299,2)</f>
        <v>0</v>
      </c>
      <c r="K299" s="175" t="s">
        <v>149</v>
      </c>
      <c r="L299" s="41"/>
      <c r="M299" s="180" t="s">
        <v>19</v>
      </c>
      <c r="N299" s="181" t="s">
        <v>44</v>
      </c>
      <c r="O299" s="66"/>
      <c r="P299" s="182">
        <f>O299*H299</f>
        <v>0</v>
      </c>
      <c r="Q299" s="182">
        <v>0</v>
      </c>
      <c r="R299" s="182">
        <f>Q299*H299</f>
        <v>0</v>
      </c>
      <c r="S299" s="182">
        <v>0</v>
      </c>
      <c r="T299" s="183">
        <f>S299*H299</f>
        <v>0</v>
      </c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R299" s="184" t="s">
        <v>150</v>
      </c>
      <c r="AT299" s="184" t="s">
        <v>145</v>
      </c>
      <c r="AU299" s="184" t="s">
        <v>82</v>
      </c>
      <c r="AY299" s="19" t="s">
        <v>144</v>
      </c>
      <c r="BE299" s="185">
        <f>IF(N299="základní",J299,0)</f>
        <v>0</v>
      </c>
      <c r="BF299" s="185">
        <f>IF(N299="snížená",J299,0)</f>
        <v>0</v>
      </c>
      <c r="BG299" s="185">
        <f>IF(N299="zákl. přenesená",J299,0)</f>
        <v>0</v>
      </c>
      <c r="BH299" s="185">
        <f>IF(N299="sníž. přenesená",J299,0)</f>
        <v>0</v>
      </c>
      <c r="BI299" s="185">
        <f>IF(N299="nulová",J299,0)</f>
        <v>0</v>
      </c>
      <c r="BJ299" s="19" t="s">
        <v>80</v>
      </c>
      <c r="BK299" s="185">
        <f>ROUND(I299*H299,2)</f>
        <v>0</v>
      </c>
      <c r="BL299" s="19" t="s">
        <v>150</v>
      </c>
      <c r="BM299" s="184" t="s">
        <v>718</v>
      </c>
    </row>
    <row r="300" spans="1:65" s="2" customFormat="1" ht="28.8">
      <c r="A300" s="36"/>
      <c r="B300" s="37"/>
      <c r="C300" s="38"/>
      <c r="D300" s="186" t="s">
        <v>152</v>
      </c>
      <c r="E300" s="38"/>
      <c r="F300" s="187" t="s">
        <v>715</v>
      </c>
      <c r="G300" s="38"/>
      <c r="H300" s="38"/>
      <c r="I300" s="188"/>
      <c r="J300" s="38"/>
      <c r="K300" s="38"/>
      <c r="L300" s="41"/>
      <c r="M300" s="189"/>
      <c r="N300" s="190"/>
      <c r="O300" s="66"/>
      <c r="P300" s="66"/>
      <c r="Q300" s="66"/>
      <c r="R300" s="66"/>
      <c r="S300" s="66"/>
      <c r="T300" s="67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T300" s="19" t="s">
        <v>152</v>
      </c>
      <c r="AU300" s="19" t="s">
        <v>82</v>
      </c>
    </row>
    <row r="301" spans="1:65" s="2" customFormat="1" ht="10.199999999999999">
      <c r="A301" s="36"/>
      <c r="B301" s="37"/>
      <c r="C301" s="38"/>
      <c r="D301" s="191" t="s">
        <v>153</v>
      </c>
      <c r="E301" s="38"/>
      <c r="F301" s="192" t="s">
        <v>719</v>
      </c>
      <c r="G301" s="38"/>
      <c r="H301" s="38"/>
      <c r="I301" s="188"/>
      <c r="J301" s="38"/>
      <c r="K301" s="38"/>
      <c r="L301" s="41"/>
      <c r="M301" s="189"/>
      <c r="N301" s="190"/>
      <c r="O301" s="66"/>
      <c r="P301" s="66"/>
      <c r="Q301" s="66"/>
      <c r="R301" s="66"/>
      <c r="S301" s="66"/>
      <c r="T301" s="67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T301" s="19" t="s">
        <v>153</v>
      </c>
      <c r="AU301" s="19" t="s">
        <v>82</v>
      </c>
    </row>
    <row r="302" spans="1:65" s="2" customFormat="1" ht="19.2">
      <c r="A302" s="36"/>
      <c r="B302" s="37"/>
      <c r="C302" s="38"/>
      <c r="D302" s="186" t="s">
        <v>155</v>
      </c>
      <c r="E302" s="38"/>
      <c r="F302" s="193" t="s">
        <v>720</v>
      </c>
      <c r="G302" s="38"/>
      <c r="H302" s="38"/>
      <c r="I302" s="188"/>
      <c r="J302" s="38"/>
      <c r="K302" s="38"/>
      <c r="L302" s="41"/>
      <c r="M302" s="189"/>
      <c r="N302" s="190"/>
      <c r="O302" s="66"/>
      <c r="P302" s="66"/>
      <c r="Q302" s="66"/>
      <c r="R302" s="66"/>
      <c r="S302" s="66"/>
      <c r="T302" s="67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T302" s="19" t="s">
        <v>155</v>
      </c>
      <c r="AU302" s="19" t="s">
        <v>82</v>
      </c>
    </row>
    <row r="303" spans="1:65" s="12" customFormat="1" ht="20.399999999999999">
      <c r="B303" s="194"/>
      <c r="C303" s="195"/>
      <c r="D303" s="186" t="s">
        <v>168</v>
      </c>
      <c r="E303" s="196" t="s">
        <v>19</v>
      </c>
      <c r="F303" s="197" t="s">
        <v>721</v>
      </c>
      <c r="G303" s="195"/>
      <c r="H303" s="198">
        <v>2544.163</v>
      </c>
      <c r="I303" s="199"/>
      <c r="J303" s="195"/>
      <c r="K303" s="195"/>
      <c r="L303" s="200"/>
      <c r="M303" s="201"/>
      <c r="N303" s="202"/>
      <c r="O303" s="202"/>
      <c r="P303" s="202"/>
      <c r="Q303" s="202"/>
      <c r="R303" s="202"/>
      <c r="S303" s="202"/>
      <c r="T303" s="203"/>
      <c r="AT303" s="204" t="s">
        <v>168</v>
      </c>
      <c r="AU303" s="204" t="s">
        <v>82</v>
      </c>
      <c r="AV303" s="12" t="s">
        <v>82</v>
      </c>
      <c r="AW303" s="12" t="s">
        <v>34</v>
      </c>
      <c r="AX303" s="12" t="s">
        <v>80</v>
      </c>
      <c r="AY303" s="204" t="s">
        <v>144</v>
      </c>
    </row>
    <row r="304" spans="1:65" s="2" customFormat="1" ht="24.15" customHeight="1">
      <c r="A304" s="36"/>
      <c r="B304" s="37"/>
      <c r="C304" s="173" t="s">
        <v>367</v>
      </c>
      <c r="D304" s="173" t="s">
        <v>145</v>
      </c>
      <c r="E304" s="174" t="s">
        <v>722</v>
      </c>
      <c r="F304" s="175" t="s">
        <v>723</v>
      </c>
      <c r="G304" s="176" t="s">
        <v>238</v>
      </c>
      <c r="H304" s="177">
        <v>120.745</v>
      </c>
      <c r="I304" s="178"/>
      <c r="J304" s="179">
        <f>ROUND(I304*H304,2)</f>
        <v>0</v>
      </c>
      <c r="K304" s="175" t="s">
        <v>149</v>
      </c>
      <c r="L304" s="41"/>
      <c r="M304" s="180" t="s">
        <v>19</v>
      </c>
      <c r="N304" s="181" t="s">
        <v>44</v>
      </c>
      <c r="O304" s="66"/>
      <c r="P304" s="182">
        <f>O304*H304</f>
        <v>0</v>
      </c>
      <c r="Q304" s="182">
        <v>0</v>
      </c>
      <c r="R304" s="182">
        <f>Q304*H304</f>
        <v>0</v>
      </c>
      <c r="S304" s="182">
        <v>0</v>
      </c>
      <c r="T304" s="183">
        <f>S304*H304</f>
        <v>0</v>
      </c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R304" s="184" t="s">
        <v>150</v>
      </c>
      <c r="AT304" s="184" t="s">
        <v>145</v>
      </c>
      <c r="AU304" s="184" t="s">
        <v>82</v>
      </c>
      <c r="AY304" s="19" t="s">
        <v>144</v>
      </c>
      <c r="BE304" s="185">
        <f>IF(N304="základní",J304,0)</f>
        <v>0</v>
      </c>
      <c r="BF304" s="185">
        <f>IF(N304="snížená",J304,0)</f>
        <v>0</v>
      </c>
      <c r="BG304" s="185">
        <f>IF(N304="zákl. přenesená",J304,0)</f>
        <v>0</v>
      </c>
      <c r="BH304" s="185">
        <f>IF(N304="sníž. přenesená",J304,0)</f>
        <v>0</v>
      </c>
      <c r="BI304" s="185">
        <f>IF(N304="nulová",J304,0)</f>
        <v>0</v>
      </c>
      <c r="BJ304" s="19" t="s">
        <v>80</v>
      </c>
      <c r="BK304" s="185">
        <f>ROUND(I304*H304,2)</f>
        <v>0</v>
      </c>
      <c r="BL304" s="19" t="s">
        <v>150</v>
      </c>
      <c r="BM304" s="184" t="s">
        <v>724</v>
      </c>
    </row>
    <row r="305" spans="1:65" s="2" customFormat="1" ht="28.8">
      <c r="A305" s="36"/>
      <c r="B305" s="37"/>
      <c r="C305" s="38"/>
      <c r="D305" s="186" t="s">
        <v>152</v>
      </c>
      <c r="E305" s="38"/>
      <c r="F305" s="187" t="s">
        <v>725</v>
      </c>
      <c r="G305" s="38"/>
      <c r="H305" s="38"/>
      <c r="I305" s="188"/>
      <c r="J305" s="38"/>
      <c r="K305" s="38"/>
      <c r="L305" s="41"/>
      <c r="M305" s="189"/>
      <c r="N305" s="190"/>
      <c r="O305" s="66"/>
      <c r="P305" s="66"/>
      <c r="Q305" s="66"/>
      <c r="R305" s="66"/>
      <c r="S305" s="66"/>
      <c r="T305" s="67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T305" s="19" t="s">
        <v>152</v>
      </c>
      <c r="AU305" s="19" t="s">
        <v>82</v>
      </c>
    </row>
    <row r="306" spans="1:65" s="2" customFormat="1" ht="10.199999999999999">
      <c r="A306" s="36"/>
      <c r="B306" s="37"/>
      <c r="C306" s="38"/>
      <c r="D306" s="191" t="s">
        <v>153</v>
      </c>
      <c r="E306" s="38"/>
      <c r="F306" s="192" t="s">
        <v>726</v>
      </c>
      <c r="G306" s="38"/>
      <c r="H306" s="38"/>
      <c r="I306" s="188"/>
      <c r="J306" s="38"/>
      <c r="K306" s="38"/>
      <c r="L306" s="41"/>
      <c r="M306" s="189"/>
      <c r="N306" s="190"/>
      <c r="O306" s="66"/>
      <c r="P306" s="66"/>
      <c r="Q306" s="66"/>
      <c r="R306" s="66"/>
      <c r="S306" s="66"/>
      <c r="T306" s="67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T306" s="19" t="s">
        <v>153</v>
      </c>
      <c r="AU306" s="19" t="s">
        <v>82</v>
      </c>
    </row>
    <row r="307" spans="1:65" s="2" customFormat="1" ht="28.8">
      <c r="A307" s="36"/>
      <c r="B307" s="37"/>
      <c r="C307" s="38"/>
      <c r="D307" s="186" t="s">
        <v>155</v>
      </c>
      <c r="E307" s="38"/>
      <c r="F307" s="193" t="s">
        <v>727</v>
      </c>
      <c r="G307" s="38"/>
      <c r="H307" s="38"/>
      <c r="I307" s="188"/>
      <c r="J307" s="38"/>
      <c r="K307" s="38"/>
      <c r="L307" s="41"/>
      <c r="M307" s="189"/>
      <c r="N307" s="190"/>
      <c r="O307" s="66"/>
      <c r="P307" s="66"/>
      <c r="Q307" s="66"/>
      <c r="R307" s="66"/>
      <c r="S307" s="66"/>
      <c r="T307" s="67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T307" s="19" t="s">
        <v>155</v>
      </c>
      <c r="AU307" s="19" t="s">
        <v>82</v>
      </c>
    </row>
    <row r="308" spans="1:65" s="12" customFormat="1" ht="10.199999999999999">
      <c r="B308" s="194"/>
      <c r="C308" s="195"/>
      <c r="D308" s="186" t="s">
        <v>168</v>
      </c>
      <c r="E308" s="196" t="s">
        <v>19</v>
      </c>
      <c r="F308" s="197" t="s">
        <v>728</v>
      </c>
      <c r="G308" s="195"/>
      <c r="H308" s="198">
        <v>120.745</v>
      </c>
      <c r="I308" s="199"/>
      <c r="J308" s="195"/>
      <c r="K308" s="195"/>
      <c r="L308" s="200"/>
      <c r="M308" s="201"/>
      <c r="N308" s="202"/>
      <c r="O308" s="202"/>
      <c r="P308" s="202"/>
      <c r="Q308" s="202"/>
      <c r="R308" s="202"/>
      <c r="S308" s="202"/>
      <c r="T308" s="203"/>
      <c r="AT308" s="204" t="s">
        <v>168</v>
      </c>
      <c r="AU308" s="204" t="s">
        <v>82</v>
      </c>
      <c r="AV308" s="12" t="s">
        <v>82</v>
      </c>
      <c r="AW308" s="12" t="s">
        <v>34</v>
      </c>
      <c r="AX308" s="12" t="s">
        <v>73</v>
      </c>
      <c r="AY308" s="204" t="s">
        <v>144</v>
      </c>
    </row>
    <row r="309" spans="1:65" s="13" customFormat="1" ht="10.199999999999999">
      <c r="B309" s="205"/>
      <c r="C309" s="206"/>
      <c r="D309" s="186" t="s">
        <v>168</v>
      </c>
      <c r="E309" s="207" t="s">
        <v>19</v>
      </c>
      <c r="F309" s="208" t="s">
        <v>170</v>
      </c>
      <c r="G309" s="206"/>
      <c r="H309" s="209">
        <v>120.745</v>
      </c>
      <c r="I309" s="210"/>
      <c r="J309" s="206"/>
      <c r="K309" s="206"/>
      <c r="L309" s="211"/>
      <c r="M309" s="212"/>
      <c r="N309" s="213"/>
      <c r="O309" s="213"/>
      <c r="P309" s="213"/>
      <c r="Q309" s="213"/>
      <c r="R309" s="213"/>
      <c r="S309" s="213"/>
      <c r="T309" s="214"/>
      <c r="AT309" s="215" t="s">
        <v>168</v>
      </c>
      <c r="AU309" s="215" t="s">
        <v>82</v>
      </c>
      <c r="AV309" s="13" t="s">
        <v>150</v>
      </c>
      <c r="AW309" s="13" t="s">
        <v>34</v>
      </c>
      <c r="AX309" s="13" t="s">
        <v>80</v>
      </c>
      <c r="AY309" s="215" t="s">
        <v>144</v>
      </c>
    </row>
    <row r="310" spans="1:65" s="11" customFormat="1" ht="22.8" customHeight="1">
      <c r="B310" s="159"/>
      <c r="C310" s="160"/>
      <c r="D310" s="161" t="s">
        <v>72</v>
      </c>
      <c r="E310" s="234" t="s">
        <v>729</v>
      </c>
      <c r="F310" s="234" t="s">
        <v>730</v>
      </c>
      <c r="G310" s="160"/>
      <c r="H310" s="160"/>
      <c r="I310" s="163"/>
      <c r="J310" s="235">
        <f>BK310</f>
        <v>0</v>
      </c>
      <c r="K310" s="160"/>
      <c r="L310" s="165"/>
      <c r="M310" s="166"/>
      <c r="N310" s="167"/>
      <c r="O310" s="167"/>
      <c r="P310" s="168">
        <f>SUM(P311:P313)</f>
        <v>0</v>
      </c>
      <c r="Q310" s="167"/>
      <c r="R310" s="168">
        <f>SUM(R311:R313)</f>
        <v>0</v>
      </c>
      <c r="S310" s="167"/>
      <c r="T310" s="169">
        <f>SUM(T311:T313)</f>
        <v>0</v>
      </c>
      <c r="AR310" s="170" t="s">
        <v>80</v>
      </c>
      <c r="AT310" s="171" t="s">
        <v>72</v>
      </c>
      <c r="AU310" s="171" t="s">
        <v>80</v>
      </c>
      <c r="AY310" s="170" t="s">
        <v>144</v>
      </c>
      <c r="BK310" s="172">
        <f>SUM(BK311:BK313)</f>
        <v>0</v>
      </c>
    </row>
    <row r="311" spans="1:65" s="2" customFormat="1" ht="16.5" customHeight="1">
      <c r="A311" s="36"/>
      <c r="B311" s="37"/>
      <c r="C311" s="173" t="s">
        <v>372</v>
      </c>
      <c r="D311" s="173" t="s">
        <v>145</v>
      </c>
      <c r="E311" s="174" t="s">
        <v>731</v>
      </c>
      <c r="F311" s="175" t="s">
        <v>732</v>
      </c>
      <c r="G311" s="176" t="s">
        <v>238</v>
      </c>
      <c r="H311" s="177">
        <v>2656.819</v>
      </c>
      <c r="I311" s="178"/>
      <c r="J311" s="179">
        <f>ROUND(I311*H311,2)</f>
        <v>0</v>
      </c>
      <c r="K311" s="175" t="s">
        <v>149</v>
      </c>
      <c r="L311" s="41"/>
      <c r="M311" s="180" t="s">
        <v>19</v>
      </c>
      <c r="N311" s="181" t="s">
        <v>44</v>
      </c>
      <c r="O311" s="66"/>
      <c r="P311" s="182">
        <f>O311*H311</f>
        <v>0</v>
      </c>
      <c r="Q311" s="182">
        <v>0</v>
      </c>
      <c r="R311" s="182">
        <f>Q311*H311</f>
        <v>0</v>
      </c>
      <c r="S311" s="182">
        <v>0</v>
      </c>
      <c r="T311" s="183">
        <f>S311*H311</f>
        <v>0</v>
      </c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R311" s="184" t="s">
        <v>150</v>
      </c>
      <c r="AT311" s="184" t="s">
        <v>145</v>
      </c>
      <c r="AU311" s="184" t="s">
        <v>82</v>
      </c>
      <c r="AY311" s="19" t="s">
        <v>144</v>
      </c>
      <c r="BE311" s="185">
        <f>IF(N311="základní",J311,0)</f>
        <v>0</v>
      </c>
      <c r="BF311" s="185">
        <f>IF(N311="snížená",J311,0)</f>
        <v>0</v>
      </c>
      <c r="BG311" s="185">
        <f>IF(N311="zákl. přenesená",J311,0)</f>
        <v>0</v>
      </c>
      <c r="BH311" s="185">
        <f>IF(N311="sníž. přenesená",J311,0)</f>
        <v>0</v>
      </c>
      <c r="BI311" s="185">
        <f>IF(N311="nulová",J311,0)</f>
        <v>0</v>
      </c>
      <c r="BJ311" s="19" t="s">
        <v>80</v>
      </c>
      <c r="BK311" s="185">
        <f>ROUND(I311*H311,2)</f>
        <v>0</v>
      </c>
      <c r="BL311" s="19" t="s">
        <v>150</v>
      </c>
      <c r="BM311" s="184" t="s">
        <v>733</v>
      </c>
    </row>
    <row r="312" spans="1:65" s="2" customFormat="1" ht="19.2">
      <c r="A312" s="36"/>
      <c r="B312" s="37"/>
      <c r="C312" s="38"/>
      <c r="D312" s="186" t="s">
        <v>152</v>
      </c>
      <c r="E312" s="38"/>
      <c r="F312" s="187" t="s">
        <v>734</v>
      </c>
      <c r="G312" s="38"/>
      <c r="H312" s="38"/>
      <c r="I312" s="188"/>
      <c r="J312" s="38"/>
      <c r="K312" s="38"/>
      <c r="L312" s="41"/>
      <c r="M312" s="189"/>
      <c r="N312" s="190"/>
      <c r="O312" s="66"/>
      <c r="P312" s="66"/>
      <c r="Q312" s="66"/>
      <c r="R312" s="66"/>
      <c r="S312" s="66"/>
      <c r="T312" s="67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T312" s="19" t="s">
        <v>152</v>
      </c>
      <c r="AU312" s="19" t="s">
        <v>82</v>
      </c>
    </row>
    <row r="313" spans="1:65" s="2" customFormat="1" ht="10.199999999999999">
      <c r="A313" s="36"/>
      <c r="B313" s="37"/>
      <c r="C313" s="38"/>
      <c r="D313" s="191" t="s">
        <v>153</v>
      </c>
      <c r="E313" s="38"/>
      <c r="F313" s="192" t="s">
        <v>735</v>
      </c>
      <c r="G313" s="38"/>
      <c r="H313" s="38"/>
      <c r="I313" s="188"/>
      <c r="J313" s="38"/>
      <c r="K313" s="38"/>
      <c r="L313" s="41"/>
      <c r="M313" s="249"/>
      <c r="N313" s="250"/>
      <c r="O313" s="251"/>
      <c r="P313" s="251"/>
      <c r="Q313" s="251"/>
      <c r="R313" s="251"/>
      <c r="S313" s="251"/>
      <c r="T313" s="252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T313" s="19" t="s">
        <v>153</v>
      </c>
      <c r="AU313" s="19" t="s">
        <v>82</v>
      </c>
    </row>
    <row r="314" spans="1:65" s="2" customFormat="1" ht="6.9" customHeight="1">
      <c r="A314" s="36"/>
      <c r="B314" s="49"/>
      <c r="C314" s="50"/>
      <c r="D314" s="50"/>
      <c r="E314" s="50"/>
      <c r="F314" s="50"/>
      <c r="G314" s="50"/>
      <c r="H314" s="50"/>
      <c r="I314" s="50"/>
      <c r="J314" s="50"/>
      <c r="K314" s="50"/>
      <c r="L314" s="41"/>
      <c r="M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</row>
  </sheetData>
  <sheetProtection algorithmName="SHA-512" hashValue="smLZF7VxpxVmYIF3I1G/YuZtGD42HdjpVN7elRmQNy46Y1xZIxTxd705zWdrLrs54pGZzhpsDBk+QvkkoVlVZg==" saltValue="Aaqm78OwhwnnGT1GCp8WawQLIGvupZ2G8+sc1OiT/fHDfeLWk5PIOCeC2MnfFOK9K6/DWJLUKOf86RjirRRVBA==" spinCount="100000" sheet="1" objects="1" scenarios="1" formatColumns="0" formatRows="0" autoFilter="0"/>
  <autoFilter ref="C92:K313" xr:uid="{00000000-0009-0000-0000-000003000000}"/>
  <mergeCells count="12">
    <mergeCell ref="E85:H85"/>
    <mergeCell ref="L2:V2"/>
    <mergeCell ref="E50:H50"/>
    <mergeCell ref="E52:H52"/>
    <mergeCell ref="E54:H54"/>
    <mergeCell ref="E81:H81"/>
    <mergeCell ref="E83:H83"/>
    <mergeCell ref="E7:H7"/>
    <mergeCell ref="E9:H9"/>
    <mergeCell ref="E11:H11"/>
    <mergeCell ref="E20:H20"/>
    <mergeCell ref="E29:H29"/>
  </mergeCells>
  <hyperlinks>
    <hyperlink ref="F98" r:id="rId1" xr:uid="{00000000-0004-0000-0300-000000000000}"/>
    <hyperlink ref="F103" r:id="rId2" xr:uid="{00000000-0004-0000-0300-000001000000}"/>
    <hyperlink ref="F109" r:id="rId3" xr:uid="{00000000-0004-0000-0300-000002000000}"/>
    <hyperlink ref="F113" r:id="rId4" xr:uid="{00000000-0004-0000-0300-000003000000}"/>
    <hyperlink ref="F117" r:id="rId5" xr:uid="{00000000-0004-0000-0300-000004000000}"/>
    <hyperlink ref="F127" r:id="rId6" xr:uid="{00000000-0004-0000-0300-000005000000}"/>
    <hyperlink ref="F136" r:id="rId7" xr:uid="{00000000-0004-0000-0300-000006000000}"/>
    <hyperlink ref="F145" r:id="rId8" xr:uid="{00000000-0004-0000-0300-000007000000}"/>
    <hyperlink ref="F153" r:id="rId9" xr:uid="{00000000-0004-0000-0300-000008000000}"/>
    <hyperlink ref="F159" r:id="rId10" xr:uid="{00000000-0004-0000-0300-000009000000}"/>
    <hyperlink ref="F166" r:id="rId11" xr:uid="{00000000-0004-0000-0300-00000A000000}"/>
    <hyperlink ref="F173" r:id="rId12" xr:uid="{00000000-0004-0000-0300-00000B000000}"/>
    <hyperlink ref="F181" r:id="rId13" xr:uid="{00000000-0004-0000-0300-00000C000000}"/>
    <hyperlink ref="F187" r:id="rId14" xr:uid="{00000000-0004-0000-0300-00000D000000}"/>
    <hyperlink ref="F196" r:id="rId15" xr:uid="{00000000-0004-0000-0300-00000E000000}"/>
    <hyperlink ref="F205" r:id="rId16" xr:uid="{00000000-0004-0000-0300-00000F000000}"/>
    <hyperlink ref="F212" r:id="rId17" xr:uid="{00000000-0004-0000-0300-000010000000}"/>
    <hyperlink ref="F218" r:id="rId18" xr:uid="{00000000-0004-0000-0300-000011000000}"/>
    <hyperlink ref="F223" r:id="rId19" xr:uid="{00000000-0004-0000-0300-000012000000}"/>
    <hyperlink ref="F233" r:id="rId20" xr:uid="{00000000-0004-0000-0300-000013000000}"/>
    <hyperlink ref="F239" r:id="rId21" xr:uid="{00000000-0004-0000-0300-000014000000}"/>
    <hyperlink ref="F245" r:id="rId22" xr:uid="{00000000-0004-0000-0300-000015000000}"/>
    <hyperlink ref="F251" r:id="rId23" xr:uid="{00000000-0004-0000-0300-000016000000}"/>
    <hyperlink ref="F256" r:id="rId24" xr:uid="{00000000-0004-0000-0300-000017000000}"/>
    <hyperlink ref="F260" r:id="rId25" xr:uid="{00000000-0004-0000-0300-000018000000}"/>
    <hyperlink ref="F265" r:id="rId26" xr:uid="{00000000-0004-0000-0300-000019000000}"/>
    <hyperlink ref="F270" r:id="rId27" xr:uid="{00000000-0004-0000-0300-00001A000000}"/>
    <hyperlink ref="F275" r:id="rId28" xr:uid="{00000000-0004-0000-0300-00001B000000}"/>
    <hyperlink ref="F280" r:id="rId29" xr:uid="{00000000-0004-0000-0300-00001C000000}"/>
    <hyperlink ref="F285" r:id="rId30" xr:uid="{00000000-0004-0000-0300-00001D000000}"/>
    <hyperlink ref="F291" r:id="rId31" xr:uid="{00000000-0004-0000-0300-00001E000000}"/>
    <hyperlink ref="F296" r:id="rId32" xr:uid="{00000000-0004-0000-0300-00001F000000}"/>
    <hyperlink ref="F301" r:id="rId33" xr:uid="{00000000-0004-0000-0300-000020000000}"/>
    <hyperlink ref="F306" r:id="rId34" xr:uid="{00000000-0004-0000-0300-000021000000}"/>
    <hyperlink ref="F313" r:id="rId35" xr:uid="{00000000-0004-0000-0300-00002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174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AT2" s="19" t="s">
        <v>96</v>
      </c>
    </row>
    <row r="3" spans="1:46" s="1" customFormat="1" ht="6.9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2"/>
      <c r="AT3" s="19" t="s">
        <v>82</v>
      </c>
    </row>
    <row r="4" spans="1:46" s="1" customFormat="1" ht="24.9" customHeight="1">
      <c r="B4" s="22"/>
      <c r="D4" s="112" t="s">
        <v>119</v>
      </c>
      <c r="L4" s="22"/>
      <c r="M4" s="113" t="s">
        <v>10</v>
      </c>
      <c r="AT4" s="19" t="s">
        <v>4</v>
      </c>
    </row>
    <row r="5" spans="1:46" s="1" customFormat="1" ht="6.9" customHeight="1">
      <c r="B5" s="22"/>
      <c r="L5" s="22"/>
    </row>
    <row r="6" spans="1:46" s="1" customFormat="1" ht="12" customHeight="1">
      <c r="B6" s="22"/>
      <c r="D6" s="114" t="s">
        <v>16</v>
      </c>
      <c r="L6" s="22"/>
    </row>
    <row r="7" spans="1:46" s="1" customFormat="1" ht="26.25" customHeight="1">
      <c r="B7" s="22"/>
      <c r="E7" s="384" t="str">
        <f>'Rekapitulace stavby'!K6</f>
        <v>Lačnovský p., ř. km 0,000 - 3,260, Moravský Lačnov, oprava koryta</v>
      </c>
      <c r="F7" s="385"/>
      <c r="G7" s="385"/>
      <c r="H7" s="385"/>
      <c r="L7" s="22"/>
    </row>
    <row r="8" spans="1:46" s="1" customFormat="1" ht="12" customHeight="1">
      <c r="B8" s="22"/>
      <c r="D8" s="114" t="s">
        <v>120</v>
      </c>
      <c r="L8" s="22"/>
    </row>
    <row r="9" spans="1:46" s="2" customFormat="1" ht="23.25" customHeight="1">
      <c r="A9" s="36"/>
      <c r="B9" s="41"/>
      <c r="C9" s="36"/>
      <c r="D9" s="36"/>
      <c r="E9" s="384" t="s">
        <v>121</v>
      </c>
      <c r="F9" s="386"/>
      <c r="G9" s="386"/>
      <c r="H9" s="386"/>
      <c r="I9" s="36"/>
      <c r="J9" s="36"/>
      <c r="K9" s="36"/>
      <c r="L9" s="115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>
      <c r="A10" s="36"/>
      <c r="B10" s="41"/>
      <c r="C10" s="36"/>
      <c r="D10" s="114" t="s">
        <v>122</v>
      </c>
      <c r="E10" s="36"/>
      <c r="F10" s="36"/>
      <c r="G10" s="36"/>
      <c r="H10" s="36"/>
      <c r="I10" s="36"/>
      <c r="J10" s="36"/>
      <c r="K10" s="36"/>
      <c r="L10" s="11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6.5" customHeight="1">
      <c r="A11" s="36"/>
      <c r="B11" s="41"/>
      <c r="C11" s="36"/>
      <c r="D11" s="36"/>
      <c r="E11" s="387" t="s">
        <v>736</v>
      </c>
      <c r="F11" s="386"/>
      <c r="G11" s="386"/>
      <c r="H11" s="386"/>
      <c r="I11" s="36"/>
      <c r="J11" s="36"/>
      <c r="K11" s="36"/>
      <c r="L11" s="11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0.199999999999999">
      <c r="A12" s="36"/>
      <c r="B12" s="41"/>
      <c r="C12" s="36"/>
      <c r="D12" s="36"/>
      <c r="E12" s="36"/>
      <c r="F12" s="36"/>
      <c r="G12" s="36"/>
      <c r="H12" s="36"/>
      <c r="I12" s="36"/>
      <c r="J12" s="36"/>
      <c r="K12" s="36"/>
      <c r="L12" s="11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>
      <c r="A13" s="36"/>
      <c r="B13" s="41"/>
      <c r="C13" s="36"/>
      <c r="D13" s="114" t="s">
        <v>18</v>
      </c>
      <c r="E13" s="36"/>
      <c r="F13" s="105" t="s">
        <v>19</v>
      </c>
      <c r="G13" s="36"/>
      <c r="H13" s="36"/>
      <c r="I13" s="114" t="s">
        <v>20</v>
      </c>
      <c r="J13" s="105" t="s">
        <v>19</v>
      </c>
      <c r="K13" s="36"/>
      <c r="L13" s="115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4" t="s">
        <v>21</v>
      </c>
      <c r="E14" s="36"/>
      <c r="F14" s="105" t="s">
        <v>22</v>
      </c>
      <c r="G14" s="36"/>
      <c r="H14" s="36"/>
      <c r="I14" s="114" t="s">
        <v>23</v>
      </c>
      <c r="J14" s="116" t="str">
        <f>'Rekapitulace stavby'!AN8</f>
        <v>3. 2. 2025</v>
      </c>
      <c r="K14" s="36"/>
      <c r="L14" s="115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8" customHeight="1">
      <c r="A15" s="36"/>
      <c r="B15" s="41"/>
      <c r="C15" s="36"/>
      <c r="D15" s="36"/>
      <c r="E15" s="36"/>
      <c r="F15" s="36"/>
      <c r="G15" s="36"/>
      <c r="H15" s="36"/>
      <c r="I15" s="36"/>
      <c r="J15" s="36"/>
      <c r="K15" s="36"/>
      <c r="L15" s="11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41"/>
      <c r="C16" s="36"/>
      <c r="D16" s="114" t="s">
        <v>25</v>
      </c>
      <c r="E16" s="36"/>
      <c r="F16" s="36"/>
      <c r="G16" s="36"/>
      <c r="H16" s="36"/>
      <c r="I16" s="114" t="s">
        <v>26</v>
      </c>
      <c r="J16" s="105" t="s">
        <v>27</v>
      </c>
      <c r="K16" s="36"/>
      <c r="L16" s="115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>
      <c r="A17" s="36"/>
      <c r="B17" s="41"/>
      <c r="C17" s="36"/>
      <c r="D17" s="36"/>
      <c r="E17" s="105" t="s">
        <v>28</v>
      </c>
      <c r="F17" s="36"/>
      <c r="G17" s="36"/>
      <c r="H17" s="36"/>
      <c r="I17" s="114" t="s">
        <v>29</v>
      </c>
      <c r="J17" s="105" t="s">
        <v>30</v>
      </c>
      <c r="K17" s="36"/>
      <c r="L17" s="11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" customHeight="1">
      <c r="A18" s="36"/>
      <c r="B18" s="41"/>
      <c r="C18" s="36"/>
      <c r="D18" s="36"/>
      <c r="E18" s="36"/>
      <c r="F18" s="36"/>
      <c r="G18" s="36"/>
      <c r="H18" s="36"/>
      <c r="I18" s="36"/>
      <c r="J18" s="36"/>
      <c r="K18" s="36"/>
      <c r="L18" s="115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>
      <c r="A19" s="36"/>
      <c r="B19" s="41"/>
      <c r="C19" s="36"/>
      <c r="D19" s="114" t="s">
        <v>31</v>
      </c>
      <c r="E19" s="36"/>
      <c r="F19" s="36"/>
      <c r="G19" s="36"/>
      <c r="H19" s="36"/>
      <c r="I19" s="114" t="s">
        <v>26</v>
      </c>
      <c r="J19" s="32" t="str">
        <f>'Rekapitulace stavby'!AN13</f>
        <v>Vyplň údaj</v>
      </c>
      <c r="K19" s="36"/>
      <c r="L19" s="115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>
      <c r="A20" s="36"/>
      <c r="B20" s="41"/>
      <c r="C20" s="36"/>
      <c r="D20" s="36"/>
      <c r="E20" s="388" t="str">
        <f>'Rekapitulace stavby'!E14</f>
        <v>Vyplň údaj</v>
      </c>
      <c r="F20" s="389"/>
      <c r="G20" s="389"/>
      <c r="H20" s="389"/>
      <c r="I20" s="114" t="s">
        <v>29</v>
      </c>
      <c r="J20" s="32" t="str">
        <f>'Rekapitulace stavby'!AN14</f>
        <v>Vyplň údaj</v>
      </c>
      <c r="K20" s="36"/>
      <c r="L20" s="115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" customHeight="1">
      <c r="A21" s="36"/>
      <c r="B21" s="41"/>
      <c r="C21" s="36"/>
      <c r="D21" s="36"/>
      <c r="E21" s="36"/>
      <c r="F21" s="36"/>
      <c r="G21" s="36"/>
      <c r="H21" s="36"/>
      <c r="I21" s="36"/>
      <c r="J21" s="36"/>
      <c r="K21" s="36"/>
      <c r="L21" s="11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>
      <c r="A22" s="36"/>
      <c r="B22" s="41"/>
      <c r="C22" s="36"/>
      <c r="D22" s="114" t="s">
        <v>33</v>
      </c>
      <c r="E22" s="36"/>
      <c r="F22" s="36"/>
      <c r="G22" s="36"/>
      <c r="H22" s="36"/>
      <c r="I22" s="114" t="s">
        <v>26</v>
      </c>
      <c r="J22" s="105" t="s">
        <v>27</v>
      </c>
      <c r="K22" s="36"/>
      <c r="L22" s="115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>
      <c r="A23" s="36"/>
      <c r="B23" s="41"/>
      <c r="C23" s="36"/>
      <c r="D23" s="36"/>
      <c r="E23" s="105" t="s">
        <v>28</v>
      </c>
      <c r="F23" s="36"/>
      <c r="G23" s="36"/>
      <c r="H23" s="36"/>
      <c r="I23" s="114" t="s">
        <v>29</v>
      </c>
      <c r="J23" s="105" t="s">
        <v>30</v>
      </c>
      <c r="K23" s="36"/>
      <c r="L23" s="115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" customHeight="1">
      <c r="A24" s="36"/>
      <c r="B24" s="41"/>
      <c r="C24" s="36"/>
      <c r="D24" s="36"/>
      <c r="E24" s="36"/>
      <c r="F24" s="36"/>
      <c r="G24" s="36"/>
      <c r="H24" s="36"/>
      <c r="I24" s="36"/>
      <c r="J24" s="36"/>
      <c r="K24" s="36"/>
      <c r="L24" s="115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>
      <c r="A25" s="36"/>
      <c r="B25" s="41"/>
      <c r="C25" s="36"/>
      <c r="D25" s="114" t="s">
        <v>35</v>
      </c>
      <c r="E25" s="36"/>
      <c r="F25" s="36"/>
      <c r="G25" s="36"/>
      <c r="H25" s="36"/>
      <c r="I25" s="114" t="s">
        <v>26</v>
      </c>
      <c r="J25" s="105" t="str">
        <f>IF('Rekapitulace stavby'!AN19="","",'Rekapitulace stavby'!AN19)</f>
        <v/>
      </c>
      <c r="K25" s="36"/>
      <c r="L25" s="11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>
      <c r="A26" s="36"/>
      <c r="B26" s="41"/>
      <c r="C26" s="36"/>
      <c r="D26" s="36"/>
      <c r="E26" s="105" t="str">
        <f>IF('Rekapitulace stavby'!E20="","",'Rekapitulace stavby'!E20)</f>
        <v xml:space="preserve"> </v>
      </c>
      <c r="F26" s="36"/>
      <c r="G26" s="36"/>
      <c r="H26" s="36"/>
      <c r="I26" s="114" t="s">
        <v>29</v>
      </c>
      <c r="J26" s="105" t="str">
        <f>IF('Rekapitulace stavby'!AN20="","",'Rekapitulace stavby'!AN20)</f>
        <v/>
      </c>
      <c r="K26" s="36"/>
      <c r="L26" s="115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" customHeight="1">
      <c r="A27" s="36"/>
      <c r="B27" s="41"/>
      <c r="C27" s="36"/>
      <c r="D27" s="36"/>
      <c r="E27" s="36"/>
      <c r="F27" s="36"/>
      <c r="G27" s="36"/>
      <c r="H27" s="36"/>
      <c r="I27" s="36"/>
      <c r="J27" s="36"/>
      <c r="K27" s="36"/>
      <c r="L27" s="115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>
      <c r="A28" s="36"/>
      <c r="B28" s="41"/>
      <c r="C28" s="36"/>
      <c r="D28" s="114" t="s">
        <v>37</v>
      </c>
      <c r="E28" s="36"/>
      <c r="F28" s="36"/>
      <c r="G28" s="36"/>
      <c r="H28" s="36"/>
      <c r="I28" s="36"/>
      <c r="J28" s="36"/>
      <c r="K28" s="36"/>
      <c r="L28" s="115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16.5" customHeight="1">
      <c r="A29" s="117"/>
      <c r="B29" s="118"/>
      <c r="C29" s="117"/>
      <c r="D29" s="117"/>
      <c r="E29" s="390" t="s">
        <v>19</v>
      </c>
      <c r="F29" s="390"/>
      <c r="G29" s="390"/>
      <c r="H29" s="390"/>
      <c r="I29" s="117"/>
      <c r="J29" s="117"/>
      <c r="K29" s="117"/>
      <c r="L29" s="119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</row>
    <row r="30" spans="1:31" s="2" customFormat="1" ht="6.9" customHeight="1">
      <c r="A30" s="36"/>
      <c r="B30" s="41"/>
      <c r="C30" s="36"/>
      <c r="D30" s="36"/>
      <c r="E30" s="36"/>
      <c r="F30" s="36"/>
      <c r="G30" s="36"/>
      <c r="H30" s="36"/>
      <c r="I30" s="36"/>
      <c r="J30" s="36"/>
      <c r="K30" s="36"/>
      <c r="L30" s="115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" customHeight="1">
      <c r="A31" s="36"/>
      <c r="B31" s="41"/>
      <c r="C31" s="36"/>
      <c r="D31" s="120"/>
      <c r="E31" s="120"/>
      <c r="F31" s="120"/>
      <c r="G31" s="120"/>
      <c r="H31" s="120"/>
      <c r="I31" s="120"/>
      <c r="J31" s="120"/>
      <c r="K31" s="120"/>
      <c r="L31" s="115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25.35" customHeight="1">
      <c r="A32" s="36"/>
      <c r="B32" s="41"/>
      <c r="C32" s="36"/>
      <c r="D32" s="121" t="s">
        <v>39</v>
      </c>
      <c r="E32" s="36"/>
      <c r="F32" s="36"/>
      <c r="G32" s="36"/>
      <c r="H32" s="36"/>
      <c r="I32" s="36"/>
      <c r="J32" s="122">
        <f>ROUND(J90, 2)</f>
        <v>0</v>
      </c>
      <c r="K32" s="36"/>
      <c r="L32" s="115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" customHeight="1">
      <c r="A33" s="36"/>
      <c r="B33" s="41"/>
      <c r="C33" s="36"/>
      <c r="D33" s="120"/>
      <c r="E33" s="120"/>
      <c r="F33" s="120"/>
      <c r="G33" s="120"/>
      <c r="H33" s="120"/>
      <c r="I33" s="120"/>
      <c r="J33" s="120"/>
      <c r="K33" s="120"/>
      <c r="L33" s="11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" customHeight="1">
      <c r="A34" s="36"/>
      <c r="B34" s="41"/>
      <c r="C34" s="36"/>
      <c r="D34" s="36"/>
      <c r="E34" s="36"/>
      <c r="F34" s="123" t="s">
        <v>41</v>
      </c>
      <c r="G34" s="36"/>
      <c r="H34" s="36"/>
      <c r="I34" s="123" t="s">
        <v>40</v>
      </c>
      <c r="J34" s="123" t="s">
        <v>42</v>
      </c>
      <c r="K34" s="36"/>
      <c r="L34" s="115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" customHeight="1">
      <c r="A35" s="36"/>
      <c r="B35" s="41"/>
      <c r="C35" s="36"/>
      <c r="D35" s="124" t="s">
        <v>43</v>
      </c>
      <c r="E35" s="114" t="s">
        <v>44</v>
      </c>
      <c r="F35" s="125">
        <f>ROUND((SUM(BE90:BE173)),  2)</f>
        <v>0</v>
      </c>
      <c r="G35" s="36"/>
      <c r="H35" s="36"/>
      <c r="I35" s="126">
        <v>0.21</v>
      </c>
      <c r="J35" s="125">
        <f>ROUND(((SUM(BE90:BE173))*I35),  2)</f>
        <v>0</v>
      </c>
      <c r="K35" s="36"/>
      <c r="L35" s="115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" customHeight="1">
      <c r="A36" s="36"/>
      <c r="B36" s="41"/>
      <c r="C36" s="36"/>
      <c r="D36" s="36"/>
      <c r="E36" s="114" t="s">
        <v>45</v>
      </c>
      <c r="F36" s="125">
        <f>ROUND((SUM(BF90:BF173)),  2)</f>
        <v>0</v>
      </c>
      <c r="G36" s="36"/>
      <c r="H36" s="36"/>
      <c r="I36" s="126">
        <v>0.12</v>
      </c>
      <c r="J36" s="125">
        <f>ROUND(((SUM(BF90:BF173))*I36),  2)</f>
        <v>0</v>
      </c>
      <c r="K36" s="36"/>
      <c r="L36" s="115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" hidden="1" customHeight="1">
      <c r="A37" s="36"/>
      <c r="B37" s="41"/>
      <c r="C37" s="36"/>
      <c r="D37" s="36"/>
      <c r="E37" s="114" t="s">
        <v>46</v>
      </c>
      <c r="F37" s="125">
        <f>ROUND((SUM(BG90:BG173)),  2)</f>
        <v>0</v>
      </c>
      <c r="G37" s="36"/>
      <c r="H37" s="36"/>
      <c r="I37" s="126">
        <v>0.21</v>
      </c>
      <c r="J37" s="125">
        <f>0</f>
        <v>0</v>
      </c>
      <c r="K37" s="36"/>
      <c r="L37" s="115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" hidden="1" customHeight="1">
      <c r="A38" s="36"/>
      <c r="B38" s="41"/>
      <c r="C38" s="36"/>
      <c r="D38" s="36"/>
      <c r="E38" s="114" t="s">
        <v>47</v>
      </c>
      <c r="F38" s="125">
        <f>ROUND((SUM(BH90:BH173)),  2)</f>
        <v>0</v>
      </c>
      <c r="G38" s="36"/>
      <c r="H38" s="36"/>
      <c r="I38" s="126">
        <v>0.12</v>
      </c>
      <c r="J38" s="125">
        <f>0</f>
        <v>0</v>
      </c>
      <c r="K38" s="36"/>
      <c r="L38" s="115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" hidden="1" customHeight="1">
      <c r="A39" s="36"/>
      <c r="B39" s="41"/>
      <c r="C39" s="36"/>
      <c r="D39" s="36"/>
      <c r="E39" s="114" t="s">
        <v>48</v>
      </c>
      <c r="F39" s="125">
        <f>ROUND((SUM(BI90:BI173)),  2)</f>
        <v>0</v>
      </c>
      <c r="G39" s="36"/>
      <c r="H39" s="36"/>
      <c r="I39" s="126">
        <v>0</v>
      </c>
      <c r="J39" s="125">
        <f>0</f>
        <v>0</v>
      </c>
      <c r="K39" s="36"/>
      <c r="L39" s="11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" customHeight="1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115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>
      <c r="A41" s="36"/>
      <c r="B41" s="41"/>
      <c r="C41" s="127"/>
      <c r="D41" s="128" t="s">
        <v>49</v>
      </c>
      <c r="E41" s="129"/>
      <c r="F41" s="129"/>
      <c r="G41" s="130" t="s">
        <v>50</v>
      </c>
      <c r="H41" s="131" t="s">
        <v>51</v>
      </c>
      <c r="I41" s="129"/>
      <c r="J41" s="132">
        <f>SUM(J32:J39)</f>
        <v>0</v>
      </c>
      <c r="K41" s="133"/>
      <c r="L41" s="115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" customHeight="1">
      <c r="A42" s="36"/>
      <c r="B42" s="134"/>
      <c r="C42" s="135"/>
      <c r="D42" s="135"/>
      <c r="E42" s="135"/>
      <c r="F42" s="135"/>
      <c r="G42" s="135"/>
      <c r="H42" s="135"/>
      <c r="I42" s="135"/>
      <c r="J42" s="135"/>
      <c r="K42" s="135"/>
      <c r="L42" s="115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6" spans="1:31" s="2" customFormat="1" ht="6.9" customHeight="1">
      <c r="A46" s="36"/>
      <c r="B46" s="136"/>
      <c r="C46" s="137"/>
      <c r="D46" s="137"/>
      <c r="E46" s="137"/>
      <c r="F46" s="137"/>
      <c r="G46" s="137"/>
      <c r="H46" s="137"/>
      <c r="I46" s="137"/>
      <c r="J46" s="137"/>
      <c r="K46" s="137"/>
      <c r="L46" s="115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24.9" customHeight="1">
      <c r="A47" s="36"/>
      <c r="B47" s="37"/>
      <c r="C47" s="25" t="s">
        <v>124</v>
      </c>
      <c r="D47" s="38"/>
      <c r="E47" s="38"/>
      <c r="F47" s="38"/>
      <c r="G47" s="38"/>
      <c r="H47" s="38"/>
      <c r="I47" s="38"/>
      <c r="J47" s="38"/>
      <c r="K47" s="38"/>
      <c r="L47" s="115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6.9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115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16</v>
      </c>
      <c r="D49" s="38"/>
      <c r="E49" s="38"/>
      <c r="F49" s="38"/>
      <c r="G49" s="38"/>
      <c r="H49" s="38"/>
      <c r="I49" s="38"/>
      <c r="J49" s="38"/>
      <c r="K49" s="38"/>
      <c r="L49" s="11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26.25" customHeight="1">
      <c r="A50" s="36"/>
      <c r="B50" s="37"/>
      <c r="C50" s="38"/>
      <c r="D50" s="38"/>
      <c r="E50" s="391" t="str">
        <f>E7</f>
        <v>Lačnovský p., ř. km 0,000 - 3,260, Moravský Lačnov, oprava koryta</v>
      </c>
      <c r="F50" s="392"/>
      <c r="G50" s="392"/>
      <c r="H50" s="392"/>
      <c r="I50" s="38"/>
      <c r="J50" s="38"/>
      <c r="K50" s="38"/>
      <c r="L50" s="115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1" customFormat="1" ht="12" customHeight="1">
      <c r="B51" s="23"/>
      <c r="C51" s="31" t="s">
        <v>120</v>
      </c>
      <c r="D51" s="24"/>
      <c r="E51" s="24"/>
      <c r="F51" s="24"/>
      <c r="G51" s="24"/>
      <c r="H51" s="24"/>
      <c r="I51" s="24"/>
      <c r="J51" s="24"/>
      <c r="K51" s="24"/>
      <c r="L51" s="22"/>
    </row>
    <row r="52" spans="1:47" s="2" customFormat="1" ht="23.25" customHeight="1">
      <c r="A52" s="36"/>
      <c r="B52" s="37"/>
      <c r="C52" s="38"/>
      <c r="D52" s="38"/>
      <c r="E52" s="391" t="s">
        <v>121</v>
      </c>
      <c r="F52" s="393"/>
      <c r="G52" s="393"/>
      <c r="H52" s="393"/>
      <c r="I52" s="38"/>
      <c r="J52" s="38"/>
      <c r="K52" s="38"/>
      <c r="L52" s="11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12" customHeight="1">
      <c r="A53" s="36"/>
      <c r="B53" s="37"/>
      <c r="C53" s="31" t="s">
        <v>122</v>
      </c>
      <c r="D53" s="38"/>
      <c r="E53" s="38"/>
      <c r="F53" s="38"/>
      <c r="G53" s="38"/>
      <c r="H53" s="38"/>
      <c r="I53" s="38"/>
      <c r="J53" s="38"/>
      <c r="K53" s="38"/>
      <c r="L53" s="11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6.5" customHeight="1">
      <c r="A54" s="36"/>
      <c r="B54" s="37"/>
      <c r="C54" s="38"/>
      <c r="D54" s="38"/>
      <c r="E54" s="345" t="str">
        <f>E11</f>
        <v>SO-01.03 - Sanace římsy</v>
      </c>
      <c r="F54" s="393"/>
      <c r="G54" s="393"/>
      <c r="H54" s="393"/>
      <c r="I54" s="38"/>
      <c r="J54" s="38"/>
      <c r="K54" s="38"/>
      <c r="L54" s="11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6.9" customHeight="1">
      <c r="A55" s="36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115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2" customHeight="1">
      <c r="A56" s="36"/>
      <c r="B56" s="37"/>
      <c r="C56" s="31" t="s">
        <v>21</v>
      </c>
      <c r="D56" s="38"/>
      <c r="E56" s="38"/>
      <c r="F56" s="29" t="str">
        <f>F14</f>
        <v>Svitavy</v>
      </c>
      <c r="G56" s="38"/>
      <c r="H56" s="38"/>
      <c r="I56" s="31" t="s">
        <v>23</v>
      </c>
      <c r="J56" s="61" t="str">
        <f>IF(J14="","",J14)</f>
        <v>3. 2. 2025</v>
      </c>
      <c r="K56" s="38"/>
      <c r="L56" s="115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6.9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11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5.15" customHeight="1">
      <c r="A58" s="36"/>
      <c r="B58" s="37"/>
      <c r="C58" s="31" t="s">
        <v>25</v>
      </c>
      <c r="D58" s="38"/>
      <c r="E58" s="38"/>
      <c r="F58" s="29" t="str">
        <f>E17</f>
        <v>Povodí Moravy, s.p.</v>
      </c>
      <c r="G58" s="38"/>
      <c r="H58" s="38"/>
      <c r="I58" s="31" t="s">
        <v>33</v>
      </c>
      <c r="J58" s="34" t="str">
        <f>E23</f>
        <v>Povodí Moravy, s.p.</v>
      </c>
      <c r="K58" s="38"/>
      <c r="L58" s="11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15.15" customHeight="1">
      <c r="A59" s="36"/>
      <c r="B59" s="37"/>
      <c r="C59" s="31" t="s">
        <v>31</v>
      </c>
      <c r="D59" s="38"/>
      <c r="E59" s="38"/>
      <c r="F59" s="29" t="str">
        <f>IF(E20="","",E20)</f>
        <v>Vyplň údaj</v>
      </c>
      <c r="G59" s="38"/>
      <c r="H59" s="38"/>
      <c r="I59" s="31" t="s">
        <v>35</v>
      </c>
      <c r="J59" s="34" t="str">
        <f>E26</f>
        <v xml:space="preserve"> </v>
      </c>
      <c r="K59" s="38"/>
      <c r="L59" s="11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pans="1:47" s="2" customFormat="1" ht="10.35" customHeight="1">
      <c r="A60" s="36"/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115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pans="1:47" s="2" customFormat="1" ht="29.25" customHeight="1">
      <c r="A61" s="36"/>
      <c r="B61" s="37"/>
      <c r="C61" s="138" t="s">
        <v>125</v>
      </c>
      <c r="D61" s="139"/>
      <c r="E61" s="139"/>
      <c r="F61" s="139"/>
      <c r="G61" s="139"/>
      <c r="H61" s="139"/>
      <c r="I61" s="139"/>
      <c r="J61" s="140" t="s">
        <v>126</v>
      </c>
      <c r="K61" s="139"/>
      <c r="L61" s="115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47" s="2" customFormat="1" ht="10.35" customHeight="1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15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47" s="2" customFormat="1" ht="22.8" customHeight="1">
      <c r="A63" s="36"/>
      <c r="B63" s="37"/>
      <c r="C63" s="141" t="s">
        <v>71</v>
      </c>
      <c r="D63" s="38"/>
      <c r="E63" s="38"/>
      <c r="F63" s="38"/>
      <c r="G63" s="38"/>
      <c r="H63" s="38"/>
      <c r="I63" s="38"/>
      <c r="J63" s="79">
        <f>J90</f>
        <v>0</v>
      </c>
      <c r="K63" s="38"/>
      <c r="L63" s="115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U63" s="19" t="s">
        <v>127</v>
      </c>
    </row>
    <row r="64" spans="1:47" s="9" customFormat="1" ht="24.9" customHeight="1">
      <c r="B64" s="142"/>
      <c r="C64" s="143"/>
      <c r="D64" s="144" t="s">
        <v>410</v>
      </c>
      <c r="E64" s="145"/>
      <c r="F64" s="145"/>
      <c r="G64" s="145"/>
      <c r="H64" s="145"/>
      <c r="I64" s="145"/>
      <c r="J64" s="146">
        <f>J91</f>
        <v>0</v>
      </c>
      <c r="K64" s="143"/>
      <c r="L64" s="147"/>
    </row>
    <row r="65" spans="1:31" s="14" customFormat="1" ht="19.95" customHeight="1">
      <c r="B65" s="229"/>
      <c r="C65" s="99"/>
      <c r="D65" s="230" t="s">
        <v>411</v>
      </c>
      <c r="E65" s="231"/>
      <c r="F65" s="231"/>
      <c r="G65" s="231"/>
      <c r="H65" s="231"/>
      <c r="I65" s="231"/>
      <c r="J65" s="232">
        <f>J92</f>
        <v>0</v>
      </c>
      <c r="K65" s="99"/>
      <c r="L65" s="233"/>
    </row>
    <row r="66" spans="1:31" s="14" customFormat="1" ht="19.95" customHeight="1">
      <c r="B66" s="229"/>
      <c r="C66" s="99"/>
      <c r="D66" s="230" t="s">
        <v>484</v>
      </c>
      <c r="E66" s="231"/>
      <c r="F66" s="231"/>
      <c r="G66" s="231"/>
      <c r="H66" s="231"/>
      <c r="I66" s="231"/>
      <c r="J66" s="232">
        <f>J97</f>
        <v>0</v>
      </c>
      <c r="K66" s="99"/>
      <c r="L66" s="233"/>
    </row>
    <row r="67" spans="1:31" s="14" customFormat="1" ht="19.95" customHeight="1">
      <c r="B67" s="229"/>
      <c r="C67" s="99"/>
      <c r="D67" s="230" t="s">
        <v>412</v>
      </c>
      <c r="E67" s="231"/>
      <c r="F67" s="231"/>
      <c r="G67" s="231"/>
      <c r="H67" s="231"/>
      <c r="I67" s="231"/>
      <c r="J67" s="232">
        <f>J157</f>
        <v>0</v>
      </c>
      <c r="K67" s="99"/>
      <c r="L67" s="233"/>
    </row>
    <row r="68" spans="1:31" s="14" customFormat="1" ht="19.95" customHeight="1">
      <c r="B68" s="229"/>
      <c r="C68" s="99"/>
      <c r="D68" s="230" t="s">
        <v>485</v>
      </c>
      <c r="E68" s="231"/>
      <c r="F68" s="231"/>
      <c r="G68" s="231"/>
      <c r="H68" s="231"/>
      <c r="I68" s="231"/>
      <c r="J68" s="232">
        <f>J170</f>
        <v>0</v>
      </c>
      <c r="K68" s="99"/>
      <c r="L68" s="233"/>
    </row>
    <row r="69" spans="1:31" s="2" customFormat="1" ht="21.75" customHeight="1">
      <c r="A69" s="36"/>
      <c r="B69" s="37"/>
      <c r="C69" s="38"/>
      <c r="D69" s="38"/>
      <c r="E69" s="38"/>
      <c r="F69" s="38"/>
      <c r="G69" s="38"/>
      <c r="H69" s="38"/>
      <c r="I69" s="38"/>
      <c r="J69" s="38"/>
      <c r="K69" s="38"/>
      <c r="L69" s="115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pans="1:31" s="2" customFormat="1" ht="6.9" customHeight="1">
      <c r="A70" s="36"/>
      <c r="B70" s="49"/>
      <c r="C70" s="50"/>
      <c r="D70" s="50"/>
      <c r="E70" s="50"/>
      <c r="F70" s="50"/>
      <c r="G70" s="50"/>
      <c r="H70" s="50"/>
      <c r="I70" s="50"/>
      <c r="J70" s="50"/>
      <c r="K70" s="50"/>
      <c r="L70" s="115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4" spans="1:31" s="2" customFormat="1" ht="6.9" customHeight="1">
      <c r="A74" s="36"/>
      <c r="B74" s="51"/>
      <c r="C74" s="52"/>
      <c r="D74" s="52"/>
      <c r="E74" s="52"/>
      <c r="F74" s="52"/>
      <c r="G74" s="52"/>
      <c r="H74" s="52"/>
      <c r="I74" s="52"/>
      <c r="J74" s="52"/>
      <c r="K74" s="52"/>
      <c r="L74" s="115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24.9" customHeight="1">
      <c r="A75" s="36"/>
      <c r="B75" s="37"/>
      <c r="C75" s="25" t="s">
        <v>129</v>
      </c>
      <c r="D75" s="38"/>
      <c r="E75" s="38"/>
      <c r="F75" s="38"/>
      <c r="G75" s="38"/>
      <c r="H75" s="38"/>
      <c r="I75" s="38"/>
      <c r="J75" s="38"/>
      <c r="K75" s="38"/>
      <c r="L75" s="115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6.9" customHeigh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115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2" customHeight="1">
      <c r="A77" s="36"/>
      <c r="B77" s="37"/>
      <c r="C77" s="31" t="s">
        <v>16</v>
      </c>
      <c r="D77" s="38"/>
      <c r="E77" s="38"/>
      <c r="F77" s="38"/>
      <c r="G77" s="38"/>
      <c r="H77" s="38"/>
      <c r="I77" s="38"/>
      <c r="J77" s="38"/>
      <c r="K77" s="38"/>
      <c r="L77" s="115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26.25" customHeight="1">
      <c r="A78" s="36"/>
      <c r="B78" s="37"/>
      <c r="C78" s="38"/>
      <c r="D78" s="38"/>
      <c r="E78" s="391" t="str">
        <f>E7</f>
        <v>Lačnovský p., ř. km 0,000 - 3,260, Moravský Lačnov, oprava koryta</v>
      </c>
      <c r="F78" s="392"/>
      <c r="G78" s="392"/>
      <c r="H78" s="392"/>
      <c r="I78" s="38"/>
      <c r="J78" s="38"/>
      <c r="K78" s="38"/>
      <c r="L78" s="115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1" customFormat="1" ht="12" customHeight="1">
      <c r="B79" s="23"/>
      <c r="C79" s="31" t="s">
        <v>120</v>
      </c>
      <c r="D79" s="24"/>
      <c r="E79" s="24"/>
      <c r="F79" s="24"/>
      <c r="G79" s="24"/>
      <c r="H79" s="24"/>
      <c r="I79" s="24"/>
      <c r="J79" s="24"/>
      <c r="K79" s="24"/>
      <c r="L79" s="22"/>
    </row>
    <row r="80" spans="1:31" s="2" customFormat="1" ht="23.25" customHeight="1">
      <c r="A80" s="36"/>
      <c r="B80" s="37"/>
      <c r="C80" s="38"/>
      <c r="D80" s="38"/>
      <c r="E80" s="391" t="s">
        <v>121</v>
      </c>
      <c r="F80" s="393"/>
      <c r="G80" s="393"/>
      <c r="H80" s="393"/>
      <c r="I80" s="38"/>
      <c r="J80" s="38"/>
      <c r="K80" s="38"/>
      <c r="L80" s="115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2" customHeight="1">
      <c r="A81" s="36"/>
      <c r="B81" s="37"/>
      <c r="C81" s="31" t="s">
        <v>122</v>
      </c>
      <c r="D81" s="38"/>
      <c r="E81" s="38"/>
      <c r="F81" s="38"/>
      <c r="G81" s="38"/>
      <c r="H81" s="38"/>
      <c r="I81" s="38"/>
      <c r="J81" s="38"/>
      <c r="K81" s="38"/>
      <c r="L81" s="115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6.5" customHeight="1">
      <c r="A82" s="36"/>
      <c r="B82" s="37"/>
      <c r="C82" s="38"/>
      <c r="D82" s="38"/>
      <c r="E82" s="345" t="str">
        <f>E11</f>
        <v>SO-01.03 - Sanace římsy</v>
      </c>
      <c r="F82" s="393"/>
      <c r="G82" s="393"/>
      <c r="H82" s="393"/>
      <c r="I82" s="38"/>
      <c r="J82" s="38"/>
      <c r="K82" s="38"/>
      <c r="L82" s="115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6.9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115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12" customHeight="1">
      <c r="A84" s="36"/>
      <c r="B84" s="37"/>
      <c r="C84" s="31" t="s">
        <v>21</v>
      </c>
      <c r="D84" s="38"/>
      <c r="E84" s="38"/>
      <c r="F84" s="29" t="str">
        <f>F14</f>
        <v>Svitavy</v>
      </c>
      <c r="G84" s="38"/>
      <c r="H84" s="38"/>
      <c r="I84" s="31" t="s">
        <v>23</v>
      </c>
      <c r="J84" s="61" t="str">
        <f>IF(J14="","",J14)</f>
        <v>3. 2. 2025</v>
      </c>
      <c r="K84" s="38"/>
      <c r="L84" s="115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6.9" customHeight="1">
      <c r="A85" s="36"/>
      <c r="B85" s="37"/>
      <c r="C85" s="38"/>
      <c r="D85" s="38"/>
      <c r="E85" s="38"/>
      <c r="F85" s="38"/>
      <c r="G85" s="38"/>
      <c r="H85" s="38"/>
      <c r="I85" s="38"/>
      <c r="J85" s="38"/>
      <c r="K85" s="38"/>
      <c r="L85" s="115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2" customFormat="1" ht="15.15" customHeight="1">
      <c r="A86" s="36"/>
      <c r="B86" s="37"/>
      <c r="C86" s="31" t="s">
        <v>25</v>
      </c>
      <c r="D86" s="38"/>
      <c r="E86" s="38"/>
      <c r="F86" s="29" t="str">
        <f>E17</f>
        <v>Povodí Moravy, s.p.</v>
      </c>
      <c r="G86" s="38"/>
      <c r="H86" s="38"/>
      <c r="I86" s="31" t="s">
        <v>33</v>
      </c>
      <c r="J86" s="34" t="str">
        <f>E23</f>
        <v>Povodí Moravy, s.p.</v>
      </c>
      <c r="K86" s="38"/>
      <c r="L86" s="115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5" s="2" customFormat="1" ht="15.15" customHeight="1">
      <c r="A87" s="36"/>
      <c r="B87" s="37"/>
      <c r="C87" s="31" t="s">
        <v>31</v>
      </c>
      <c r="D87" s="38"/>
      <c r="E87" s="38"/>
      <c r="F87" s="29" t="str">
        <f>IF(E20="","",E20)</f>
        <v>Vyplň údaj</v>
      </c>
      <c r="G87" s="38"/>
      <c r="H87" s="38"/>
      <c r="I87" s="31" t="s">
        <v>35</v>
      </c>
      <c r="J87" s="34" t="str">
        <f>E26</f>
        <v xml:space="preserve"> </v>
      </c>
      <c r="K87" s="38"/>
      <c r="L87" s="115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5" s="2" customFormat="1" ht="10.35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115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5" s="10" customFormat="1" ht="29.25" customHeight="1">
      <c r="A89" s="148"/>
      <c r="B89" s="149"/>
      <c r="C89" s="150" t="s">
        <v>130</v>
      </c>
      <c r="D89" s="151" t="s">
        <v>58</v>
      </c>
      <c r="E89" s="151" t="s">
        <v>54</v>
      </c>
      <c r="F89" s="151" t="s">
        <v>55</v>
      </c>
      <c r="G89" s="151" t="s">
        <v>131</v>
      </c>
      <c r="H89" s="151" t="s">
        <v>132</v>
      </c>
      <c r="I89" s="151" t="s">
        <v>133</v>
      </c>
      <c r="J89" s="151" t="s">
        <v>126</v>
      </c>
      <c r="K89" s="152" t="s">
        <v>134</v>
      </c>
      <c r="L89" s="153"/>
      <c r="M89" s="70" t="s">
        <v>19</v>
      </c>
      <c r="N89" s="71" t="s">
        <v>43</v>
      </c>
      <c r="O89" s="71" t="s">
        <v>135</v>
      </c>
      <c r="P89" s="71" t="s">
        <v>136</v>
      </c>
      <c r="Q89" s="71" t="s">
        <v>137</v>
      </c>
      <c r="R89" s="71" t="s">
        <v>138</v>
      </c>
      <c r="S89" s="71" t="s">
        <v>139</v>
      </c>
      <c r="T89" s="72" t="s">
        <v>140</v>
      </c>
      <c r="U89" s="148"/>
      <c r="V89" s="148"/>
      <c r="W89" s="148"/>
      <c r="X89" s="148"/>
      <c r="Y89" s="148"/>
      <c r="Z89" s="148"/>
      <c r="AA89" s="148"/>
      <c r="AB89" s="148"/>
      <c r="AC89" s="148"/>
      <c r="AD89" s="148"/>
      <c r="AE89" s="148"/>
    </row>
    <row r="90" spans="1:65" s="2" customFormat="1" ht="22.8" customHeight="1">
      <c r="A90" s="36"/>
      <c r="B90" s="37"/>
      <c r="C90" s="77" t="s">
        <v>141</v>
      </c>
      <c r="D90" s="38"/>
      <c r="E90" s="38"/>
      <c r="F90" s="38"/>
      <c r="G90" s="38"/>
      <c r="H90" s="38"/>
      <c r="I90" s="38"/>
      <c r="J90" s="154">
        <f>BK90</f>
        <v>0</v>
      </c>
      <c r="K90" s="38"/>
      <c r="L90" s="41"/>
      <c r="M90" s="73"/>
      <c r="N90" s="155"/>
      <c r="O90" s="74"/>
      <c r="P90" s="156">
        <f>P91</f>
        <v>0</v>
      </c>
      <c r="Q90" s="74"/>
      <c r="R90" s="156">
        <f>R91</f>
        <v>13.236189999999999</v>
      </c>
      <c r="S90" s="74"/>
      <c r="T90" s="157">
        <f>T91</f>
        <v>19.250000000000004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T90" s="19" t="s">
        <v>72</v>
      </c>
      <c r="AU90" s="19" t="s">
        <v>127</v>
      </c>
      <c r="BK90" s="158">
        <f>BK91</f>
        <v>0</v>
      </c>
    </row>
    <row r="91" spans="1:65" s="11" customFormat="1" ht="25.95" customHeight="1">
      <c r="B91" s="159"/>
      <c r="C91" s="160"/>
      <c r="D91" s="161" t="s">
        <v>72</v>
      </c>
      <c r="E91" s="162" t="s">
        <v>413</v>
      </c>
      <c r="F91" s="162" t="s">
        <v>414</v>
      </c>
      <c r="G91" s="160"/>
      <c r="H91" s="160"/>
      <c r="I91" s="163"/>
      <c r="J91" s="164">
        <f>BK91</f>
        <v>0</v>
      </c>
      <c r="K91" s="160"/>
      <c r="L91" s="165"/>
      <c r="M91" s="166"/>
      <c r="N91" s="167"/>
      <c r="O91" s="167"/>
      <c r="P91" s="168">
        <f>P92+P97+P157+P170</f>
        <v>0</v>
      </c>
      <c r="Q91" s="167"/>
      <c r="R91" s="168">
        <f>R92+R97+R157+R170</f>
        <v>13.236189999999999</v>
      </c>
      <c r="S91" s="167"/>
      <c r="T91" s="169">
        <f>T92+T97+T157+T170</f>
        <v>19.250000000000004</v>
      </c>
      <c r="AR91" s="170" t="s">
        <v>80</v>
      </c>
      <c r="AT91" s="171" t="s">
        <v>72</v>
      </c>
      <c r="AU91" s="171" t="s">
        <v>73</v>
      </c>
      <c r="AY91" s="170" t="s">
        <v>144</v>
      </c>
      <c r="BK91" s="172">
        <f>BK92+BK97+BK157+BK170</f>
        <v>0</v>
      </c>
    </row>
    <row r="92" spans="1:65" s="11" customFormat="1" ht="22.8" customHeight="1">
      <c r="B92" s="159"/>
      <c r="C92" s="160"/>
      <c r="D92" s="161" t="s">
        <v>72</v>
      </c>
      <c r="E92" s="234" t="s">
        <v>80</v>
      </c>
      <c r="F92" s="234" t="s">
        <v>415</v>
      </c>
      <c r="G92" s="160"/>
      <c r="H92" s="160"/>
      <c r="I92" s="163"/>
      <c r="J92" s="235">
        <f>BK92</f>
        <v>0</v>
      </c>
      <c r="K92" s="160"/>
      <c r="L92" s="165"/>
      <c r="M92" s="166"/>
      <c r="N92" s="167"/>
      <c r="O92" s="167"/>
      <c r="P92" s="168">
        <f>SUM(P93:P96)</f>
        <v>0</v>
      </c>
      <c r="Q92" s="167"/>
      <c r="R92" s="168">
        <f>SUM(R93:R96)</f>
        <v>0</v>
      </c>
      <c r="S92" s="167"/>
      <c r="T92" s="169">
        <f>SUM(T93:T96)</f>
        <v>0</v>
      </c>
      <c r="AR92" s="170" t="s">
        <v>80</v>
      </c>
      <c r="AT92" s="171" t="s">
        <v>72</v>
      </c>
      <c r="AU92" s="171" t="s">
        <v>80</v>
      </c>
      <c r="AY92" s="170" t="s">
        <v>144</v>
      </c>
      <c r="BK92" s="172">
        <f>SUM(BK93:BK96)</f>
        <v>0</v>
      </c>
    </row>
    <row r="93" spans="1:65" s="2" customFormat="1" ht="37.799999999999997" customHeight="1">
      <c r="A93" s="36"/>
      <c r="B93" s="37"/>
      <c r="C93" s="173" t="s">
        <v>80</v>
      </c>
      <c r="D93" s="173" t="s">
        <v>145</v>
      </c>
      <c r="E93" s="174" t="s">
        <v>737</v>
      </c>
      <c r="F93" s="175" t="s">
        <v>738</v>
      </c>
      <c r="G93" s="176" t="s">
        <v>231</v>
      </c>
      <c r="H93" s="177">
        <v>192.5</v>
      </c>
      <c r="I93" s="178"/>
      <c r="J93" s="179">
        <f>ROUND(I93*H93,2)</f>
        <v>0</v>
      </c>
      <c r="K93" s="175" t="s">
        <v>149</v>
      </c>
      <c r="L93" s="41"/>
      <c r="M93" s="180" t="s">
        <v>19</v>
      </c>
      <c r="N93" s="181" t="s">
        <v>44</v>
      </c>
      <c r="O93" s="66"/>
      <c r="P93" s="182">
        <f>O93*H93</f>
        <v>0</v>
      </c>
      <c r="Q93" s="182">
        <v>0</v>
      </c>
      <c r="R93" s="182">
        <f>Q93*H93</f>
        <v>0</v>
      </c>
      <c r="S93" s="182">
        <v>0</v>
      </c>
      <c r="T93" s="183">
        <f>S93*H93</f>
        <v>0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R93" s="184" t="s">
        <v>150</v>
      </c>
      <c r="AT93" s="184" t="s">
        <v>145</v>
      </c>
      <c r="AU93" s="184" t="s">
        <v>82</v>
      </c>
      <c r="AY93" s="19" t="s">
        <v>144</v>
      </c>
      <c r="BE93" s="185">
        <f>IF(N93="základní",J93,0)</f>
        <v>0</v>
      </c>
      <c r="BF93" s="185">
        <f>IF(N93="snížená",J93,0)</f>
        <v>0</v>
      </c>
      <c r="BG93" s="185">
        <f>IF(N93="zákl. přenesená",J93,0)</f>
        <v>0</v>
      </c>
      <c r="BH93" s="185">
        <f>IF(N93="sníž. přenesená",J93,0)</f>
        <v>0</v>
      </c>
      <c r="BI93" s="185">
        <f>IF(N93="nulová",J93,0)</f>
        <v>0</v>
      </c>
      <c r="BJ93" s="19" t="s">
        <v>80</v>
      </c>
      <c r="BK93" s="185">
        <f>ROUND(I93*H93,2)</f>
        <v>0</v>
      </c>
      <c r="BL93" s="19" t="s">
        <v>150</v>
      </c>
      <c r="BM93" s="184" t="s">
        <v>739</v>
      </c>
    </row>
    <row r="94" spans="1:65" s="2" customFormat="1" ht="28.8">
      <c r="A94" s="36"/>
      <c r="B94" s="37"/>
      <c r="C94" s="38"/>
      <c r="D94" s="186" t="s">
        <v>152</v>
      </c>
      <c r="E94" s="38"/>
      <c r="F94" s="187" t="s">
        <v>740</v>
      </c>
      <c r="G94" s="38"/>
      <c r="H94" s="38"/>
      <c r="I94" s="188"/>
      <c r="J94" s="38"/>
      <c r="K94" s="38"/>
      <c r="L94" s="41"/>
      <c r="M94" s="189"/>
      <c r="N94" s="190"/>
      <c r="O94" s="66"/>
      <c r="P94" s="66"/>
      <c r="Q94" s="66"/>
      <c r="R94" s="66"/>
      <c r="S94" s="66"/>
      <c r="T94" s="67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T94" s="19" t="s">
        <v>152</v>
      </c>
      <c r="AU94" s="19" t="s">
        <v>82</v>
      </c>
    </row>
    <row r="95" spans="1:65" s="2" customFormat="1" ht="10.199999999999999">
      <c r="A95" s="36"/>
      <c r="B95" s="37"/>
      <c r="C95" s="38"/>
      <c r="D95" s="191" t="s">
        <v>153</v>
      </c>
      <c r="E95" s="38"/>
      <c r="F95" s="192" t="s">
        <v>741</v>
      </c>
      <c r="G95" s="38"/>
      <c r="H95" s="38"/>
      <c r="I95" s="188"/>
      <c r="J95" s="38"/>
      <c r="K95" s="38"/>
      <c r="L95" s="41"/>
      <c r="M95" s="189"/>
      <c r="N95" s="190"/>
      <c r="O95" s="66"/>
      <c r="P95" s="66"/>
      <c r="Q95" s="66"/>
      <c r="R95" s="66"/>
      <c r="S95" s="66"/>
      <c r="T95" s="67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19" t="s">
        <v>153</v>
      </c>
      <c r="AU95" s="19" t="s">
        <v>82</v>
      </c>
    </row>
    <row r="96" spans="1:65" s="12" customFormat="1" ht="10.199999999999999">
      <c r="B96" s="194"/>
      <c r="C96" s="195"/>
      <c r="D96" s="186" t="s">
        <v>168</v>
      </c>
      <c r="E96" s="196" t="s">
        <v>19</v>
      </c>
      <c r="F96" s="197" t="s">
        <v>742</v>
      </c>
      <c r="G96" s="195"/>
      <c r="H96" s="198">
        <v>192.5</v>
      </c>
      <c r="I96" s="199"/>
      <c r="J96" s="195"/>
      <c r="K96" s="195"/>
      <c r="L96" s="200"/>
      <c r="M96" s="201"/>
      <c r="N96" s="202"/>
      <c r="O96" s="202"/>
      <c r="P96" s="202"/>
      <c r="Q96" s="202"/>
      <c r="R96" s="202"/>
      <c r="S96" s="202"/>
      <c r="T96" s="203"/>
      <c r="AT96" s="204" t="s">
        <v>168</v>
      </c>
      <c r="AU96" s="204" t="s">
        <v>82</v>
      </c>
      <c r="AV96" s="12" t="s">
        <v>82</v>
      </c>
      <c r="AW96" s="12" t="s">
        <v>34</v>
      </c>
      <c r="AX96" s="12" t="s">
        <v>80</v>
      </c>
      <c r="AY96" s="204" t="s">
        <v>144</v>
      </c>
    </row>
    <row r="97" spans="1:65" s="11" customFormat="1" ht="22.8" customHeight="1">
      <c r="B97" s="159"/>
      <c r="C97" s="160"/>
      <c r="D97" s="161" t="s">
        <v>72</v>
      </c>
      <c r="E97" s="234" t="s">
        <v>199</v>
      </c>
      <c r="F97" s="234" t="s">
        <v>676</v>
      </c>
      <c r="G97" s="160"/>
      <c r="H97" s="160"/>
      <c r="I97" s="163"/>
      <c r="J97" s="235">
        <f>BK97</f>
        <v>0</v>
      </c>
      <c r="K97" s="160"/>
      <c r="L97" s="165"/>
      <c r="M97" s="166"/>
      <c r="N97" s="167"/>
      <c r="O97" s="167"/>
      <c r="P97" s="168">
        <f>SUM(P98:P156)</f>
        <v>0</v>
      </c>
      <c r="Q97" s="167"/>
      <c r="R97" s="168">
        <f>SUM(R98:R156)</f>
        <v>13.236189999999999</v>
      </c>
      <c r="S97" s="167"/>
      <c r="T97" s="169">
        <f>SUM(T98:T156)</f>
        <v>19.250000000000004</v>
      </c>
      <c r="AR97" s="170" t="s">
        <v>80</v>
      </c>
      <c r="AT97" s="171" t="s">
        <v>72</v>
      </c>
      <c r="AU97" s="171" t="s">
        <v>80</v>
      </c>
      <c r="AY97" s="170" t="s">
        <v>144</v>
      </c>
      <c r="BK97" s="172">
        <f>SUM(BK98:BK156)</f>
        <v>0</v>
      </c>
    </row>
    <row r="98" spans="1:65" s="2" customFormat="1" ht="24.15" customHeight="1">
      <c r="A98" s="36"/>
      <c r="B98" s="37"/>
      <c r="C98" s="173" t="s">
        <v>82</v>
      </c>
      <c r="D98" s="173" t="s">
        <v>145</v>
      </c>
      <c r="E98" s="174" t="s">
        <v>743</v>
      </c>
      <c r="F98" s="175" t="s">
        <v>744</v>
      </c>
      <c r="G98" s="176" t="s">
        <v>148</v>
      </c>
      <c r="H98" s="177">
        <v>275</v>
      </c>
      <c r="I98" s="178"/>
      <c r="J98" s="179">
        <f>ROUND(I98*H98,2)</f>
        <v>0</v>
      </c>
      <c r="K98" s="175" t="s">
        <v>149</v>
      </c>
      <c r="L98" s="41"/>
      <c r="M98" s="180" t="s">
        <v>19</v>
      </c>
      <c r="N98" s="181" t="s">
        <v>44</v>
      </c>
      <c r="O98" s="66"/>
      <c r="P98" s="182">
        <f>O98*H98</f>
        <v>0</v>
      </c>
      <c r="Q98" s="182">
        <v>0</v>
      </c>
      <c r="R98" s="182">
        <f>Q98*H98</f>
        <v>0</v>
      </c>
      <c r="S98" s="182">
        <v>7.0000000000000007E-2</v>
      </c>
      <c r="T98" s="183">
        <f>S98*H98</f>
        <v>19.250000000000004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84" t="s">
        <v>150</v>
      </c>
      <c r="AT98" s="184" t="s">
        <v>145</v>
      </c>
      <c r="AU98" s="184" t="s">
        <v>82</v>
      </c>
      <c r="AY98" s="19" t="s">
        <v>144</v>
      </c>
      <c r="BE98" s="185">
        <f>IF(N98="základní",J98,0)</f>
        <v>0</v>
      </c>
      <c r="BF98" s="185">
        <f>IF(N98="snížená",J98,0)</f>
        <v>0</v>
      </c>
      <c r="BG98" s="185">
        <f>IF(N98="zákl. přenesená",J98,0)</f>
        <v>0</v>
      </c>
      <c r="BH98" s="185">
        <f>IF(N98="sníž. přenesená",J98,0)</f>
        <v>0</v>
      </c>
      <c r="BI98" s="185">
        <f>IF(N98="nulová",J98,0)</f>
        <v>0</v>
      </c>
      <c r="BJ98" s="19" t="s">
        <v>80</v>
      </c>
      <c r="BK98" s="185">
        <f>ROUND(I98*H98,2)</f>
        <v>0</v>
      </c>
      <c r="BL98" s="19" t="s">
        <v>150</v>
      </c>
      <c r="BM98" s="184" t="s">
        <v>745</v>
      </c>
    </row>
    <row r="99" spans="1:65" s="2" customFormat="1" ht="19.2">
      <c r="A99" s="36"/>
      <c r="B99" s="37"/>
      <c r="C99" s="38"/>
      <c r="D99" s="186" t="s">
        <v>152</v>
      </c>
      <c r="E99" s="38"/>
      <c r="F99" s="187" t="s">
        <v>746</v>
      </c>
      <c r="G99" s="38"/>
      <c r="H99" s="38"/>
      <c r="I99" s="188"/>
      <c r="J99" s="38"/>
      <c r="K99" s="38"/>
      <c r="L99" s="41"/>
      <c r="M99" s="189"/>
      <c r="N99" s="190"/>
      <c r="O99" s="66"/>
      <c r="P99" s="66"/>
      <c r="Q99" s="66"/>
      <c r="R99" s="66"/>
      <c r="S99" s="66"/>
      <c r="T99" s="67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9" t="s">
        <v>152</v>
      </c>
      <c r="AU99" s="19" t="s">
        <v>82</v>
      </c>
    </row>
    <row r="100" spans="1:65" s="2" customFormat="1" ht="10.199999999999999">
      <c r="A100" s="36"/>
      <c r="B100" s="37"/>
      <c r="C100" s="38"/>
      <c r="D100" s="191" t="s">
        <v>153</v>
      </c>
      <c r="E100" s="38"/>
      <c r="F100" s="192" t="s">
        <v>747</v>
      </c>
      <c r="G100" s="38"/>
      <c r="H100" s="38"/>
      <c r="I100" s="188"/>
      <c r="J100" s="38"/>
      <c r="K100" s="38"/>
      <c r="L100" s="41"/>
      <c r="M100" s="189"/>
      <c r="N100" s="190"/>
      <c r="O100" s="66"/>
      <c r="P100" s="66"/>
      <c r="Q100" s="66"/>
      <c r="R100" s="66"/>
      <c r="S100" s="66"/>
      <c r="T100" s="67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T100" s="19" t="s">
        <v>153</v>
      </c>
      <c r="AU100" s="19" t="s">
        <v>82</v>
      </c>
    </row>
    <row r="101" spans="1:65" s="12" customFormat="1" ht="10.199999999999999">
      <c r="B101" s="194"/>
      <c r="C101" s="195"/>
      <c r="D101" s="186" t="s">
        <v>168</v>
      </c>
      <c r="E101" s="196" t="s">
        <v>19</v>
      </c>
      <c r="F101" s="197" t="s">
        <v>748</v>
      </c>
      <c r="G101" s="195"/>
      <c r="H101" s="198">
        <v>275</v>
      </c>
      <c r="I101" s="199"/>
      <c r="J101" s="195"/>
      <c r="K101" s="195"/>
      <c r="L101" s="200"/>
      <c r="M101" s="201"/>
      <c r="N101" s="202"/>
      <c r="O101" s="202"/>
      <c r="P101" s="202"/>
      <c r="Q101" s="202"/>
      <c r="R101" s="202"/>
      <c r="S101" s="202"/>
      <c r="T101" s="203"/>
      <c r="AT101" s="204" t="s">
        <v>168</v>
      </c>
      <c r="AU101" s="204" t="s">
        <v>82</v>
      </c>
      <c r="AV101" s="12" t="s">
        <v>82</v>
      </c>
      <c r="AW101" s="12" t="s">
        <v>34</v>
      </c>
      <c r="AX101" s="12" t="s">
        <v>80</v>
      </c>
      <c r="AY101" s="204" t="s">
        <v>144</v>
      </c>
    </row>
    <row r="102" spans="1:65" s="2" customFormat="1" ht="24.15" customHeight="1">
      <c r="A102" s="36"/>
      <c r="B102" s="37"/>
      <c r="C102" s="173" t="s">
        <v>161</v>
      </c>
      <c r="D102" s="173" t="s">
        <v>145</v>
      </c>
      <c r="E102" s="174" t="s">
        <v>749</v>
      </c>
      <c r="F102" s="175" t="s">
        <v>750</v>
      </c>
      <c r="G102" s="176" t="s">
        <v>148</v>
      </c>
      <c r="H102" s="177">
        <v>82.5</v>
      </c>
      <c r="I102" s="178"/>
      <c r="J102" s="179">
        <f>ROUND(I102*H102,2)</f>
        <v>0</v>
      </c>
      <c r="K102" s="175" t="s">
        <v>149</v>
      </c>
      <c r="L102" s="41"/>
      <c r="M102" s="180" t="s">
        <v>19</v>
      </c>
      <c r="N102" s="181" t="s">
        <v>44</v>
      </c>
      <c r="O102" s="66"/>
      <c r="P102" s="182">
        <f>O102*H102</f>
        <v>0</v>
      </c>
      <c r="Q102" s="182">
        <v>3.8850000000000003E-2</v>
      </c>
      <c r="R102" s="182">
        <f>Q102*H102</f>
        <v>3.2051250000000002</v>
      </c>
      <c r="S102" s="182">
        <v>0</v>
      </c>
      <c r="T102" s="183">
        <f>S102*H102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84" t="s">
        <v>150</v>
      </c>
      <c r="AT102" s="184" t="s">
        <v>145</v>
      </c>
      <c r="AU102" s="184" t="s">
        <v>82</v>
      </c>
      <c r="AY102" s="19" t="s">
        <v>144</v>
      </c>
      <c r="BE102" s="185">
        <f>IF(N102="základní",J102,0)</f>
        <v>0</v>
      </c>
      <c r="BF102" s="185">
        <f>IF(N102="snížená",J102,0)</f>
        <v>0</v>
      </c>
      <c r="BG102" s="185">
        <f>IF(N102="zákl. přenesená",J102,0)</f>
        <v>0</v>
      </c>
      <c r="BH102" s="185">
        <f>IF(N102="sníž. přenesená",J102,0)</f>
        <v>0</v>
      </c>
      <c r="BI102" s="185">
        <f>IF(N102="nulová",J102,0)</f>
        <v>0</v>
      </c>
      <c r="BJ102" s="19" t="s">
        <v>80</v>
      </c>
      <c r="BK102" s="185">
        <f>ROUND(I102*H102,2)</f>
        <v>0</v>
      </c>
      <c r="BL102" s="19" t="s">
        <v>150</v>
      </c>
      <c r="BM102" s="184" t="s">
        <v>751</v>
      </c>
    </row>
    <row r="103" spans="1:65" s="2" customFormat="1" ht="19.2">
      <c r="A103" s="36"/>
      <c r="B103" s="37"/>
      <c r="C103" s="38"/>
      <c r="D103" s="186" t="s">
        <v>152</v>
      </c>
      <c r="E103" s="38"/>
      <c r="F103" s="187" t="s">
        <v>752</v>
      </c>
      <c r="G103" s="38"/>
      <c r="H103" s="38"/>
      <c r="I103" s="188"/>
      <c r="J103" s="38"/>
      <c r="K103" s="38"/>
      <c r="L103" s="41"/>
      <c r="M103" s="189"/>
      <c r="N103" s="190"/>
      <c r="O103" s="66"/>
      <c r="P103" s="66"/>
      <c r="Q103" s="66"/>
      <c r="R103" s="66"/>
      <c r="S103" s="66"/>
      <c r="T103" s="67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9" t="s">
        <v>152</v>
      </c>
      <c r="AU103" s="19" t="s">
        <v>82</v>
      </c>
    </row>
    <row r="104" spans="1:65" s="2" customFormat="1" ht="10.199999999999999">
      <c r="A104" s="36"/>
      <c r="B104" s="37"/>
      <c r="C104" s="38"/>
      <c r="D104" s="191" t="s">
        <v>153</v>
      </c>
      <c r="E104" s="38"/>
      <c r="F104" s="192" t="s">
        <v>753</v>
      </c>
      <c r="G104" s="38"/>
      <c r="H104" s="38"/>
      <c r="I104" s="188"/>
      <c r="J104" s="38"/>
      <c r="K104" s="38"/>
      <c r="L104" s="41"/>
      <c r="M104" s="189"/>
      <c r="N104" s="190"/>
      <c r="O104" s="66"/>
      <c r="P104" s="66"/>
      <c r="Q104" s="66"/>
      <c r="R104" s="66"/>
      <c r="S104" s="66"/>
      <c r="T104" s="67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T104" s="19" t="s">
        <v>153</v>
      </c>
      <c r="AU104" s="19" t="s">
        <v>82</v>
      </c>
    </row>
    <row r="105" spans="1:65" s="12" customFormat="1" ht="10.199999999999999">
      <c r="B105" s="194"/>
      <c r="C105" s="195"/>
      <c r="D105" s="186" t="s">
        <v>168</v>
      </c>
      <c r="E105" s="196" t="s">
        <v>19</v>
      </c>
      <c r="F105" s="197" t="s">
        <v>754</v>
      </c>
      <c r="G105" s="195"/>
      <c r="H105" s="198">
        <v>82.5</v>
      </c>
      <c r="I105" s="199"/>
      <c r="J105" s="195"/>
      <c r="K105" s="195"/>
      <c r="L105" s="200"/>
      <c r="M105" s="201"/>
      <c r="N105" s="202"/>
      <c r="O105" s="202"/>
      <c r="P105" s="202"/>
      <c r="Q105" s="202"/>
      <c r="R105" s="202"/>
      <c r="S105" s="202"/>
      <c r="T105" s="203"/>
      <c r="AT105" s="204" t="s">
        <v>168</v>
      </c>
      <c r="AU105" s="204" t="s">
        <v>82</v>
      </c>
      <c r="AV105" s="12" t="s">
        <v>82</v>
      </c>
      <c r="AW105" s="12" t="s">
        <v>34</v>
      </c>
      <c r="AX105" s="12" t="s">
        <v>73</v>
      </c>
      <c r="AY105" s="204" t="s">
        <v>144</v>
      </c>
    </row>
    <row r="106" spans="1:65" s="13" customFormat="1" ht="10.199999999999999">
      <c r="B106" s="205"/>
      <c r="C106" s="206"/>
      <c r="D106" s="186" t="s">
        <v>168</v>
      </c>
      <c r="E106" s="207" t="s">
        <v>19</v>
      </c>
      <c r="F106" s="208" t="s">
        <v>170</v>
      </c>
      <c r="G106" s="206"/>
      <c r="H106" s="209">
        <v>82.5</v>
      </c>
      <c r="I106" s="210"/>
      <c r="J106" s="206"/>
      <c r="K106" s="206"/>
      <c r="L106" s="211"/>
      <c r="M106" s="212"/>
      <c r="N106" s="213"/>
      <c r="O106" s="213"/>
      <c r="P106" s="213"/>
      <c r="Q106" s="213"/>
      <c r="R106" s="213"/>
      <c r="S106" s="213"/>
      <c r="T106" s="214"/>
      <c r="AT106" s="215" t="s">
        <v>168</v>
      </c>
      <c r="AU106" s="215" t="s">
        <v>82</v>
      </c>
      <c r="AV106" s="13" t="s">
        <v>150</v>
      </c>
      <c r="AW106" s="13" t="s">
        <v>34</v>
      </c>
      <c r="AX106" s="13" t="s">
        <v>80</v>
      </c>
      <c r="AY106" s="215" t="s">
        <v>144</v>
      </c>
    </row>
    <row r="107" spans="1:65" s="2" customFormat="1" ht="24.15" customHeight="1">
      <c r="A107" s="36"/>
      <c r="B107" s="37"/>
      <c r="C107" s="173" t="s">
        <v>150</v>
      </c>
      <c r="D107" s="173" t="s">
        <v>145</v>
      </c>
      <c r="E107" s="174" t="s">
        <v>755</v>
      </c>
      <c r="F107" s="175" t="s">
        <v>756</v>
      </c>
      <c r="G107" s="176" t="s">
        <v>148</v>
      </c>
      <c r="H107" s="177">
        <v>27.5</v>
      </c>
      <c r="I107" s="178"/>
      <c r="J107" s="179">
        <f>ROUND(I107*H107,2)</f>
        <v>0</v>
      </c>
      <c r="K107" s="175" t="s">
        <v>149</v>
      </c>
      <c r="L107" s="41"/>
      <c r="M107" s="180" t="s">
        <v>19</v>
      </c>
      <c r="N107" s="181" t="s">
        <v>44</v>
      </c>
      <c r="O107" s="66"/>
      <c r="P107" s="182">
        <f>O107*H107</f>
        <v>0</v>
      </c>
      <c r="Q107" s="182">
        <v>4.2200000000000001E-2</v>
      </c>
      <c r="R107" s="182">
        <f>Q107*H107</f>
        <v>1.1605000000000001</v>
      </c>
      <c r="S107" s="182">
        <v>0</v>
      </c>
      <c r="T107" s="183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84" t="s">
        <v>150</v>
      </c>
      <c r="AT107" s="184" t="s">
        <v>145</v>
      </c>
      <c r="AU107" s="184" t="s">
        <v>82</v>
      </c>
      <c r="AY107" s="19" t="s">
        <v>144</v>
      </c>
      <c r="BE107" s="185">
        <f>IF(N107="základní",J107,0)</f>
        <v>0</v>
      </c>
      <c r="BF107" s="185">
        <f>IF(N107="snížená",J107,0)</f>
        <v>0</v>
      </c>
      <c r="BG107" s="185">
        <f>IF(N107="zákl. přenesená",J107,0)</f>
        <v>0</v>
      </c>
      <c r="BH107" s="185">
        <f>IF(N107="sníž. přenesená",J107,0)</f>
        <v>0</v>
      </c>
      <c r="BI107" s="185">
        <f>IF(N107="nulová",J107,0)</f>
        <v>0</v>
      </c>
      <c r="BJ107" s="19" t="s">
        <v>80</v>
      </c>
      <c r="BK107" s="185">
        <f>ROUND(I107*H107,2)</f>
        <v>0</v>
      </c>
      <c r="BL107" s="19" t="s">
        <v>150</v>
      </c>
      <c r="BM107" s="184" t="s">
        <v>757</v>
      </c>
    </row>
    <row r="108" spans="1:65" s="2" customFormat="1" ht="19.2">
      <c r="A108" s="36"/>
      <c r="B108" s="37"/>
      <c r="C108" s="38"/>
      <c r="D108" s="186" t="s">
        <v>152</v>
      </c>
      <c r="E108" s="38"/>
      <c r="F108" s="187" t="s">
        <v>758</v>
      </c>
      <c r="G108" s="38"/>
      <c r="H108" s="38"/>
      <c r="I108" s="188"/>
      <c r="J108" s="38"/>
      <c r="K108" s="38"/>
      <c r="L108" s="41"/>
      <c r="M108" s="189"/>
      <c r="N108" s="190"/>
      <c r="O108" s="66"/>
      <c r="P108" s="66"/>
      <c r="Q108" s="66"/>
      <c r="R108" s="66"/>
      <c r="S108" s="66"/>
      <c r="T108" s="67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T108" s="19" t="s">
        <v>152</v>
      </c>
      <c r="AU108" s="19" t="s">
        <v>82</v>
      </c>
    </row>
    <row r="109" spans="1:65" s="2" customFormat="1" ht="10.199999999999999">
      <c r="A109" s="36"/>
      <c r="B109" s="37"/>
      <c r="C109" s="38"/>
      <c r="D109" s="191" t="s">
        <v>153</v>
      </c>
      <c r="E109" s="38"/>
      <c r="F109" s="192" t="s">
        <v>759</v>
      </c>
      <c r="G109" s="38"/>
      <c r="H109" s="38"/>
      <c r="I109" s="188"/>
      <c r="J109" s="38"/>
      <c r="K109" s="38"/>
      <c r="L109" s="41"/>
      <c r="M109" s="189"/>
      <c r="N109" s="190"/>
      <c r="O109" s="66"/>
      <c r="P109" s="66"/>
      <c r="Q109" s="66"/>
      <c r="R109" s="66"/>
      <c r="S109" s="66"/>
      <c r="T109" s="67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9" t="s">
        <v>153</v>
      </c>
      <c r="AU109" s="19" t="s">
        <v>82</v>
      </c>
    </row>
    <row r="110" spans="1:65" s="12" customFormat="1" ht="10.199999999999999">
      <c r="B110" s="194"/>
      <c r="C110" s="195"/>
      <c r="D110" s="186" t="s">
        <v>168</v>
      </c>
      <c r="E110" s="196" t="s">
        <v>19</v>
      </c>
      <c r="F110" s="197" t="s">
        <v>760</v>
      </c>
      <c r="G110" s="195"/>
      <c r="H110" s="198">
        <v>27.5</v>
      </c>
      <c r="I110" s="199"/>
      <c r="J110" s="195"/>
      <c r="K110" s="195"/>
      <c r="L110" s="200"/>
      <c r="M110" s="201"/>
      <c r="N110" s="202"/>
      <c r="O110" s="202"/>
      <c r="P110" s="202"/>
      <c r="Q110" s="202"/>
      <c r="R110" s="202"/>
      <c r="S110" s="202"/>
      <c r="T110" s="203"/>
      <c r="AT110" s="204" t="s">
        <v>168</v>
      </c>
      <c r="AU110" s="204" t="s">
        <v>82</v>
      </c>
      <c r="AV110" s="12" t="s">
        <v>82</v>
      </c>
      <c r="AW110" s="12" t="s">
        <v>34</v>
      </c>
      <c r="AX110" s="12" t="s">
        <v>73</v>
      </c>
      <c r="AY110" s="204" t="s">
        <v>144</v>
      </c>
    </row>
    <row r="111" spans="1:65" s="13" customFormat="1" ht="10.199999999999999">
      <c r="B111" s="205"/>
      <c r="C111" s="206"/>
      <c r="D111" s="186" t="s">
        <v>168</v>
      </c>
      <c r="E111" s="207" t="s">
        <v>19</v>
      </c>
      <c r="F111" s="208" t="s">
        <v>170</v>
      </c>
      <c r="G111" s="206"/>
      <c r="H111" s="209">
        <v>27.5</v>
      </c>
      <c r="I111" s="210"/>
      <c r="J111" s="206"/>
      <c r="K111" s="206"/>
      <c r="L111" s="211"/>
      <c r="M111" s="212"/>
      <c r="N111" s="213"/>
      <c r="O111" s="213"/>
      <c r="P111" s="213"/>
      <c r="Q111" s="213"/>
      <c r="R111" s="213"/>
      <c r="S111" s="213"/>
      <c r="T111" s="214"/>
      <c r="AT111" s="215" t="s">
        <v>168</v>
      </c>
      <c r="AU111" s="215" t="s">
        <v>82</v>
      </c>
      <c r="AV111" s="13" t="s">
        <v>150</v>
      </c>
      <c r="AW111" s="13" t="s">
        <v>34</v>
      </c>
      <c r="AX111" s="13" t="s">
        <v>80</v>
      </c>
      <c r="AY111" s="215" t="s">
        <v>144</v>
      </c>
    </row>
    <row r="112" spans="1:65" s="2" customFormat="1" ht="24.15" customHeight="1">
      <c r="A112" s="36"/>
      <c r="B112" s="37"/>
      <c r="C112" s="173" t="s">
        <v>143</v>
      </c>
      <c r="D112" s="173" t="s">
        <v>145</v>
      </c>
      <c r="E112" s="174" t="s">
        <v>761</v>
      </c>
      <c r="F112" s="175" t="s">
        <v>762</v>
      </c>
      <c r="G112" s="176" t="s">
        <v>148</v>
      </c>
      <c r="H112" s="177">
        <v>165</v>
      </c>
      <c r="I112" s="178"/>
      <c r="J112" s="179">
        <f>ROUND(I112*H112,2)</f>
        <v>0</v>
      </c>
      <c r="K112" s="175" t="s">
        <v>149</v>
      </c>
      <c r="L112" s="41"/>
      <c r="M112" s="180" t="s">
        <v>19</v>
      </c>
      <c r="N112" s="181" t="s">
        <v>44</v>
      </c>
      <c r="O112" s="66"/>
      <c r="P112" s="182">
        <f>O112*H112</f>
        <v>0</v>
      </c>
      <c r="Q112" s="182">
        <v>4.0289999999999999E-2</v>
      </c>
      <c r="R112" s="182">
        <f>Q112*H112</f>
        <v>6.64785</v>
      </c>
      <c r="S112" s="182">
        <v>0</v>
      </c>
      <c r="T112" s="183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84" t="s">
        <v>150</v>
      </c>
      <c r="AT112" s="184" t="s">
        <v>145</v>
      </c>
      <c r="AU112" s="184" t="s">
        <v>82</v>
      </c>
      <c r="AY112" s="19" t="s">
        <v>144</v>
      </c>
      <c r="BE112" s="185">
        <f>IF(N112="základní",J112,0)</f>
        <v>0</v>
      </c>
      <c r="BF112" s="185">
        <f>IF(N112="snížená",J112,0)</f>
        <v>0</v>
      </c>
      <c r="BG112" s="185">
        <f>IF(N112="zákl. přenesená",J112,0)</f>
        <v>0</v>
      </c>
      <c r="BH112" s="185">
        <f>IF(N112="sníž. přenesená",J112,0)</f>
        <v>0</v>
      </c>
      <c r="BI112" s="185">
        <f>IF(N112="nulová",J112,0)</f>
        <v>0</v>
      </c>
      <c r="BJ112" s="19" t="s">
        <v>80</v>
      </c>
      <c r="BK112" s="185">
        <f>ROUND(I112*H112,2)</f>
        <v>0</v>
      </c>
      <c r="BL112" s="19" t="s">
        <v>150</v>
      </c>
      <c r="BM112" s="184" t="s">
        <v>763</v>
      </c>
    </row>
    <row r="113" spans="1:65" s="2" customFormat="1" ht="19.2">
      <c r="A113" s="36"/>
      <c r="B113" s="37"/>
      <c r="C113" s="38"/>
      <c r="D113" s="186" t="s">
        <v>152</v>
      </c>
      <c r="E113" s="38"/>
      <c r="F113" s="187" t="s">
        <v>764</v>
      </c>
      <c r="G113" s="38"/>
      <c r="H113" s="38"/>
      <c r="I113" s="188"/>
      <c r="J113" s="38"/>
      <c r="K113" s="38"/>
      <c r="L113" s="41"/>
      <c r="M113" s="189"/>
      <c r="N113" s="190"/>
      <c r="O113" s="66"/>
      <c r="P113" s="66"/>
      <c r="Q113" s="66"/>
      <c r="R113" s="66"/>
      <c r="S113" s="66"/>
      <c r="T113" s="67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9" t="s">
        <v>152</v>
      </c>
      <c r="AU113" s="19" t="s">
        <v>82</v>
      </c>
    </row>
    <row r="114" spans="1:65" s="2" customFormat="1" ht="10.199999999999999">
      <c r="A114" s="36"/>
      <c r="B114" s="37"/>
      <c r="C114" s="38"/>
      <c r="D114" s="191" t="s">
        <v>153</v>
      </c>
      <c r="E114" s="38"/>
      <c r="F114" s="192" t="s">
        <v>765</v>
      </c>
      <c r="G114" s="38"/>
      <c r="H114" s="38"/>
      <c r="I114" s="188"/>
      <c r="J114" s="38"/>
      <c r="K114" s="38"/>
      <c r="L114" s="41"/>
      <c r="M114" s="189"/>
      <c r="N114" s="190"/>
      <c r="O114" s="66"/>
      <c r="P114" s="66"/>
      <c r="Q114" s="66"/>
      <c r="R114" s="66"/>
      <c r="S114" s="66"/>
      <c r="T114" s="67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T114" s="19" t="s">
        <v>153</v>
      </c>
      <c r="AU114" s="19" t="s">
        <v>82</v>
      </c>
    </row>
    <row r="115" spans="1:65" s="12" customFormat="1" ht="10.199999999999999">
      <c r="B115" s="194"/>
      <c r="C115" s="195"/>
      <c r="D115" s="186" t="s">
        <v>168</v>
      </c>
      <c r="E115" s="196" t="s">
        <v>19</v>
      </c>
      <c r="F115" s="197" t="s">
        <v>766</v>
      </c>
      <c r="G115" s="195"/>
      <c r="H115" s="198">
        <v>165</v>
      </c>
      <c r="I115" s="199"/>
      <c r="J115" s="195"/>
      <c r="K115" s="195"/>
      <c r="L115" s="200"/>
      <c r="M115" s="201"/>
      <c r="N115" s="202"/>
      <c r="O115" s="202"/>
      <c r="P115" s="202"/>
      <c r="Q115" s="202"/>
      <c r="R115" s="202"/>
      <c r="S115" s="202"/>
      <c r="T115" s="203"/>
      <c r="AT115" s="204" t="s">
        <v>168</v>
      </c>
      <c r="AU115" s="204" t="s">
        <v>82</v>
      </c>
      <c r="AV115" s="12" t="s">
        <v>82</v>
      </c>
      <c r="AW115" s="12" t="s">
        <v>34</v>
      </c>
      <c r="AX115" s="12" t="s">
        <v>73</v>
      </c>
      <c r="AY115" s="204" t="s">
        <v>144</v>
      </c>
    </row>
    <row r="116" spans="1:65" s="13" customFormat="1" ht="10.199999999999999">
      <c r="B116" s="205"/>
      <c r="C116" s="206"/>
      <c r="D116" s="186" t="s">
        <v>168</v>
      </c>
      <c r="E116" s="207" t="s">
        <v>19</v>
      </c>
      <c r="F116" s="208" t="s">
        <v>170</v>
      </c>
      <c r="G116" s="206"/>
      <c r="H116" s="209">
        <v>165</v>
      </c>
      <c r="I116" s="210"/>
      <c r="J116" s="206"/>
      <c r="K116" s="206"/>
      <c r="L116" s="211"/>
      <c r="M116" s="212"/>
      <c r="N116" s="213"/>
      <c r="O116" s="213"/>
      <c r="P116" s="213"/>
      <c r="Q116" s="213"/>
      <c r="R116" s="213"/>
      <c r="S116" s="213"/>
      <c r="T116" s="214"/>
      <c r="AT116" s="215" t="s">
        <v>168</v>
      </c>
      <c r="AU116" s="215" t="s">
        <v>82</v>
      </c>
      <c r="AV116" s="13" t="s">
        <v>150</v>
      </c>
      <c r="AW116" s="13" t="s">
        <v>34</v>
      </c>
      <c r="AX116" s="13" t="s">
        <v>80</v>
      </c>
      <c r="AY116" s="215" t="s">
        <v>144</v>
      </c>
    </row>
    <row r="117" spans="1:65" s="2" customFormat="1" ht="21.75" customHeight="1">
      <c r="A117" s="36"/>
      <c r="B117" s="37"/>
      <c r="C117" s="173" t="s">
        <v>180</v>
      </c>
      <c r="D117" s="173" t="s">
        <v>145</v>
      </c>
      <c r="E117" s="174" t="s">
        <v>767</v>
      </c>
      <c r="F117" s="175" t="s">
        <v>768</v>
      </c>
      <c r="G117" s="176" t="s">
        <v>148</v>
      </c>
      <c r="H117" s="177">
        <v>82.5</v>
      </c>
      <c r="I117" s="178"/>
      <c r="J117" s="179">
        <f>ROUND(I117*H117,2)</f>
        <v>0</v>
      </c>
      <c r="K117" s="175" t="s">
        <v>149</v>
      </c>
      <c r="L117" s="41"/>
      <c r="M117" s="180" t="s">
        <v>19</v>
      </c>
      <c r="N117" s="181" t="s">
        <v>44</v>
      </c>
      <c r="O117" s="66"/>
      <c r="P117" s="182">
        <f>O117*H117</f>
        <v>0</v>
      </c>
      <c r="Q117" s="182">
        <v>3.9699999999999996E-3</v>
      </c>
      <c r="R117" s="182">
        <f>Q117*H117</f>
        <v>0.32752499999999996</v>
      </c>
      <c r="S117" s="182">
        <v>0</v>
      </c>
      <c r="T117" s="183">
        <f>S117*H117</f>
        <v>0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184" t="s">
        <v>150</v>
      </c>
      <c r="AT117" s="184" t="s">
        <v>145</v>
      </c>
      <c r="AU117" s="184" t="s">
        <v>82</v>
      </c>
      <c r="AY117" s="19" t="s">
        <v>144</v>
      </c>
      <c r="BE117" s="185">
        <f>IF(N117="základní",J117,0)</f>
        <v>0</v>
      </c>
      <c r="BF117" s="185">
        <f>IF(N117="snížená",J117,0)</f>
        <v>0</v>
      </c>
      <c r="BG117" s="185">
        <f>IF(N117="zákl. přenesená",J117,0)</f>
        <v>0</v>
      </c>
      <c r="BH117" s="185">
        <f>IF(N117="sníž. přenesená",J117,0)</f>
        <v>0</v>
      </c>
      <c r="BI117" s="185">
        <f>IF(N117="nulová",J117,0)</f>
        <v>0</v>
      </c>
      <c r="BJ117" s="19" t="s">
        <v>80</v>
      </c>
      <c r="BK117" s="185">
        <f>ROUND(I117*H117,2)</f>
        <v>0</v>
      </c>
      <c r="BL117" s="19" t="s">
        <v>150</v>
      </c>
      <c r="BM117" s="184" t="s">
        <v>769</v>
      </c>
    </row>
    <row r="118" spans="1:65" s="2" customFormat="1" ht="19.2">
      <c r="A118" s="36"/>
      <c r="B118" s="37"/>
      <c r="C118" s="38"/>
      <c r="D118" s="186" t="s">
        <v>152</v>
      </c>
      <c r="E118" s="38"/>
      <c r="F118" s="187" t="s">
        <v>770</v>
      </c>
      <c r="G118" s="38"/>
      <c r="H118" s="38"/>
      <c r="I118" s="188"/>
      <c r="J118" s="38"/>
      <c r="K118" s="38"/>
      <c r="L118" s="41"/>
      <c r="M118" s="189"/>
      <c r="N118" s="190"/>
      <c r="O118" s="66"/>
      <c r="P118" s="66"/>
      <c r="Q118" s="66"/>
      <c r="R118" s="66"/>
      <c r="S118" s="66"/>
      <c r="T118" s="67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T118" s="19" t="s">
        <v>152</v>
      </c>
      <c r="AU118" s="19" t="s">
        <v>82</v>
      </c>
    </row>
    <row r="119" spans="1:65" s="2" customFormat="1" ht="10.199999999999999">
      <c r="A119" s="36"/>
      <c r="B119" s="37"/>
      <c r="C119" s="38"/>
      <c r="D119" s="191" t="s">
        <v>153</v>
      </c>
      <c r="E119" s="38"/>
      <c r="F119" s="192" t="s">
        <v>771</v>
      </c>
      <c r="G119" s="38"/>
      <c r="H119" s="38"/>
      <c r="I119" s="188"/>
      <c r="J119" s="38"/>
      <c r="K119" s="38"/>
      <c r="L119" s="41"/>
      <c r="M119" s="189"/>
      <c r="N119" s="190"/>
      <c r="O119" s="66"/>
      <c r="P119" s="66"/>
      <c r="Q119" s="66"/>
      <c r="R119" s="66"/>
      <c r="S119" s="66"/>
      <c r="T119" s="67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19" t="s">
        <v>153</v>
      </c>
      <c r="AU119" s="19" t="s">
        <v>82</v>
      </c>
    </row>
    <row r="120" spans="1:65" s="12" customFormat="1" ht="10.199999999999999">
      <c r="B120" s="194"/>
      <c r="C120" s="195"/>
      <c r="D120" s="186" t="s">
        <v>168</v>
      </c>
      <c r="E120" s="196" t="s">
        <v>19</v>
      </c>
      <c r="F120" s="197" t="s">
        <v>754</v>
      </c>
      <c r="G120" s="195"/>
      <c r="H120" s="198">
        <v>82.5</v>
      </c>
      <c r="I120" s="199"/>
      <c r="J120" s="195"/>
      <c r="K120" s="195"/>
      <c r="L120" s="200"/>
      <c r="M120" s="201"/>
      <c r="N120" s="202"/>
      <c r="O120" s="202"/>
      <c r="P120" s="202"/>
      <c r="Q120" s="202"/>
      <c r="R120" s="202"/>
      <c r="S120" s="202"/>
      <c r="T120" s="203"/>
      <c r="AT120" s="204" t="s">
        <v>168</v>
      </c>
      <c r="AU120" s="204" t="s">
        <v>82</v>
      </c>
      <c r="AV120" s="12" t="s">
        <v>82</v>
      </c>
      <c r="AW120" s="12" t="s">
        <v>34</v>
      </c>
      <c r="AX120" s="12" t="s">
        <v>73</v>
      </c>
      <c r="AY120" s="204" t="s">
        <v>144</v>
      </c>
    </row>
    <row r="121" spans="1:65" s="13" customFormat="1" ht="10.199999999999999">
      <c r="B121" s="205"/>
      <c r="C121" s="206"/>
      <c r="D121" s="186" t="s">
        <v>168</v>
      </c>
      <c r="E121" s="207" t="s">
        <v>19</v>
      </c>
      <c r="F121" s="208" t="s">
        <v>170</v>
      </c>
      <c r="G121" s="206"/>
      <c r="H121" s="209">
        <v>82.5</v>
      </c>
      <c r="I121" s="210"/>
      <c r="J121" s="206"/>
      <c r="K121" s="206"/>
      <c r="L121" s="211"/>
      <c r="M121" s="212"/>
      <c r="N121" s="213"/>
      <c r="O121" s="213"/>
      <c r="P121" s="213"/>
      <c r="Q121" s="213"/>
      <c r="R121" s="213"/>
      <c r="S121" s="213"/>
      <c r="T121" s="214"/>
      <c r="AT121" s="215" t="s">
        <v>168</v>
      </c>
      <c r="AU121" s="215" t="s">
        <v>82</v>
      </c>
      <c r="AV121" s="13" t="s">
        <v>150</v>
      </c>
      <c r="AW121" s="13" t="s">
        <v>34</v>
      </c>
      <c r="AX121" s="13" t="s">
        <v>80</v>
      </c>
      <c r="AY121" s="215" t="s">
        <v>144</v>
      </c>
    </row>
    <row r="122" spans="1:65" s="2" customFormat="1" ht="24.15" customHeight="1">
      <c r="A122" s="36"/>
      <c r="B122" s="37"/>
      <c r="C122" s="173" t="s">
        <v>186</v>
      </c>
      <c r="D122" s="173" t="s">
        <v>145</v>
      </c>
      <c r="E122" s="174" t="s">
        <v>772</v>
      </c>
      <c r="F122" s="175" t="s">
        <v>773</v>
      </c>
      <c r="G122" s="176" t="s">
        <v>148</v>
      </c>
      <c r="H122" s="177">
        <v>27.5</v>
      </c>
      <c r="I122" s="178"/>
      <c r="J122" s="179">
        <f>ROUND(I122*H122,2)</f>
        <v>0</v>
      </c>
      <c r="K122" s="175" t="s">
        <v>149</v>
      </c>
      <c r="L122" s="41"/>
      <c r="M122" s="180" t="s">
        <v>19</v>
      </c>
      <c r="N122" s="181" t="s">
        <v>44</v>
      </c>
      <c r="O122" s="66"/>
      <c r="P122" s="182">
        <f>O122*H122</f>
        <v>0</v>
      </c>
      <c r="Q122" s="182">
        <v>4.2700000000000004E-3</v>
      </c>
      <c r="R122" s="182">
        <f>Q122*H122</f>
        <v>0.11742500000000002</v>
      </c>
      <c r="S122" s="182">
        <v>0</v>
      </c>
      <c r="T122" s="183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84" t="s">
        <v>150</v>
      </c>
      <c r="AT122" s="184" t="s">
        <v>145</v>
      </c>
      <c r="AU122" s="184" t="s">
        <v>82</v>
      </c>
      <c r="AY122" s="19" t="s">
        <v>144</v>
      </c>
      <c r="BE122" s="185">
        <f>IF(N122="základní",J122,0)</f>
        <v>0</v>
      </c>
      <c r="BF122" s="185">
        <f>IF(N122="snížená",J122,0)</f>
        <v>0</v>
      </c>
      <c r="BG122" s="185">
        <f>IF(N122="zákl. přenesená",J122,0)</f>
        <v>0</v>
      </c>
      <c r="BH122" s="185">
        <f>IF(N122="sníž. přenesená",J122,0)</f>
        <v>0</v>
      </c>
      <c r="BI122" s="185">
        <f>IF(N122="nulová",J122,0)</f>
        <v>0</v>
      </c>
      <c r="BJ122" s="19" t="s">
        <v>80</v>
      </c>
      <c r="BK122" s="185">
        <f>ROUND(I122*H122,2)</f>
        <v>0</v>
      </c>
      <c r="BL122" s="19" t="s">
        <v>150</v>
      </c>
      <c r="BM122" s="184" t="s">
        <v>774</v>
      </c>
    </row>
    <row r="123" spans="1:65" s="2" customFormat="1" ht="19.2">
      <c r="A123" s="36"/>
      <c r="B123" s="37"/>
      <c r="C123" s="38"/>
      <c r="D123" s="186" t="s">
        <v>152</v>
      </c>
      <c r="E123" s="38"/>
      <c r="F123" s="187" t="s">
        <v>775</v>
      </c>
      <c r="G123" s="38"/>
      <c r="H123" s="38"/>
      <c r="I123" s="188"/>
      <c r="J123" s="38"/>
      <c r="K123" s="38"/>
      <c r="L123" s="41"/>
      <c r="M123" s="189"/>
      <c r="N123" s="190"/>
      <c r="O123" s="66"/>
      <c r="P123" s="66"/>
      <c r="Q123" s="66"/>
      <c r="R123" s="66"/>
      <c r="S123" s="66"/>
      <c r="T123" s="67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9" t="s">
        <v>152</v>
      </c>
      <c r="AU123" s="19" t="s">
        <v>82</v>
      </c>
    </row>
    <row r="124" spans="1:65" s="2" customFormat="1" ht="10.199999999999999">
      <c r="A124" s="36"/>
      <c r="B124" s="37"/>
      <c r="C124" s="38"/>
      <c r="D124" s="191" t="s">
        <v>153</v>
      </c>
      <c r="E124" s="38"/>
      <c r="F124" s="192" t="s">
        <v>776</v>
      </c>
      <c r="G124" s="38"/>
      <c r="H124" s="38"/>
      <c r="I124" s="188"/>
      <c r="J124" s="38"/>
      <c r="K124" s="38"/>
      <c r="L124" s="41"/>
      <c r="M124" s="189"/>
      <c r="N124" s="190"/>
      <c r="O124" s="66"/>
      <c r="P124" s="66"/>
      <c r="Q124" s="66"/>
      <c r="R124" s="66"/>
      <c r="S124" s="66"/>
      <c r="T124" s="67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9" t="s">
        <v>153</v>
      </c>
      <c r="AU124" s="19" t="s">
        <v>82</v>
      </c>
    </row>
    <row r="125" spans="1:65" s="12" customFormat="1" ht="10.199999999999999">
      <c r="B125" s="194"/>
      <c r="C125" s="195"/>
      <c r="D125" s="186" t="s">
        <v>168</v>
      </c>
      <c r="E125" s="196" t="s">
        <v>19</v>
      </c>
      <c r="F125" s="197" t="s">
        <v>760</v>
      </c>
      <c r="G125" s="195"/>
      <c r="H125" s="198">
        <v>27.5</v>
      </c>
      <c r="I125" s="199"/>
      <c r="J125" s="195"/>
      <c r="K125" s="195"/>
      <c r="L125" s="200"/>
      <c r="M125" s="201"/>
      <c r="N125" s="202"/>
      <c r="O125" s="202"/>
      <c r="P125" s="202"/>
      <c r="Q125" s="202"/>
      <c r="R125" s="202"/>
      <c r="S125" s="202"/>
      <c r="T125" s="203"/>
      <c r="AT125" s="204" t="s">
        <v>168</v>
      </c>
      <c r="AU125" s="204" t="s">
        <v>82</v>
      </c>
      <c r="AV125" s="12" t="s">
        <v>82</v>
      </c>
      <c r="AW125" s="12" t="s">
        <v>34</v>
      </c>
      <c r="AX125" s="12" t="s">
        <v>73</v>
      </c>
      <c r="AY125" s="204" t="s">
        <v>144</v>
      </c>
    </row>
    <row r="126" spans="1:65" s="13" customFormat="1" ht="10.199999999999999">
      <c r="B126" s="205"/>
      <c r="C126" s="206"/>
      <c r="D126" s="186" t="s">
        <v>168</v>
      </c>
      <c r="E126" s="207" t="s">
        <v>19</v>
      </c>
      <c r="F126" s="208" t="s">
        <v>170</v>
      </c>
      <c r="G126" s="206"/>
      <c r="H126" s="209">
        <v>27.5</v>
      </c>
      <c r="I126" s="210"/>
      <c r="J126" s="206"/>
      <c r="K126" s="206"/>
      <c r="L126" s="211"/>
      <c r="M126" s="212"/>
      <c r="N126" s="213"/>
      <c r="O126" s="213"/>
      <c r="P126" s="213"/>
      <c r="Q126" s="213"/>
      <c r="R126" s="213"/>
      <c r="S126" s="213"/>
      <c r="T126" s="214"/>
      <c r="AT126" s="215" t="s">
        <v>168</v>
      </c>
      <c r="AU126" s="215" t="s">
        <v>82</v>
      </c>
      <c r="AV126" s="13" t="s">
        <v>150</v>
      </c>
      <c r="AW126" s="13" t="s">
        <v>34</v>
      </c>
      <c r="AX126" s="13" t="s">
        <v>80</v>
      </c>
      <c r="AY126" s="215" t="s">
        <v>144</v>
      </c>
    </row>
    <row r="127" spans="1:65" s="2" customFormat="1" ht="24.15" customHeight="1">
      <c r="A127" s="36"/>
      <c r="B127" s="37"/>
      <c r="C127" s="173" t="s">
        <v>193</v>
      </c>
      <c r="D127" s="173" t="s">
        <v>145</v>
      </c>
      <c r="E127" s="174" t="s">
        <v>777</v>
      </c>
      <c r="F127" s="175" t="s">
        <v>778</v>
      </c>
      <c r="G127" s="176" t="s">
        <v>148</v>
      </c>
      <c r="H127" s="177">
        <v>165</v>
      </c>
      <c r="I127" s="178"/>
      <c r="J127" s="179">
        <f>ROUND(I127*H127,2)</f>
        <v>0</v>
      </c>
      <c r="K127" s="175" t="s">
        <v>149</v>
      </c>
      <c r="L127" s="41"/>
      <c r="M127" s="180" t="s">
        <v>19</v>
      </c>
      <c r="N127" s="181" t="s">
        <v>44</v>
      </c>
      <c r="O127" s="66"/>
      <c r="P127" s="182">
        <f>O127*H127</f>
        <v>0</v>
      </c>
      <c r="Q127" s="182">
        <v>3.5899999999999999E-3</v>
      </c>
      <c r="R127" s="182">
        <f>Q127*H127</f>
        <v>0.59234999999999993</v>
      </c>
      <c r="S127" s="182">
        <v>0</v>
      </c>
      <c r="T127" s="183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84" t="s">
        <v>150</v>
      </c>
      <c r="AT127" s="184" t="s">
        <v>145</v>
      </c>
      <c r="AU127" s="184" t="s">
        <v>82</v>
      </c>
      <c r="AY127" s="19" t="s">
        <v>144</v>
      </c>
      <c r="BE127" s="185">
        <f>IF(N127="základní",J127,0)</f>
        <v>0</v>
      </c>
      <c r="BF127" s="185">
        <f>IF(N127="snížená",J127,0)</f>
        <v>0</v>
      </c>
      <c r="BG127" s="185">
        <f>IF(N127="zákl. přenesená",J127,0)</f>
        <v>0</v>
      </c>
      <c r="BH127" s="185">
        <f>IF(N127="sníž. přenesená",J127,0)</f>
        <v>0</v>
      </c>
      <c r="BI127" s="185">
        <f>IF(N127="nulová",J127,0)</f>
        <v>0</v>
      </c>
      <c r="BJ127" s="19" t="s">
        <v>80</v>
      </c>
      <c r="BK127" s="185">
        <f>ROUND(I127*H127,2)</f>
        <v>0</v>
      </c>
      <c r="BL127" s="19" t="s">
        <v>150</v>
      </c>
      <c r="BM127" s="184" t="s">
        <v>779</v>
      </c>
    </row>
    <row r="128" spans="1:65" s="2" customFormat="1" ht="19.2">
      <c r="A128" s="36"/>
      <c r="B128" s="37"/>
      <c r="C128" s="38"/>
      <c r="D128" s="186" t="s">
        <v>152</v>
      </c>
      <c r="E128" s="38"/>
      <c r="F128" s="187" t="s">
        <v>780</v>
      </c>
      <c r="G128" s="38"/>
      <c r="H128" s="38"/>
      <c r="I128" s="188"/>
      <c r="J128" s="38"/>
      <c r="K128" s="38"/>
      <c r="L128" s="41"/>
      <c r="M128" s="189"/>
      <c r="N128" s="190"/>
      <c r="O128" s="66"/>
      <c r="P128" s="66"/>
      <c r="Q128" s="66"/>
      <c r="R128" s="66"/>
      <c r="S128" s="66"/>
      <c r="T128" s="67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9" t="s">
        <v>152</v>
      </c>
      <c r="AU128" s="19" t="s">
        <v>82</v>
      </c>
    </row>
    <row r="129" spans="1:65" s="2" customFormat="1" ht="10.199999999999999">
      <c r="A129" s="36"/>
      <c r="B129" s="37"/>
      <c r="C129" s="38"/>
      <c r="D129" s="191" t="s">
        <v>153</v>
      </c>
      <c r="E129" s="38"/>
      <c r="F129" s="192" t="s">
        <v>781</v>
      </c>
      <c r="G129" s="38"/>
      <c r="H129" s="38"/>
      <c r="I129" s="188"/>
      <c r="J129" s="38"/>
      <c r="K129" s="38"/>
      <c r="L129" s="41"/>
      <c r="M129" s="189"/>
      <c r="N129" s="190"/>
      <c r="O129" s="66"/>
      <c r="P129" s="66"/>
      <c r="Q129" s="66"/>
      <c r="R129" s="66"/>
      <c r="S129" s="66"/>
      <c r="T129" s="67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9" t="s">
        <v>153</v>
      </c>
      <c r="AU129" s="19" t="s">
        <v>82</v>
      </c>
    </row>
    <row r="130" spans="1:65" s="12" customFormat="1" ht="10.199999999999999">
      <c r="B130" s="194"/>
      <c r="C130" s="195"/>
      <c r="D130" s="186" t="s">
        <v>168</v>
      </c>
      <c r="E130" s="196" t="s">
        <v>19</v>
      </c>
      <c r="F130" s="197" t="s">
        <v>766</v>
      </c>
      <c r="G130" s="195"/>
      <c r="H130" s="198">
        <v>165</v>
      </c>
      <c r="I130" s="199"/>
      <c r="J130" s="195"/>
      <c r="K130" s="195"/>
      <c r="L130" s="200"/>
      <c r="M130" s="201"/>
      <c r="N130" s="202"/>
      <c r="O130" s="202"/>
      <c r="P130" s="202"/>
      <c r="Q130" s="202"/>
      <c r="R130" s="202"/>
      <c r="S130" s="202"/>
      <c r="T130" s="203"/>
      <c r="AT130" s="204" t="s">
        <v>168</v>
      </c>
      <c r="AU130" s="204" t="s">
        <v>82</v>
      </c>
      <c r="AV130" s="12" t="s">
        <v>82</v>
      </c>
      <c r="AW130" s="12" t="s">
        <v>34</v>
      </c>
      <c r="AX130" s="12" t="s">
        <v>73</v>
      </c>
      <c r="AY130" s="204" t="s">
        <v>144</v>
      </c>
    </row>
    <row r="131" spans="1:65" s="13" customFormat="1" ht="10.199999999999999">
      <c r="B131" s="205"/>
      <c r="C131" s="206"/>
      <c r="D131" s="186" t="s">
        <v>168</v>
      </c>
      <c r="E131" s="207" t="s">
        <v>19</v>
      </c>
      <c r="F131" s="208" t="s">
        <v>170</v>
      </c>
      <c r="G131" s="206"/>
      <c r="H131" s="209">
        <v>165</v>
      </c>
      <c r="I131" s="210"/>
      <c r="J131" s="206"/>
      <c r="K131" s="206"/>
      <c r="L131" s="211"/>
      <c r="M131" s="212"/>
      <c r="N131" s="213"/>
      <c r="O131" s="213"/>
      <c r="P131" s="213"/>
      <c r="Q131" s="213"/>
      <c r="R131" s="213"/>
      <c r="S131" s="213"/>
      <c r="T131" s="214"/>
      <c r="AT131" s="215" t="s">
        <v>168</v>
      </c>
      <c r="AU131" s="215" t="s">
        <v>82</v>
      </c>
      <c r="AV131" s="13" t="s">
        <v>150</v>
      </c>
      <c r="AW131" s="13" t="s">
        <v>34</v>
      </c>
      <c r="AX131" s="13" t="s">
        <v>80</v>
      </c>
      <c r="AY131" s="215" t="s">
        <v>144</v>
      </c>
    </row>
    <row r="132" spans="1:65" s="2" customFormat="1" ht="24.15" customHeight="1">
      <c r="A132" s="36"/>
      <c r="B132" s="37"/>
      <c r="C132" s="173" t="s">
        <v>199</v>
      </c>
      <c r="D132" s="173" t="s">
        <v>145</v>
      </c>
      <c r="E132" s="174" t="s">
        <v>782</v>
      </c>
      <c r="F132" s="175" t="s">
        <v>783</v>
      </c>
      <c r="G132" s="176" t="s">
        <v>148</v>
      </c>
      <c r="H132" s="177">
        <v>11</v>
      </c>
      <c r="I132" s="178"/>
      <c r="J132" s="179">
        <f>ROUND(I132*H132,2)</f>
        <v>0</v>
      </c>
      <c r="K132" s="175" t="s">
        <v>149</v>
      </c>
      <c r="L132" s="41"/>
      <c r="M132" s="180" t="s">
        <v>19</v>
      </c>
      <c r="N132" s="181" t="s">
        <v>44</v>
      </c>
      <c r="O132" s="66"/>
      <c r="P132" s="182">
        <f>O132*H132</f>
        <v>0</v>
      </c>
      <c r="Q132" s="182">
        <v>1.5299999999999999E-3</v>
      </c>
      <c r="R132" s="182">
        <f>Q132*H132</f>
        <v>1.6829999999999998E-2</v>
      </c>
      <c r="S132" s="182">
        <v>0</v>
      </c>
      <c r="T132" s="183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84" t="s">
        <v>150</v>
      </c>
      <c r="AT132" s="184" t="s">
        <v>145</v>
      </c>
      <c r="AU132" s="184" t="s">
        <v>82</v>
      </c>
      <c r="AY132" s="19" t="s">
        <v>144</v>
      </c>
      <c r="BE132" s="185">
        <f>IF(N132="základní",J132,0)</f>
        <v>0</v>
      </c>
      <c r="BF132" s="185">
        <f>IF(N132="snížená",J132,0)</f>
        <v>0</v>
      </c>
      <c r="BG132" s="185">
        <f>IF(N132="zákl. přenesená",J132,0)</f>
        <v>0</v>
      </c>
      <c r="BH132" s="185">
        <f>IF(N132="sníž. přenesená",J132,0)</f>
        <v>0</v>
      </c>
      <c r="BI132" s="185">
        <f>IF(N132="nulová",J132,0)</f>
        <v>0</v>
      </c>
      <c r="BJ132" s="19" t="s">
        <v>80</v>
      </c>
      <c r="BK132" s="185">
        <f>ROUND(I132*H132,2)</f>
        <v>0</v>
      </c>
      <c r="BL132" s="19" t="s">
        <v>150</v>
      </c>
      <c r="BM132" s="184" t="s">
        <v>784</v>
      </c>
    </row>
    <row r="133" spans="1:65" s="2" customFormat="1" ht="19.2">
      <c r="A133" s="36"/>
      <c r="B133" s="37"/>
      <c r="C133" s="38"/>
      <c r="D133" s="186" t="s">
        <v>152</v>
      </c>
      <c r="E133" s="38"/>
      <c r="F133" s="187" t="s">
        <v>785</v>
      </c>
      <c r="G133" s="38"/>
      <c r="H133" s="38"/>
      <c r="I133" s="188"/>
      <c r="J133" s="38"/>
      <c r="K133" s="38"/>
      <c r="L133" s="41"/>
      <c r="M133" s="189"/>
      <c r="N133" s="190"/>
      <c r="O133" s="66"/>
      <c r="P133" s="66"/>
      <c r="Q133" s="66"/>
      <c r="R133" s="66"/>
      <c r="S133" s="66"/>
      <c r="T133" s="67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9" t="s">
        <v>152</v>
      </c>
      <c r="AU133" s="19" t="s">
        <v>82</v>
      </c>
    </row>
    <row r="134" spans="1:65" s="2" customFormat="1" ht="10.199999999999999">
      <c r="A134" s="36"/>
      <c r="B134" s="37"/>
      <c r="C134" s="38"/>
      <c r="D134" s="191" t="s">
        <v>153</v>
      </c>
      <c r="E134" s="38"/>
      <c r="F134" s="192" t="s">
        <v>786</v>
      </c>
      <c r="G134" s="38"/>
      <c r="H134" s="38"/>
      <c r="I134" s="188"/>
      <c r="J134" s="38"/>
      <c r="K134" s="38"/>
      <c r="L134" s="41"/>
      <c r="M134" s="189"/>
      <c r="N134" s="190"/>
      <c r="O134" s="66"/>
      <c r="P134" s="66"/>
      <c r="Q134" s="66"/>
      <c r="R134" s="66"/>
      <c r="S134" s="66"/>
      <c r="T134" s="67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9" t="s">
        <v>153</v>
      </c>
      <c r="AU134" s="19" t="s">
        <v>82</v>
      </c>
    </row>
    <row r="135" spans="1:65" s="2" customFormat="1" ht="28.8">
      <c r="A135" s="36"/>
      <c r="B135" s="37"/>
      <c r="C135" s="38"/>
      <c r="D135" s="186" t="s">
        <v>155</v>
      </c>
      <c r="E135" s="38"/>
      <c r="F135" s="193" t="s">
        <v>787</v>
      </c>
      <c r="G135" s="38"/>
      <c r="H135" s="38"/>
      <c r="I135" s="188"/>
      <c r="J135" s="38"/>
      <c r="K135" s="38"/>
      <c r="L135" s="41"/>
      <c r="M135" s="189"/>
      <c r="N135" s="190"/>
      <c r="O135" s="66"/>
      <c r="P135" s="66"/>
      <c r="Q135" s="66"/>
      <c r="R135" s="66"/>
      <c r="S135" s="66"/>
      <c r="T135" s="67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9" t="s">
        <v>155</v>
      </c>
      <c r="AU135" s="19" t="s">
        <v>82</v>
      </c>
    </row>
    <row r="136" spans="1:65" s="12" customFormat="1" ht="10.199999999999999">
      <c r="B136" s="194"/>
      <c r="C136" s="195"/>
      <c r="D136" s="186" t="s">
        <v>168</v>
      </c>
      <c r="E136" s="196" t="s">
        <v>19</v>
      </c>
      <c r="F136" s="197" t="s">
        <v>788</v>
      </c>
      <c r="G136" s="195"/>
      <c r="H136" s="198">
        <v>11</v>
      </c>
      <c r="I136" s="199"/>
      <c r="J136" s="195"/>
      <c r="K136" s="195"/>
      <c r="L136" s="200"/>
      <c r="M136" s="201"/>
      <c r="N136" s="202"/>
      <c r="O136" s="202"/>
      <c r="P136" s="202"/>
      <c r="Q136" s="202"/>
      <c r="R136" s="202"/>
      <c r="S136" s="202"/>
      <c r="T136" s="203"/>
      <c r="AT136" s="204" t="s">
        <v>168</v>
      </c>
      <c r="AU136" s="204" t="s">
        <v>82</v>
      </c>
      <c r="AV136" s="12" t="s">
        <v>82</v>
      </c>
      <c r="AW136" s="12" t="s">
        <v>34</v>
      </c>
      <c r="AX136" s="12" t="s">
        <v>73</v>
      </c>
      <c r="AY136" s="204" t="s">
        <v>144</v>
      </c>
    </row>
    <row r="137" spans="1:65" s="13" customFormat="1" ht="10.199999999999999">
      <c r="B137" s="205"/>
      <c r="C137" s="206"/>
      <c r="D137" s="186" t="s">
        <v>168</v>
      </c>
      <c r="E137" s="207" t="s">
        <v>19</v>
      </c>
      <c r="F137" s="208" t="s">
        <v>170</v>
      </c>
      <c r="G137" s="206"/>
      <c r="H137" s="209">
        <v>11</v>
      </c>
      <c r="I137" s="210"/>
      <c r="J137" s="206"/>
      <c r="K137" s="206"/>
      <c r="L137" s="211"/>
      <c r="M137" s="212"/>
      <c r="N137" s="213"/>
      <c r="O137" s="213"/>
      <c r="P137" s="213"/>
      <c r="Q137" s="213"/>
      <c r="R137" s="213"/>
      <c r="S137" s="213"/>
      <c r="T137" s="214"/>
      <c r="AT137" s="215" t="s">
        <v>168</v>
      </c>
      <c r="AU137" s="215" t="s">
        <v>82</v>
      </c>
      <c r="AV137" s="13" t="s">
        <v>150</v>
      </c>
      <c r="AW137" s="13" t="s">
        <v>34</v>
      </c>
      <c r="AX137" s="13" t="s">
        <v>80</v>
      </c>
      <c r="AY137" s="215" t="s">
        <v>144</v>
      </c>
    </row>
    <row r="138" spans="1:65" s="2" customFormat="1" ht="24.15" customHeight="1">
      <c r="A138" s="36"/>
      <c r="B138" s="37"/>
      <c r="C138" s="173" t="s">
        <v>205</v>
      </c>
      <c r="D138" s="173" t="s">
        <v>145</v>
      </c>
      <c r="E138" s="174" t="s">
        <v>789</v>
      </c>
      <c r="F138" s="175" t="s">
        <v>790</v>
      </c>
      <c r="G138" s="176" t="s">
        <v>148</v>
      </c>
      <c r="H138" s="177">
        <v>16.5</v>
      </c>
      <c r="I138" s="178"/>
      <c r="J138" s="179">
        <f>ROUND(I138*H138,2)</f>
        <v>0</v>
      </c>
      <c r="K138" s="175" t="s">
        <v>149</v>
      </c>
      <c r="L138" s="41"/>
      <c r="M138" s="180" t="s">
        <v>19</v>
      </c>
      <c r="N138" s="181" t="s">
        <v>44</v>
      </c>
      <c r="O138" s="66"/>
      <c r="P138" s="182">
        <f>O138*H138</f>
        <v>0</v>
      </c>
      <c r="Q138" s="182">
        <v>1.34E-3</v>
      </c>
      <c r="R138" s="182">
        <f>Q138*H138</f>
        <v>2.2110000000000001E-2</v>
      </c>
      <c r="S138" s="182">
        <v>0</v>
      </c>
      <c r="T138" s="183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84" t="s">
        <v>150</v>
      </c>
      <c r="AT138" s="184" t="s">
        <v>145</v>
      </c>
      <c r="AU138" s="184" t="s">
        <v>82</v>
      </c>
      <c r="AY138" s="19" t="s">
        <v>144</v>
      </c>
      <c r="BE138" s="185">
        <f>IF(N138="základní",J138,0)</f>
        <v>0</v>
      </c>
      <c r="BF138" s="185">
        <f>IF(N138="snížená",J138,0)</f>
        <v>0</v>
      </c>
      <c r="BG138" s="185">
        <f>IF(N138="zákl. přenesená",J138,0)</f>
        <v>0</v>
      </c>
      <c r="BH138" s="185">
        <f>IF(N138="sníž. přenesená",J138,0)</f>
        <v>0</v>
      </c>
      <c r="BI138" s="185">
        <f>IF(N138="nulová",J138,0)</f>
        <v>0</v>
      </c>
      <c r="BJ138" s="19" t="s">
        <v>80</v>
      </c>
      <c r="BK138" s="185">
        <f>ROUND(I138*H138,2)</f>
        <v>0</v>
      </c>
      <c r="BL138" s="19" t="s">
        <v>150</v>
      </c>
      <c r="BM138" s="184" t="s">
        <v>791</v>
      </c>
    </row>
    <row r="139" spans="1:65" s="2" customFormat="1" ht="19.2">
      <c r="A139" s="36"/>
      <c r="B139" s="37"/>
      <c r="C139" s="38"/>
      <c r="D139" s="186" t="s">
        <v>152</v>
      </c>
      <c r="E139" s="38"/>
      <c r="F139" s="187" t="s">
        <v>792</v>
      </c>
      <c r="G139" s="38"/>
      <c r="H139" s="38"/>
      <c r="I139" s="188"/>
      <c r="J139" s="38"/>
      <c r="K139" s="38"/>
      <c r="L139" s="41"/>
      <c r="M139" s="189"/>
      <c r="N139" s="190"/>
      <c r="O139" s="66"/>
      <c r="P139" s="66"/>
      <c r="Q139" s="66"/>
      <c r="R139" s="66"/>
      <c r="S139" s="66"/>
      <c r="T139" s="67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9" t="s">
        <v>152</v>
      </c>
      <c r="AU139" s="19" t="s">
        <v>82</v>
      </c>
    </row>
    <row r="140" spans="1:65" s="2" customFormat="1" ht="10.199999999999999">
      <c r="A140" s="36"/>
      <c r="B140" s="37"/>
      <c r="C140" s="38"/>
      <c r="D140" s="191" t="s">
        <v>153</v>
      </c>
      <c r="E140" s="38"/>
      <c r="F140" s="192" t="s">
        <v>793</v>
      </c>
      <c r="G140" s="38"/>
      <c r="H140" s="38"/>
      <c r="I140" s="188"/>
      <c r="J140" s="38"/>
      <c r="K140" s="38"/>
      <c r="L140" s="41"/>
      <c r="M140" s="189"/>
      <c r="N140" s="190"/>
      <c r="O140" s="66"/>
      <c r="P140" s="66"/>
      <c r="Q140" s="66"/>
      <c r="R140" s="66"/>
      <c r="S140" s="66"/>
      <c r="T140" s="67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T140" s="19" t="s">
        <v>153</v>
      </c>
      <c r="AU140" s="19" t="s">
        <v>82</v>
      </c>
    </row>
    <row r="141" spans="1:65" s="2" customFormat="1" ht="28.8">
      <c r="A141" s="36"/>
      <c r="B141" s="37"/>
      <c r="C141" s="38"/>
      <c r="D141" s="186" t="s">
        <v>155</v>
      </c>
      <c r="E141" s="38"/>
      <c r="F141" s="193" t="s">
        <v>787</v>
      </c>
      <c r="G141" s="38"/>
      <c r="H141" s="38"/>
      <c r="I141" s="188"/>
      <c r="J141" s="38"/>
      <c r="K141" s="38"/>
      <c r="L141" s="41"/>
      <c r="M141" s="189"/>
      <c r="N141" s="190"/>
      <c r="O141" s="66"/>
      <c r="P141" s="66"/>
      <c r="Q141" s="66"/>
      <c r="R141" s="66"/>
      <c r="S141" s="66"/>
      <c r="T141" s="67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9" t="s">
        <v>155</v>
      </c>
      <c r="AU141" s="19" t="s">
        <v>82</v>
      </c>
    </row>
    <row r="142" spans="1:65" s="12" customFormat="1" ht="10.199999999999999">
      <c r="B142" s="194"/>
      <c r="C142" s="195"/>
      <c r="D142" s="186" t="s">
        <v>168</v>
      </c>
      <c r="E142" s="196" t="s">
        <v>19</v>
      </c>
      <c r="F142" s="197" t="s">
        <v>794</v>
      </c>
      <c r="G142" s="195"/>
      <c r="H142" s="198">
        <v>16.5</v>
      </c>
      <c r="I142" s="199"/>
      <c r="J142" s="195"/>
      <c r="K142" s="195"/>
      <c r="L142" s="200"/>
      <c r="M142" s="201"/>
      <c r="N142" s="202"/>
      <c r="O142" s="202"/>
      <c r="P142" s="202"/>
      <c r="Q142" s="202"/>
      <c r="R142" s="202"/>
      <c r="S142" s="202"/>
      <c r="T142" s="203"/>
      <c r="AT142" s="204" t="s">
        <v>168</v>
      </c>
      <c r="AU142" s="204" t="s">
        <v>82</v>
      </c>
      <c r="AV142" s="12" t="s">
        <v>82</v>
      </c>
      <c r="AW142" s="12" t="s">
        <v>34</v>
      </c>
      <c r="AX142" s="12" t="s">
        <v>73</v>
      </c>
      <c r="AY142" s="204" t="s">
        <v>144</v>
      </c>
    </row>
    <row r="143" spans="1:65" s="13" customFormat="1" ht="10.199999999999999">
      <c r="B143" s="205"/>
      <c r="C143" s="206"/>
      <c r="D143" s="186" t="s">
        <v>168</v>
      </c>
      <c r="E143" s="207" t="s">
        <v>19</v>
      </c>
      <c r="F143" s="208" t="s">
        <v>170</v>
      </c>
      <c r="G143" s="206"/>
      <c r="H143" s="209">
        <v>16.5</v>
      </c>
      <c r="I143" s="210"/>
      <c r="J143" s="206"/>
      <c r="K143" s="206"/>
      <c r="L143" s="211"/>
      <c r="M143" s="212"/>
      <c r="N143" s="213"/>
      <c r="O143" s="213"/>
      <c r="P143" s="213"/>
      <c r="Q143" s="213"/>
      <c r="R143" s="213"/>
      <c r="S143" s="213"/>
      <c r="T143" s="214"/>
      <c r="AT143" s="215" t="s">
        <v>168</v>
      </c>
      <c r="AU143" s="215" t="s">
        <v>82</v>
      </c>
      <c r="AV143" s="13" t="s">
        <v>150</v>
      </c>
      <c r="AW143" s="13" t="s">
        <v>34</v>
      </c>
      <c r="AX143" s="13" t="s">
        <v>80</v>
      </c>
      <c r="AY143" s="215" t="s">
        <v>144</v>
      </c>
    </row>
    <row r="144" spans="1:65" s="2" customFormat="1" ht="24.15" customHeight="1">
      <c r="A144" s="36"/>
      <c r="B144" s="37"/>
      <c r="C144" s="173" t="s">
        <v>211</v>
      </c>
      <c r="D144" s="173" t="s">
        <v>145</v>
      </c>
      <c r="E144" s="174" t="s">
        <v>795</v>
      </c>
      <c r="F144" s="175" t="s">
        <v>796</v>
      </c>
      <c r="G144" s="176" t="s">
        <v>148</v>
      </c>
      <c r="H144" s="177">
        <v>275</v>
      </c>
      <c r="I144" s="178"/>
      <c r="J144" s="179">
        <f>ROUND(I144*H144,2)</f>
        <v>0</v>
      </c>
      <c r="K144" s="175" t="s">
        <v>149</v>
      </c>
      <c r="L144" s="41"/>
      <c r="M144" s="180" t="s">
        <v>19</v>
      </c>
      <c r="N144" s="181" t="s">
        <v>44</v>
      </c>
      <c r="O144" s="66"/>
      <c r="P144" s="182">
        <f>O144*H144</f>
        <v>0</v>
      </c>
      <c r="Q144" s="182">
        <v>4.1000000000000003E-3</v>
      </c>
      <c r="R144" s="182">
        <f>Q144*H144</f>
        <v>1.1275000000000002</v>
      </c>
      <c r="S144" s="182">
        <v>0</v>
      </c>
      <c r="T144" s="183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184" t="s">
        <v>150</v>
      </c>
      <c r="AT144" s="184" t="s">
        <v>145</v>
      </c>
      <c r="AU144" s="184" t="s">
        <v>82</v>
      </c>
      <c r="AY144" s="19" t="s">
        <v>144</v>
      </c>
      <c r="BE144" s="185">
        <f>IF(N144="základní",J144,0)</f>
        <v>0</v>
      </c>
      <c r="BF144" s="185">
        <f>IF(N144="snížená",J144,0)</f>
        <v>0</v>
      </c>
      <c r="BG144" s="185">
        <f>IF(N144="zákl. přenesená",J144,0)</f>
        <v>0</v>
      </c>
      <c r="BH144" s="185">
        <f>IF(N144="sníž. přenesená",J144,0)</f>
        <v>0</v>
      </c>
      <c r="BI144" s="185">
        <f>IF(N144="nulová",J144,0)</f>
        <v>0</v>
      </c>
      <c r="BJ144" s="19" t="s">
        <v>80</v>
      </c>
      <c r="BK144" s="185">
        <f>ROUND(I144*H144,2)</f>
        <v>0</v>
      </c>
      <c r="BL144" s="19" t="s">
        <v>150</v>
      </c>
      <c r="BM144" s="184" t="s">
        <v>797</v>
      </c>
    </row>
    <row r="145" spans="1:65" s="2" customFormat="1" ht="19.2">
      <c r="A145" s="36"/>
      <c r="B145" s="37"/>
      <c r="C145" s="38"/>
      <c r="D145" s="186" t="s">
        <v>152</v>
      </c>
      <c r="E145" s="38"/>
      <c r="F145" s="187" t="s">
        <v>798</v>
      </c>
      <c r="G145" s="38"/>
      <c r="H145" s="38"/>
      <c r="I145" s="188"/>
      <c r="J145" s="38"/>
      <c r="K145" s="38"/>
      <c r="L145" s="41"/>
      <c r="M145" s="189"/>
      <c r="N145" s="190"/>
      <c r="O145" s="66"/>
      <c r="P145" s="66"/>
      <c r="Q145" s="66"/>
      <c r="R145" s="66"/>
      <c r="S145" s="66"/>
      <c r="T145" s="67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T145" s="19" t="s">
        <v>152</v>
      </c>
      <c r="AU145" s="19" t="s">
        <v>82</v>
      </c>
    </row>
    <row r="146" spans="1:65" s="2" customFormat="1" ht="10.199999999999999">
      <c r="A146" s="36"/>
      <c r="B146" s="37"/>
      <c r="C146" s="38"/>
      <c r="D146" s="191" t="s">
        <v>153</v>
      </c>
      <c r="E146" s="38"/>
      <c r="F146" s="192" t="s">
        <v>799</v>
      </c>
      <c r="G146" s="38"/>
      <c r="H146" s="38"/>
      <c r="I146" s="188"/>
      <c r="J146" s="38"/>
      <c r="K146" s="38"/>
      <c r="L146" s="41"/>
      <c r="M146" s="189"/>
      <c r="N146" s="190"/>
      <c r="O146" s="66"/>
      <c r="P146" s="66"/>
      <c r="Q146" s="66"/>
      <c r="R146" s="66"/>
      <c r="S146" s="66"/>
      <c r="T146" s="67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T146" s="19" t="s">
        <v>153</v>
      </c>
      <c r="AU146" s="19" t="s">
        <v>82</v>
      </c>
    </row>
    <row r="147" spans="1:65" s="2" customFormat="1" ht="28.8">
      <c r="A147" s="36"/>
      <c r="B147" s="37"/>
      <c r="C147" s="38"/>
      <c r="D147" s="186" t="s">
        <v>155</v>
      </c>
      <c r="E147" s="38"/>
      <c r="F147" s="193" t="s">
        <v>800</v>
      </c>
      <c r="G147" s="38"/>
      <c r="H147" s="38"/>
      <c r="I147" s="188"/>
      <c r="J147" s="38"/>
      <c r="K147" s="38"/>
      <c r="L147" s="41"/>
      <c r="M147" s="189"/>
      <c r="N147" s="190"/>
      <c r="O147" s="66"/>
      <c r="P147" s="66"/>
      <c r="Q147" s="66"/>
      <c r="R147" s="66"/>
      <c r="S147" s="66"/>
      <c r="T147" s="67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T147" s="19" t="s">
        <v>155</v>
      </c>
      <c r="AU147" s="19" t="s">
        <v>82</v>
      </c>
    </row>
    <row r="148" spans="1:65" s="12" customFormat="1" ht="10.199999999999999">
      <c r="B148" s="194"/>
      <c r="C148" s="195"/>
      <c r="D148" s="186" t="s">
        <v>168</v>
      </c>
      <c r="E148" s="196" t="s">
        <v>19</v>
      </c>
      <c r="F148" s="197" t="s">
        <v>801</v>
      </c>
      <c r="G148" s="195"/>
      <c r="H148" s="198">
        <v>275</v>
      </c>
      <c r="I148" s="199"/>
      <c r="J148" s="195"/>
      <c r="K148" s="195"/>
      <c r="L148" s="200"/>
      <c r="M148" s="201"/>
      <c r="N148" s="202"/>
      <c r="O148" s="202"/>
      <c r="P148" s="202"/>
      <c r="Q148" s="202"/>
      <c r="R148" s="202"/>
      <c r="S148" s="202"/>
      <c r="T148" s="203"/>
      <c r="AT148" s="204" t="s">
        <v>168</v>
      </c>
      <c r="AU148" s="204" t="s">
        <v>82</v>
      </c>
      <c r="AV148" s="12" t="s">
        <v>82</v>
      </c>
      <c r="AW148" s="12" t="s">
        <v>34</v>
      </c>
      <c r="AX148" s="12" t="s">
        <v>73</v>
      </c>
      <c r="AY148" s="204" t="s">
        <v>144</v>
      </c>
    </row>
    <row r="149" spans="1:65" s="13" customFormat="1" ht="10.199999999999999">
      <c r="B149" s="205"/>
      <c r="C149" s="206"/>
      <c r="D149" s="186" t="s">
        <v>168</v>
      </c>
      <c r="E149" s="207" t="s">
        <v>19</v>
      </c>
      <c r="F149" s="208" t="s">
        <v>170</v>
      </c>
      <c r="G149" s="206"/>
      <c r="H149" s="209">
        <v>275</v>
      </c>
      <c r="I149" s="210"/>
      <c r="J149" s="206"/>
      <c r="K149" s="206"/>
      <c r="L149" s="211"/>
      <c r="M149" s="212"/>
      <c r="N149" s="213"/>
      <c r="O149" s="213"/>
      <c r="P149" s="213"/>
      <c r="Q149" s="213"/>
      <c r="R149" s="213"/>
      <c r="S149" s="213"/>
      <c r="T149" s="214"/>
      <c r="AT149" s="215" t="s">
        <v>168</v>
      </c>
      <c r="AU149" s="215" t="s">
        <v>82</v>
      </c>
      <c r="AV149" s="13" t="s">
        <v>150</v>
      </c>
      <c r="AW149" s="13" t="s">
        <v>34</v>
      </c>
      <c r="AX149" s="13" t="s">
        <v>80</v>
      </c>
      <c r="AY149" s="215" t="s">
        <v>144</v>
      </c>
    </row>
    <row r="150" spans="1:65" s="2" customFormat="1" ht="33" customHeight="1">
      <c r="A150" s="36"/>
      <c r="B150" s="37"/>
      <c r="C150" s="173" t="s">
        <v>8</v>
      </c>
      <c r="D150" s="173" t="s">
        <v>145</v>
      </c>
      <c r="E150" s="174" t="s">
        <v>802</v>
      </c>
      <c r="F150" s="175" t="s">
        <v>803</v>
      </c>
      <c r="G150" s="176" t="s">
        <v>218</v>
      </c>
      <c r="H150" s="177">
        <v>27.5</v>
      </c>
      <c r="I150" s="178"/>
      <c r="J150" s="179">
        <f>ROUND(I150*H150,2)</f>
        <v>0</v>
      </c>
      <c r="K150" s="175" t="s">
        <v>149</v>
      </c>
      <c r="L150" s="41"/>
      <c r="M150" s="180" t="s">
        <v>19</v>
      </c>
      <c r="N150" s="181" t="s">
        <v>44</v>
      </c>
      <c r="O150" s="66"/>
      <c r="P150" s="182">
        <f>O150*H150</f>
        <v>0</v>
      </c>
      <c r="Q150" s="182">
        <v>2.9E-4</v>
      </c>
      <c r="R150" s="182">
        <f>Q150*H150</f>
        <v>7.9749999999999995E-3</v>
      </c>
      <c r="S150" s="182">
        <v>0</v>
      </c>
      <c r="T150" s="183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84" t="s">
        <v>150</v>
      </c>
      <c r="AT150" s="184" t="s">
        <v>145</v>
      </c>
      <c r="AU150" s="184" t="s">
        <v>82</v>
      </c>
      <c r="AY150" s="19" t="s">
        <v>144</v>
      </c>
      <c r="BE150" s="185">
        <f>IF(N150="základní",J150,0)</f>
        <v>0</v>
      </c>
      <c r="BF150" s="185">
        <f>IF(N150="snížená",J150,0)</f>
        <v>0</v>
      </c>
      <c r="BG150" s="185">
        <f>IF(N150="zákl. přenesená",J150,0)</f>
        <v>0</v>
      </c>
      <c r="BH150" s="185">
        <f>IF(N150="sníž. přenesená",J150,0)</f>
        <v>0</v>
      </c>
      <c r="BI150" s="185">
        <f>IF(N150="nulová",J150,0)</f>
        <v>0</v>
      </c>
      <c r="BJ150" s="19" t="s">
        <v>80</v>
      </c>
      <c r="BK150" s="185">
        <f>ROUND(I150*H150,2)</f>
        <v>0</v>
      </c>
      <c r="BL150" s="19" t="s">
        <v>150</v>
      </c>
      <c r="BM150" s="184" t="s">
        <v>804</v>
      </c>
    </row>
    <row r="151" spans="1:65" s="2" customFormat="1" ht="28.8">
      <c r="A151" s="36"/>
      <c r="B151" s="37"/>
      <c r="C151" s="38"/>
      <c r="D151" s="186" t="s">
        <v>152</v>
      </c>
      <c r="E151" s="38"/>
      <c r="F151" s="187" t="s">
        <v>805</v>
      </c>
      <c r="G151" s="38"/>
      <c r="H151" s="38"/>
      <c r="I151" s="188"/>
      <c r="J151" s="38"/>
      <c r="K151" s="38"/>
      <c r="L151" s="41"/>
      <c r="M151" s="189"/>
      <c r="N151" s="190"/>
      <c r="O151" s="66"/>
      <c r="P151" s="66"/>
      <c r="Q151" s="66"/>
      <c r="R151" s="66"/>
      <c r="S151" s="66"/>
      <c r="T151" s="67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T151" s="19" t="s">
        <v>152</v>
      </c>
      <c r="AU151" s="19" t="s">
        <v>82</v>
      </c>
    </row>
    <row r="152" spans="1:65" s="2" customFormat="1" ht="10.199999999999999">
      <c r="A152" s="36"/>
      <c r="B152" s="37"/>
      <c r="C152" s="38"/>
      <c r="D152" s="191" t="s">
        <v>153</v>
      </c>
      <c r="E152" s="38"/>
      <c r="F152" s="192" t="s">
        <v>806</v>
      </c>
      <c r="G152" s="38"/>
      <c r="H152" s="38"/>
      <c r="I152" s="188"/>
      <c r="J152" s="38"/>
      <c r="K152" s="38"/>
      <c r="L152" s="41"/>
      <c r="M152" s="189"/>
      <c r="N152" s="190"/>
      <c r="O152" s="66"/>
      <c r="P152" s="66"/>
      <c r="Q152" s="66"/>
      <c r="R152" s="66"/>
      <c r="S152" s="66"/>
      <c r="T152" s="67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T152" s="19" t="s">
        <v>153</v>
      </c>
      <c r="AU152" s="19" t="s">
        <v>82</v>
      </c>
    </row>
    <row r="153" spans="1:65" s="12" customFormat="1" ht="20.399999999999999">
      <c r="B153" s="194"/>
      <c r="C153" s="195"/>
      <c r="D153" s="186" t="s">
        <v>168</v>
      </c>
      <c r="E153" s="196" t="s">
        <v>19</v>
      </c>
      <c r="F153" s="197" t="s">
        <v>807</v>
      </c>
      <c r="G153" s="195"/>
      <c r="H153" s="198">
        <v>27.5</v>
      </c>
      <c r="I153" s="199"/>
      <c r="J153" s="195"/>
      <c r="K153" s="195"/>
      <c r="L153" s="200"/>
      <c r="M153" s="201"/>
      <c r="N153" s="202"/>
      <c r="O153" s="202"/>
      <c r="P153" s="202"/>
      <c r="Q153" s="202"/>
      <c r="R153" s="202"/>
      <c r="S153" s="202"/>
      <c r="T153" s="203"/>
      <c r="AT153" s="204" t="s">
        <v>168</v>
      </c>
      <c r="AU153" s="204" t="s">
        <v>82</v>
      </c>
      <c r="AV153" s="12" t="s">
        <v>82</v>
      </c>
      <c r="AW153" s="12" t="s">
        <v>34</v>
      </c>
      <c r="AX153" s="12" t="s">
        <v>80</v>
      </c>
      <c r="AY153" s="204" t="s">
        <v>144</v>
      </c>
    </row>
    <row r="154" spans="1:65" s="2" customFormat="1" ht="24.15" customHeight="1">
      <c r="A154" s="36"/>
      <c r="B154" s="37"/>
      <c r="C154" s="216" t="s">
        <v>222</v>
      </c>
      <c r="D154" s="216" t="s">
        <v>223</v>
      </c>
      <c r="E154" s="217" t="s">
        <v>808</v>
      </c>
      <c r="F154" s="218" t="s">
        <v>809</v>
      </c>
      <c r="G154" s="219" t="s">
        <v>238</v>
      </c>
      <c r="H154" s="220">
        <v>1.0999999999999999E-2</v>
      </c>
      <c r="I154" s="221"/>
      <c r="J154" s="222">
        <f>ROUND(I154*H154,2)</f>
        <v>0</v>
      </c>
      <c r="K154" s="218" t="s">
        <v>149</v>
      </c>
      <c r="L154" s="223"/>
      <c r="M154" s="224" t="s">
        <v>19</v>
      </c>
      <c r="N154" s="225" t="s">
        <v>44</v>
      </c>
      <c r="O154" s="66"/>
      <c r="P154" s="182">
        <f>O154*H154</f>
        <v>0</v>
      </c>
      <c r="Q154" s="182">
        <v>1</v>
      </c>
      <c r="R154" s="182">
        <f>Q154*H154</f>
        <v>1.0999999999999999E-2</v>
      </c>
      <c r="S154" s="182">
        <v>0</v>
      </c>
      <c r="T154" s="183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84" t="s">
        <v>193</v>
      </c>
      <c r="AT154" s="184" t="s">
        <v>223</v>
      </c>
      <c r="AU154" s="184" t="s">
        <v>82</v>
      </c>
      <c r="AY154" s="19" t="s">
        <v>144</v>
      </c>
      <c r="BE154" s="185">
        <f>IF(N154="základní",J154,0)</f>
        <v>0</v>
      </c>
      <c r="BF154" s="185">
        <f>IF(N154="snížená",J154,0)</f>
        <v>0</v>
      </c>
      <c r="BG154" s="185">
        <f>IF(N154="zákl. přenesená",J154,0)</f>
        <v>0</v>
      </c>
      <c r="BH154" s="185">
        <f>IF(N154="sníž. přenesená",J154,0)</f>
        <v>0</v>
      </c>
      <c r="BI154" s="185">
        <f>IF(N154="nulová",J154,0)</f>
        <v>0</v>
      </c>
      <c r="BJ154" s="19" t="s">
        <v>80</v>
      </c>
      <c r="BK154" s="185">
        <f>ROUND(I154*H154,2)</f>
        <v>0</v>
      </c>
      <c r="BL154" s="19" t="s">
        <v>150</v>
      </c>
      <c r="BM154" s="184" t="s">
        <v>810</v>
      </c>
    </row>
    <row r="155" spans="1:65" s="2" customFormat="1" ht="19.2">
      <c r="A155" s="36"/>
      <c r="B155" s="37"/>
      <c r="C155" s="38"/>
      <c r="D155" s="186" t="s">
        <v>152</v>
      </c>
      <c r="E155" s="38"/>
      <c r="F155" s="187" t="s">
        <v>809</v>
      </c>
      <c r="G155" s="38"/>
      <c r="H155" s="38"/>
      <c r="I155" s="188"/>
      <c r="J155" s="38"/>
      <c r="K155" s="38"/>
      <c r="L155" s="41"/>
      <c r="M155" s="189"/>
      <c r="N155" s="190"/>
      <c r="O155" s="66"/>
      <c r="P155" s="66"/>
      <c r="Q155" s="66"/>
      <c r="R155" s="66"/>
      <c r="S155" s="66"/>
      <c r="T155" s="67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T155" s="19" t="s">
        <v>152</v>
      </c>
      <c r="AU155" s="19" t="s">
        <v>82</v>
      </c>
    </row>
    <row r="156" spans="1:65" s="12" customFormat="1" ht="10.199999999999999">
      <c r="B156" s="194"/>
      <c r="C156" s="195"/>
      <c r="D156" s="186" t="s">
        <v>168</v>
      </c>
      <c r="E156" s="195"/>
      <c r="F156" s="197" t="s">
        <v>811</v>
      </c>
      <c r="G156" s="195"/>
      <c r="H156" s="198">
        <v>1.0999999999999999E-2</v>
      </c>
      <c r="I156" s="199"/>
      <c r="J156" s="195"/>
      <c r="K156" s="195"/>
      <c r="L156" s="200"/>
      <c r="M156" s="201"/>
      <c r="N156" s="202"/>
      <c r="O156" s="202"/>
      <c r="P156" s="202"/>
      <c r="Q156" s="202"/>
      <c r="R156" s="202"/>
      <c r="S156" s="202"/>
      <c r="T156" s="203"/>
      <c r="AT156" s="204" t="s">
        <v>168</v>
      </c>
      <c r="AU156" s="204" t="s">
        <v>82</v>
      </c>
      <c r="AV156" s="12" t="s">
        <v>82</v>
      </c>
      <c r="AW156" s="12" t="s">
        <v>4</v>
      </c>
      <c r="AX156" s="12" t="s">
        <v>80</v>
      </c>
      <c r="AY156" s="204" t="s">
        <v>144</v>
      </c>
    </row>
    <row r="157" spans="1:65" s="11" customFormat="1" ht="22.8" customHeight="1">
      <c r="B157" s="159"/>
      <c r="C157" s="160"/>
      <c r="D157" s="161" t="s">
        <v>72</v>
      </c>
      <c r="E157" s="234" t="s">
        <v>473</v>
      </c>
      <c r="F157" s="234" t="s">
        <v>474</v>
      </c>
      <c r="G157" s="160"/>
      <c r="H157" s="160"/>
      <c r="I157" s="163"/>
      <c r="J157" s="235">
        <f>BK157</f>
        <v>0</v>
      </c>
      <c r="K157" s="160"/>
      <c r="L157" s="165"/>
      <c r="M157" s="166"/>
      <c r="N157" s="167"/>
      <c r="O157" s="167"/>
      <c r="P157" s="168">
        <f>SUM(P158:P169)</f>
        <v>0</v>
      </c>
      <c r="Q157" s="167"/>
      <c r="R157" s="168">
        <f>SUM(R158:R169)</f>
        <v>0</v>
      </c>
      <c r="S157" s="167"/>
      <c r="T157" s="169">
        <f>SUM(T158:T169)</f>
        <v>0</v>
      </c>
      <c r="AR157" s="170" t="s">
        <v>80</v>
      </c>
      <c r="AT157" s="171" t="s">
        <v>72</v>
      </c>
      <c r="AU157" s="171" t="s">
        <v>80</v>
      </c>
      <c r="AY157" s="170" t="s">
        <v>144</v>
      </c>
      <c r="BK157" s="172">
        <f>SUM(BK158:BK169)</f>
        <v>0</v>
      </c>
    </row>
    <row r="158" spans="1:65" s="2" customFormat="1" ht="44.25" customHeight="1">
      <c r="A158" s="36"/>
      <c r="B158" s="37"/>
      <c r="C158" s="173" t="s">
        <v>228</v>
      </c>
      <c r="D158" s="173" t="s">
        <v>145</v>
      </c>
      <c r="E158" s="174" t="s">
        <v>706</v>
      </c>
      <c r="F158" s="175" t="s">
        <v>707</v>
      </c>
      <c r="G158" s="176" t="s">
        <v>238</v>
      </c>
      <c r="H158" s="177">
        <v>19.25</v>
      </c>
      <c r="I158" s="178"/>
      <c r="J158" s="179">
        <f>ROUND(I158*H158,2)</f>
        <v>0</v>
      </c>
      <c r="K158" s="175" t="s">
        <v>149</v>
      </c>
      <c r="L158" s="41"/>
      <c r="M158" s="180" t="s">
        <v>19</v>
      </c>
      <c r="N158" s="181" t="s">
        <v>44</v>
      </c>
      <c r="O158" s="66"/>
      <c r="P158" s="182">
        <f>O158*H158</f>
        <v>0</v>
      </c>
      <c r="Q158" s="182">
        <v>0</v>
      </c>
      <c r="R158" s="182">
        <f>Q158*H158</f>
        <v>0</v>
      </c>
      <c r="S158" s="182">
        <v>0</v>
      </c>
      <c r="T158" s="183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84" t="s">
        <v>150</v>
      </c>
      <c r="AT158" s="184" t="s">
        <v>145</v>
      </c>
      <c r="AU158" s="184" t="s">
        <v>82</v>
      </c>
      <c r="AY158" s="19" t="s">
        <v>144</v>
      </c>
      <c r="BE158" s="185">
        <f>IF(N158="základní",J158,0)</f>
        <v>0</v>
      </c>
      <c r="BF158" s="185">
        <f>IF(N158="snížená",J158,0)</f>
        <v>0</v>
      </c>
      <c r="BG158" s="185">
        <f>IF(N158="zákl. přenesená",J158,0)</f>
        <v>0</v>
      </c>
      <c r="BH158" s="185">
        <f>IF(N158="sníž. přenesená",J158,0)</f>
        <v>0</v>
      </c>
      <c r="BI158" s="185">
        <f>IF(N158="nulová",J158,0)</f>
        <v>0</v>
      </c>
      <c r="BJ158" s="19" t="s">
        <v>80</v>
      </c>
      <c r="BK158" s="185">
        <f>ROUND(I158*H158,2)</f>
        <v>0</v>
      </c>
      <c r="BL158" s="19" t="s">
        <v>150</v>
      </c>
      <c r="BM158" s="184" t="s">
        <v>812</v>
      </c>
    </row>
    <row r="159" spans="1:65" s="2" customFormat="1" ht="38.4">
      <c r="A159" s="36"/>
      <c r="B159" s="37"/>
      <c r="C159" s="38"/>
      <c r="D159" s="186" t="s">
        <v>152</v>
      </c>
      <c r="E159" s="38"/>
      <c r="F159" s="187" t="s">
        <v>709</v>
      </c>
      <c r="G159" s="38"/>
      <c r="H159" s="38"/>
      <c r="I159" s="188"/>
      <c r="J159" s="38"/>
      <c r="K159" s="38"/>
      <c r="L159" s="41"/>
      <c r="M159" s="189"/>
      <c r="N159" s="190"/>
      <c r="O159" s="66"/>
      <c r="P159" s="66"/>
      <c r="Q159" s="66"/>
      <c r="R159" s="66"/>
      <c r="S159" s="66"/>
      <c r="T159" s="67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T159" s="19" t="s">
        <v>152</v>
      </c>
      <c r="AU159" s="19" t="s">
        <v>82</v>
      </c>
    </row>
    <row r="160" spans="1:65" s="2" customFormat="1" ht="10.199999999999999">
      <c r="A160" s="36"/>
      <c r="B160" s="37"/>
      <c r="C160" s="38"/>
      <c r="D160" s="191" t="s">
        <v>153</v>
      </c>
      <c r="E160" s="38"/>
      <c r="F160" s="192" t="s">
        <v>710</v>
      </c>
      <c r="G160" s="38"/>
      <c r="H160" s="38"/>
      <c r="I160" s="188"/>
      <c r="J160" s="38"/>
      <c r="K160" s="38"/>
      <c r="L160" s="41"/>
      <c r="M160" s="189"/>
      <c r="N160" s="190"/>
      <c r="O160" s="66"/>
      <c r="P160" s="66"/>
      <c r="Q160" s="66"/>
      <c r="R160" s="66"/>
      <c r="S160" s="66"/>
      <c r="T160" s="67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T160" s="19" t="s">
        <v>153</v>
      </c>
      <c r="AU160" s="19" t="s">
        <v>82</v>
      </c>
    </row>
    <row r="161" spans="1:65" s="2" customFormat="1" ht="19.2">
      <c r="A161" s="36"/>
      <c r="B161" s="37"/>
      <c r="C161" s="38"/>
      <c r="D161" s="186" t="s">
        <v>155</v>
      </c>
      <c r="E161" s="38"/>
      <c r="F161" s="193" t="s">
        <v>813</v>
      </c>
      <c r="G161" s="38"/>
      <c r="H161" s="38"/>
      <c r="I161" s="188"/>
      <c r="J161" s="38"/>
      <c r="K161" s="38"/>
      <c r="L161" s="41"/>
      <c r="M161" s="189"/>
      <c r="N161" s="190"/>
      <c r="O161" s="66"/>
      <c r="P161" s="66"/>
      <c r="Q161" s="66"/>
      <c r="R161" s="66"/>
      <c r="S161" s="66"/>
      <c r="T161" s="67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T161" s="19" t="s">
        <v>155</v>
      </c>
      <c r="AU161" s="19" t="s">
        <v>82</v>
      </c>
    </row>
    <row r="162" spans="1:65" s="2" customFormat="1" ht="24.15" customHeight="1">
      <c r="A162" s="36"/>
      <c r="B162" s="37"/>
      <c r="C162" s="173" t="s">
        <v>235</v>
      </c>
      <c r="D162" s="173" t="s">
        <v>145</v>
      </c>
      <c r="E162" s="174" t="s">
        <v>712</v>
      </c>
      <c r="F162" s="175" t="s">
        <v>713</v>
      </c>
      <c r="G162" s="176" t="s">
        <v>238</v>
      </c>
      <c r="H162" s="177">
        <v>19.25</v>
      </c>
      <c r="I162" s="178"/>
      <c r="J162" s="179">
        <f>ROUND(I162*H162,2)</f>
        <v>0</v>
      </c>
      <c r="K162" s="175" t="s">
        <v>149</v>
      </c>
      <c r="L162" s="41"/>
      <c r="M162" s="180" t="s">
        <v>19</v>
      </c>
      <c r="N162" s="181" t="s">
        <v>44</v>
      </c>
      <c r="O162" s="66"/>
      <c r="P162" s="182">
        <f>O162*H162</f>
        <v>0</v>
      </c>
      <c r="Q162" s="182">
        <v>0</v>
      </c>
      <c r="R162" s="182">
        <f>Q162*H162</f>
        <v>0</v>
      </c>
      <c r="S162" s="182">
        <v>0</v>
      </c>
      <c r="T162" s="183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184" t="s">
        <v>150</v>
      </c>
      <c r="AT162" s="184" t="s">
        <v>145</v>
      </c>
      <c r="AU162" s="184" t="s">
        <v>82</v>
      </c>
      <c r="AY162" s="19" t="s">
        <v>144</v>
      </c>
      <c r="BE162" s="185">
        <f>IF(N162="základní",J162,0)</f>
        <v>0</v>
      </c>
      <c r="BF162" s="185">
        <f>IF(N162="snížená",J162,0)</f>
        <v>0</v>
      </c>
      <c r="BG162" s="185">
        <f>IF(N162="zákl. přenesená",J162,0)</f>
        <v>0</v>
      </c>
      <c r="BH162" s="185">
        <f>IF(N162="sníž. přenesená",J162,0)</f>
        <v>0</v>
      </c>
      <c r="BI162" s="185">
        <f>IF(N162="nulová",J162,0)</f>
        <v>0</v>
      </c>
      <c r="BJ162" s="19" t="s">
        <v>80</v>
      </c>
      <c r="BK162" s="185">
        <f>ROUND(I162*H162,2)</f>
        <v>0</v>
      </c>
      <c r="BL162" s="19" t="s">
        <v>150</v>
      </c>
      <c r="BM162" s="184" t="s">
        <v>814</v>
      </c>
    </row>
    <row r="163" spans="1:65" s="2" customFormat="1" ht="28.8">
      <c r="A163" s="36"/>
      <c r="B163" s="37"/>
      <c r="C163" s="38"/>
      <c r="D163" s="186" t="s">
        <v>152</v>
      </c>
      <c r="E163" s="38"/>
      <c r="F163" s="187" t="s">
        <v>715</v>
      </c>
      <c r="G163" s="38"/>
      <c r="H163" s="38"/>
      <c r="I163" s="188"/>
      <c r="J163" s="38"/>
      <c r="K163" s="38"/>
      <c r="L163" s="41"/>
      <c r="M163" s="189"/>
      <c r="N163" s="190"/>
      <c r="O163" s="66"/>
      <c r="P163" s="66"/>
      <c r="Q163" s="66"/>
      <c r="R163" s="66"/>
      <c r="S163" s="66"/>
      <c r="T163" s="67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T163" s="19" t="s">
        <v>152</v>
      </c>
      <c r="AU163" s="19" t="s">
        <v>82</v>
      </c>
    </row>
    <row r="164" spans="1:65" s="2" customFormat="1" ht="10.199999999999999">
      <c r="A164" s="36"/>
      <c r="B164" s="37"/>
      <c r="C164" s="38"/>
      <c r="D164" s="191" t="s">
        <v>153</v>
      </c>
      <c r="E164" s="38"/>
      <c r="F164" s="192" t="s">
        <v>716</v>
      </c>
      <c r="G164" s="38"/>
      <c r="H164" s="38"/>
      <c r="I164" s="188"/>
      <c r="J164" s="38"/>
      <c r="K164" s="38"/>
      <c r="L164" s="41"/>
      <c r="M164" s="189"/>
      <c r="N164" s="190"/>
      <c r="O164" s="66"/>
      <c r="P164" s="66"/>
      <c r="Q164" s="66"/>
      <c r="R164" s="66"/>
      <c r="S164" s="66"/>
      <c r="T164" s="67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T164" s="19" t="s">
        <v>153</v>
      </c>
      <c r="AU164" s="19" t="s">
        <v>82</v>
      </c>
    </row>
    <row r="165" spans="1:65" s="2" customFormat="1" ht="24.15" customHeight="1">
      <c r="A165" s="36"/>
      <c r="B165" s="37"/>
      <c r="C165" s="173" t="s">
        <v>241</v>
      </c>
      <c r="D165" s="173" t="s">
        <v>145</v>
      </c>
      <c r="E165" s="174" t="s">
        <v>722</v>
      </c>
      <c r="F165" s="175" t="s">
        <v>723</v>
      </c>
      <c r="G165" s="176" t="s">
        <v>238</v>
      </c>
      <c r="H165" s="177">
        <v>507.25299999999999</v>
      </c>
      <c r="I165" s="178"/>
      <c r="J165" s="179">
        <f>ROUND(I165*H165,2)</f>
        <v>0</v>
      </c>
      <c r="K165" s="175" t="s">
        <v>149</v>
      </c>
      <c r="L165" s="41"/>
      <c r="M165" s="180" t="s">
        <v>19</v>
      </c>
      <c r="N165" s="181" t="s">
        <v>44</v>
      </c>
      <c r="O165" s="66"/>
      <c r="P165" s="182">
        <f>O165*H165</f>
        <v>0</v>
      </c>
      <c r="Q165" s="182">
        <v>0</v>
      </c>
      <c r="R165" s="182">
        <f>Q165*H165</f>
        <v>0</v>
      </c>
      <c r="S165" s="182">
        <v>0</v>
      </c>
      <c r="T165" s="183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184" t="s">
        <v>150</v>
      </c>
      <c r="AT165" s="184" t="s">
        <v>145</v>
      </c>
      <c r="AU165" s="184" t="s">
        <v>82</v>
      </c>
      <c r="AY165" s="19" t="s">
        <v>144</v>
      </c>
      <c r="BE165" s="185">
        <f>IF(N165="základní",J165,0)</f>
        <v>0</v>
      </c>
      <c r="BF165" s="185">
        <f>IF(N165="snížená",J165,0)</f>
        <v>0</v>
      </c>
      <c r="BG165" s="185">
        <f>IF(N165="zákl. přenesená",J165,0)</f>
        <v>0</v>
      </c>
      <c r="BH165" s="185">
        <f>IF(N165="sníž. přenesená",J165,0)</f>
        <v>0</v>
      </c>
      <c r="BI165" s="185">
        <f>IF(N165="nulová",J165,0)</f>
        <v>0</v>
      </c>
      <c r="BJ165" s="19" t="s">
        <v>80</v>
      </c>
      <c r="BK165" s="185">
        <f>ROUND(I165*H165,2)</f>
        <v>0</v>
      </c>
      <c r="BL165" s="19" t="s">
        <v>150</v>
      </c>
      <c r="BM165" s="184" t="s">
        <v>815</v>
      </c>
    </row>
    <row r="166" spans="1:65" s="2" customFormat="1" ht="28.8">
      <c r="A166" s="36"/>
      <c r="B166" s="37"/>
      <c r="C166" s="38"/>
      <c r="D166" s="186" t="s">
        <v>152</v>
      </c>
      <c r="E166" s="38"/>
      <c r="F166" s="187" t="s">
        <v>725</v>
      </c>
      <c r="G166" s="38"/>
      <c r="H166" s="38"/>
      <c r="I166" s="188"/>
      <c r="J166" s="38"/>
      <c r="K166" s="38"/>
      <c r="L166" s="41"/>
      <c r="M166" s="189"/>
      <c r="N166" s="190"/>
      <c r="O166" s="66"/>
      <c r="P166" s="66"/>
      <c r="Q166" s="66"/>
      <c r="R166" s="66"/>
      <c r="S166" s="66"/>
      <c r="T166" s="67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T166" s="19" t="s">
        <v>152</v>
      </c>
      <c r="AU166" s="19" t="s">
        <v>82</v>
      </c>
    </row>
    <row r="167" spans="1:65" s="2" customFormat="1" ht="10.199999999999999">
      <c r="A167" s="36"/>
      <c r="B167" s="37"/>
      <c r="C167" s="38"/>
      <c r="D167" s="191" t="s">
        <v>153</v>
      </c>
      <c r="E167" s="38"/>
      <c r="F167" s="192" t="s">
        <v>726</v>
      </c>
      <c r="G167" s="38"/>
      <c r="H167" s="38"/>
      <c r="I167" s="188"/>
      <c r="J167" s="38"/>
      <c r="K167" s="38"/>
      <c r="L167" s="41"/>
      <c r="M167" s="189"/>
      <c r="N167" s="190"/>
      <c r="O167" s="66"/>
      <c r="P167" s="66"/>
      <c r="Q167" s="66"/>
      <c r="R167" s="66"/>
      <c r="S167" s="66"/>
      <c r="T167" s="67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T167" s="19" t="s">
        <v>153</v>
      </c>
      <c r="AU167" s="19" t="s">
        <v>82</v>
      </c>
    </row>
    <row r="168" spans="1:65" s="12" customFormat="1" ht="10.199999999999999">
      <c r="B168" s="194"/>
      <c r="C168" s="195"/>
      <c r="D168" s="186" t="s">
        <v>168</v>
      </c>
      <c r="E168" s="196" t="s">
        <v>19</v>
      </c>
      <c r="F168" s="197" t="s">
        <v>816</v>
      </c>
      <c r="G168" s="195"/>
      <c r="H168" s="198">
        <v>507.25299999999999</v>
      </c>
      <c r="I168" s="199"/>
      <c r="J168" s="195"/>
      <c r="K168" s="195"/>
      <c r="L168" s="200"/>
      <c r="M168" s="201"/>
      <c r="N168" s="202"/>
      <c r="O168" s="202"/>
      <c r="P168" s="202"/>
      <c r="Q168" s="202"/>
      <c r="R168" s="202"/>
      <c r="S168" s="202"/>
      <c r="T168" s="203"/>
      <c r="AT168" s="204" t="s">
        <v>168</v>
      </c>
      <c r="AU168" s="204" t="s">
        <v>82</v>
      </c>
      <c r="AV168" s="12" t="s">
        <v>82</v>
      </c>
      <c r="AW168" s="12" t="s">
        <v>34</v>
      </c>
      <c r="AX168" s="12" t="s">
        <v>73</v>
      </c>
      <c r="AY168" s="204" t="s">
        <v>144</v>
      </c>
    </row>
    <row r="169" spans="1:65" s="13" customFormat="1" ht="10.199999999999999">
      <c r="B169" s="205"/>
      <c r="C169" s="206"/>
      <c r="D169" s="186" t="s">
        <v>168</v>
      </c>
      <c r="E169" s="207" t="s">
        <v>19</v>
      </c>
      <c r="F169" s="208" t="s">
        <v>170</v>
      </c>
      <c r="G169" s="206"/>
      <c r="H169" s="209">
        <v>507.25299999999999</v>
      </c>
      <c r="I169" s="210"/>
      <c r="J169" s="206"/>
      <c r="K169" s="206"/>
      <c r="L169" s="211"/>
      <c r="M169" s="212"/>
      <c r="N169" s="213"/>
      <c r="O169" s="213"/>
      <c r="P169" s="213"/>
      <c r="Q169" s="213"/>
      <c r="R169" s="213"/>
      <c r="S169" s="213"/>
      <c r="T169" s="214"/>
      <c r="AT169" s="215" t="s">
        <v>168</v>
      </c>
      <c r="AU169" s="215" t="s">
        <v>82</v>
      </c>
      <c r="AV169" s="13" t="s">
        <v>150</v>
      </c>
      <c r="AW169" s="13" t="s">
        <v>34</v>
      </c>
      <c r="AX169" s="13" t="s">
        <v>80</v>
      </c>
      <c r="AY169" s="215" t="s">
        <v>144</v>
      </c>
    </row>
    <row r="170" spans="1:65" s="11" customFormat="1" ht="22.8" customHeight="1">
      <c r="B170" s="159"/>
      <c r="C170" s="160"/>
      <c r="D170" s="161" t="s">
        <v>72</v>
      </c>
      <c r="E170" s="234" t="s">
        <v>729</v>
      </c>
      <c r="F170" s="234" t="s">
        <v>730</v>
      </c>
      <c r="G170" s="160"/>
      <c r="H170" s="160"/>
      <c r="I170" s="163"/>
      <c r="J170" s="235">
        <f>BK170</f>
        <v>0</v>
      </c>
      <c r="K170" s="160"/>
      <c r="L170" s="165"/>
      <c r="M170" s="166"/>
      <c r="N170" s="167"/>
      <c r="O170" s="167"/>
      <c r="P170" s="168">
        <f>SUM(P171:P173)</f>
        <v>0</v>
      </c>
      <c r="Q170" s="167"/>
      <c r="R170" s="168">
        <f>SUM(R171:R173)</f>
        <v>0</v>
      </c>
      <c r="S170" s="167"/>
      <c r="T170" s="169">
        <f>SUM(T171:T173)</f>
        <v>0</v>
      </c>
      <c r="AR170" s="170" t="s">
        <v>80</v>
      </c>
      <c r="AT170" s="171" t="s">
        <v>72</v>
      </c>
      <c r="AU170" s="171" t="s">
        <v>80</v>
      </c>
      <c r="AY170" s="170" t="s">
        <v>144</v>
      </c>
      <c r="BK170" s="172">
        <f>SUM(BK171:BK173)</f>
        <v>0</v>
      </c>
    </row>
    <row r="171" spans="1:65" s="2" customFormat="1" ht="16.5" customHeight="1">
      <c r="A171" s="36"/>
      <c r="B171" s="37"/>
      <c r="C171" s="173" t="s">
        <v>247</v>
      </c>
      <c r="D171" s="173" t="s">
        <v>145</v>
      </c>
      <c r="E171" s="174" t="s">
        <v>731</v>
      </c>
      <c r="F171" s="175" t="s">
        <v>732</v>
      </c>
      <c r="G171" s="176" t="s">
        <v>238</v>
      </c>
      <c r="H171" s="177">
        <v>13.236000000000001</v>
      </c>
      <c r="I171" s="178"/>
      <c r="J171" s="179">
        <f>ROUND(I171*H171,2)</f>
        <v>0</v>
      </c>
      <c r="K171" s="175" t="s">
        <v>149</v>
      </c>
      <c r="L171" s="41"/>
      <c r="M171" s="180" t="s">
        <v>19</v>
      </c>
      <c r="N171" s="181" t="s">
        <v>44</v>
      </c>
      <c r="O171" s="66"/>
      <c r="P171" s="182">
        <f>O171*H171</f>
        <v>0</v>
      </c>
      <c r="Q171" s="182">
        <v>0</v>
      </c>
      <c r="R171" s="182">
        <f>Q171*H171</f>
        <v>0</v>
      </c>
      <c r="S171" s="182">
        <v>0</v>
      </c>
      <c r="T171" s="183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184" t="s">
        <v>150</v>
      </c>
      <c r="AT171" s="184" t="s">
        <v>145</v>
      </c>
      <c r="AU171" s="184" t="s">
        <v>82</v>
      </c>
      <c r="AY171" s="19" t="s">
        <v>144</v>
      </c>
      <c r="BE171" s="185">
        <f>IF(N171="základní",J171,0)</f>
        <v>0</v>
      </c>
      <c r="BF171" s="185">
        <f>IF(N171="snížená",J171,0)</f>
        <v>0</v>
      </c>
      <c r="BG171" s="185">
        <f>IF(N171="zákl. přenesená",J171,0)</f>
        <v>0</v>
      </c>
      <c r="BH171" s="185">
        <f>IF(N171="sníž. přenesená",J171,0)</f>
        <v>0</v>
      </c>
      <c r="BI171" s="185">
        <f>IF(N171="nulová",J171,0)</f>
        <v>0</v>
      </c>
      <c r="BJ171" s="19" t="s">
        <v>80</v>
      </c>
      <c r="BK171" s="185">
        <f>ROUND(I171*H171,2)</f>
        <v>0</v>
      </c>
      <c r="BL171" s="19" t="s">
        <v>150</v>
      </c>
      <c r="BM171" s="184" t="s">
        <v>817</v>
      </c>
    </row>
    <row r="172" spans="1:65" s="2" customFormat="1" ht="19.2">
      <c r="A172" s="36"/>
      <c r="B172" s="37"/>
      <c r="C172" s="38"/>
      <c r="D172" s="186" t="s">
        <v>152</v>
      </c>
      <c r="E172" s="38"/>
      <c r="F172" s="187" t="s">
        <v>734</v>
      </c>
      <c r="G172" s="38"/>
      <c r="H172" s="38"/>
      <c r="I172" s="188"/>
      <c r="J172" s="38"/>
      <c r="K172" s="38"/>
      <c r="L172" s="41"/>
      <c r="M172" s="189"/>
      <c r="N172" s="190"/>
      <c r="O172" s="66"/>
      <c r="P172" s="66"/>
      <c r="Q172" s="66"/>
      <c r="R172" s="66"/>
      <c r="S172" s="66"/>
      <c r="T172" s="67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T172" s="19" t="s">
        <v>152</v>
      </c>
      <c r="AU172" s="19" t="s">
        <v>82</v>
      </c>
    </row>
    <row r="173" spans="1:65" s="2" customFormat="1" ht="10.199999999999999">
      <c r="A173" s="36"/>
      <c r="B173" s="37"/>
      <c r="C173" s="38"/>
      <c r="D173" s="191" t="s">
        <v>153</v>
      </c>
      <c r="E173" s="38"/>
      <c r="F173" s="192" t="s">
        <v>735</v>
      </c>
      <c r="G173" s="38"/>
      <c r="H173" s="38"/>
      <c r="I173" s="188"/>
      <c r="J173" s="38"/>
      <c r="K173" s="38"/>
      <c r="L173" s="41"/>
      <c r="M173" s="249"/>
      <c r="N173" s="250"/>
      <c r="O173" s="251"/>
      <c r="P173" s="251"/>
      <c r="Q173" s="251"/>
      <c r="R173" s="251"/>
      <c r="S173" s="251"/>
      <c r="T173" s="252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T173" s="19" t="s">
        <v>153</v>
      </c>
      <c r="AU173" s="19" t="s">
        <v>82</v>
      </c>
    </row>
    <row r="174" spans="1:65" s="2" customFormat="1" ht="6.9" customHeight="1">
      <c r="A174" s="36"/>
      <c r="B174" s="49"/>
      <c r="C174" s="50"/>
      <c r="D174" s="50"/>
      <c r="E174" s="50"/>
      <c r="F174" s="50"/>
      <c r="G174" s="50"/>
      <c r="H174" s="50"/>
      <c r="I174" s="50"/>
      <c r="J174" s="50"/>
      <c r="K174" s="50"/>
      <c r="L174" s="41"/>
      <c r="M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</row>
  </sheetData>
  <sheetProtection algorithmName="SHA-512" hashValue="JZrjsjUgUReKyDk5WlOe+MYfNZ9AN6Tv4BiZgMc8oqmRr3PkJv6h31kxeUbGe6azD1Wq9vjV9sQWImIf2P6p9w==" saltValue="SLTIZW+TvTHts9ANisNZMlwuErsDxzfFKhgDzd53UM6UlxmiDMRdLYGuu101VATwmi9ma4CVddvrYtj4JJPG9w==" spinCount="100000" sheet="1" objects="1" scenarios="1" formatColumns="0" formatRows="0" autoFilter="0"/>
  <autoFilter ref="C89:K173" xr:uid="{00000000-0009-0000-0000-000004000000}"/>
  <mergeCells count="12">
    <mergeCell ref="E82:H82"/>
    <mergeCell ref="L2:V2"/>
    <mergeCell ref="E50:H50"/>
    <mergeCell ref="E52:H52"/>
    <mergeCell ref="E54:H54"/>
    <mergeCell ref="E78:H78"/>
    <mergeCell ref="E80:H80"/>
    <mergeCell ref="E7:H7"/>
    <mergeCell ref="E9:H9"/>
    <mergeCell ref="E11:H11"/>
    <mergeCell ref="E20:H20"/>
    <mergeCell ref="E29:H29"/>
  </mergeCells>
  <hyperlinks>
    <hyperlink ref="F95" r:id="rId1" xr:uid="{00000000-0004-0000-0400-000000000000}"/>
    <hyperlink ref="F100" r:id="rId2" xr:uid="{00000000-0004-0000-0400-000001000000}"/>
    <hyperlink ref="F104" r:id="rId3" xr:uid="{00000000-0004-0000-0400-000002000000}"/>
    <hyperlink ref="F109" r:id="rId4" xr:uid="{00000000-0004-0000-0400-000003000000}"/>
    <hyperlink ref="F114" r:id="rId5" xr:uid="{00000000-0004-0000-0400-000004000000}"/>
    <hyperlink ref="F119" r:id="rId6" xr:uid="{00000000-0004-0000-0400-000005000000}"/>
    <hyperlink ref="F124" r:id="rId7" xr:uid="{00000000-0004-0000-0400-000006000000}"/>
    <hyperlink ref="F129" r:id="rId8" xr:uid="{00000000-0004-0000-0400-000007000000}"/>
    <hyperlink ref="F134" r:id="rId9" xr:uid="{00000000-0004-0000-0400-000008000000}"/>
    <hyperlink ref="F140" r:id="rId10" xr:uid="{00000000-0004-0000-0400-000009000000}"/>
    <hyperlink ref="F146" r:id="rId11" xr:uid="{00000000-0004-0000-0400-00000A000000}"/>
    <hyperlink ref="F152" r:id="rId12" xr:uid="{00000000-0004-0000-0400-00000B000000}"/>
    <hyperlink ref="F160" r:id="rId13" xr:uid="{00000000-0004-0000-0400-00000C000000}"/>
    <hyperlink ref="F164" r:id="rId14" xr:uid="{00000000-0004-0000-0400-00000D000000}"/>
    <hyperlink ref="F167" r:id="rId15" xr:uid="{00000000-0004-0000-0400-00000E000000}"/>
    <hyperlink ref="F173" r:id="rId16" xr:uid="{00000000-0004-0000-0400-00000F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137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AT2" s="19" t="s">
        <v>99</v>
      </c>
    </row>
    <row r="3" spans="1:46" s="1" customFormat="1" ht="6.9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2"/>
      <c r="AT3" s="19" t="s">
        <v>82</v>
      </c>
    </row>
    <row r="4" spans="1:46" s="1" customFormat="1" ht="24.9" customHeight="1">
      <c r="B4" s="22"/>
      <c r="D4" s="112" t="s">
        <v>119</v>
      </c>
      <c r="L4" s="22"/>
      <c r="M4" s="113" t="s">
        <v>10</v>
      </c>
      <c r="AT4" s="19" t="s">
        <v>4</v>
      </c>
    </row>
    <row r="5" spans="1:46" s="1" customFormat="1" ht="6.9" customHeight="1">
      <c r="B5" s="22"/>
      <c r="L5" s="22"/>
    </row>
    <row r="6" spans="1:46" s="1" customFormat="1" ht="12" customHeight="1">
      <c r="B6" s="22"/>
      <c r="D6" s="114" t="s">
        <v>16</v>
      </c>
      <c r="L6" s="22"/>
    </row>
    <row r="7" spans="1:46" s="1" customFormat="1" ht="26.25" customHeight="1">
      <c r="B7" s="22"/>
      <c r="E7" s="384" t="str">
        <f>'Rekapitulace stavby'!K6</f>
        <v>Lačnovský p., ř. km 0,000 - 3,260, Moravský Lačnov, oprava koryta</v>
      </c>
      <c r="F7" s="385"/>
      <c r="G7" s="385"/>
      <c r="H7" s="385"/>
      <c r="L7" s="22"/>
    </row>
    <row r="8" spans="1:46" s="1" customFormat="1" ht="12" customHeight="1">
      <c r="B8" s="22"/>
      <c r="D8" s="114" t="s">
        <v>120</v>
      </c>
      <c r="L8" s="22"/>
    </row>
    <row r="9" spans="1:46" s="2" customFormat="1" ht="23.25" customHeight="1">
      <c r="A9" s="36"/>
      <c r="B9" s="41"/>
      <c r="C9" s="36"/>
      <c r="D9" s="36"/>
      <c r="E9" s="384" t="s">
        <v>121</v>
      </c>
      <c r="F9" s="386"/>
      <c r="G9" s="386"/>
      <c r="H9" s="386"/>
      <c r="I9" s="36"/>
      <c r="J9" s="36"/>
      <c r="K9" s="36"/>
      <c r="L9" s="115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>
      <c r="A10" s="36"/>
      <c r="B10" s="41"/>
      <c r="C10" s="36"/>
      <c r="D10" s="114" t="s">
        <v>122</v>
      </c>
      <c r="E10" s="36"/>
      <c r="F10" s="36"/>
      <c r="G10" s="36"/>
      <c r="H10" s="36"/>
      <c r="I10" s="36"/>
      <c r="J10" s="36"/>
      <c r="K10" s="36"/>
      <c r="L10" s="11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6.5" customHeight="1">
      <c r="A11" s="36"/>
      <c r="B11" s="41"/>
      <c r="C11" s="36"/>
      <c r="D11" s="36"/>
      <c r="E11" s="387" t="s">
        <v>818</v>
      </c>
      <c r="F11" s="386"/>
      <c r="G11" s="386"/>
      <c r="H11" s="386"/>
      <c r="I11" s="36"/>
      <c r="J11" s="36"/>
      <c r="K11" s="36"/>
      <c r="L11" s="11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0.199999999999999">
      <c r="A12" s="36"/>
      <c r="B12" s="41"/>
      <c r="C12" s="36"/>
      <c r="D12" s="36"/>
      <c r="E12" s="36"/>
      <c r="F12" s="36"/>
      <c r="G12" s="36"/>
      <c r="H12" s="36"/>
      <c r="I12" s="36"/>
      <c r="J12" s="36"/>
      <c r="K12" s="36"/>
      <c r="L12" s="11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>
      <c r="A13" s="36"/>
      <c r="B13" s="41"/>
      <c r="C13" s="36"/>
      <c r="D13" s="114" t="s">
        <v>18</v>
      </c>
      <c r="E13" s="36"/>
      <c r="F13" s="105" t="s">
        <v>19</v>
      </c>
      <c r="G13" s="36"/>
      <c r="H13" s="36"/>
      <c r="I13" s="114" t="s">
        <v>20</v>
      </c>
      <c r="J13" s="105" t="s">
        <v>19</v>
      </c>
      <c r="K13" s="36"/>
      <c r="L13" s="115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4" t="s">
        <v>21</v>
      </c>
      <c r="E14" s="36"/>
      <c r="F14" s="105" t="s">
        <v>22</v>
      </c>
      <c r="G14" s="36"/>
      <c r="H14" s="36"/>
      <c r="I14" s="114" t="s">
        <v>23</v>
      </c>
      <c r="J14" s="116" t="str">
        <f>'Rekapitulace stavby'!AN8</f>
        <v>3. 2. 2025</v>
      </c>
      <c r="K14" s="36"/>
      <c r="L14" s="115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8" customHeight="1">
      <c r="A15" s="36"/>
      <c r="B15" s="41"/>
      <c r="C15" s="36"/>
      <c r="D15" s="36"/>
      <c r="E15" s="36"/>
      <c r="F15" s="36"/>
      <c r="G15" s="36"/>
      <c r="H15" s="36"/>
      <c r="I15" s="36"/>
      <c r="J15" s="36"/>
      <c r="K15" s="36"/>
      <c r="L15" s="11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41"/>
      <c r="C16" s="36"/>
      <c r="D16" s="114" t="s">
        <v>25</v>
      </c>
      <c r="E16" s="36"/>
      <c r="F16" s="36"/>
      <c r="G16" s="36"/>
      <c r="H16" s="36"/>
      <c r="I16" s="114" t="s">
        <v>26</v>
      </c>
      <c r="J16" s="105" t="s">
        <v>27</v>
      </c>
      <c r="K16" s="36"/>
      <c r="L16" s="115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>
      <c r="A17" s="36"/>
      <c r="B17" s="41"/>
      <c r="C17" s="36"/>
      <c r="D17" s="36"/>
      <c r="E17" s="105" t="s">
        <v>28</v>
      </c>
      <c r="F17" s="36"/>
      <c r="G17" s="36"/>
      <c r="H17" s="36"/>
      <c r="I17" s="114" t="s">
        <v>29</v>
      </c>
      <c r="J17" s="105" t="s">
        <v>30</v>
      </c>
      <c r="K17" s="36"/>
      <c r="L17" s="11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" customHeight="1">
      <c r="A18" s="36"/>
      <c r="B18" s="41"/>
      <c r="C18" s="36"/>
      <c r="D18" s="36"/>
      <c r="E18" s="36"/>
      <c r="F18" s="36"/>
      <c r="G18" s="36"/>
      <c r="H18" s="36"/>
      <c r="I18" s="36"/>
      <c r="J18" s="36"/>
      <c r="K18" s="36"/>
      <c r="L18" s="115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>
      <c r="A19" s="36"/>
      <c r="B19" s="41"/>
      <c r="C19" s="36"/>
      <c r="D19" s="114" t="s">
        <v>31</v>
      </c>
      <c r="E19" s="36"/>
      <c r="F19" s="36"/>
      <c r="G19" s="36"/>
      <c r="H19" s="36"/>
      <c r="I19" s="114" t="s">
        <v>26</v>
      </c>
      <c r="J19" s="32" t="str">
        <f>'Rekapitulace stavby'!AN13</f>
        <v>Vyplň údaj</v>
      </c>
      <c r="K19" s="36"/>
      <c r="L19" s="115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>
      <c r="A20" s="36"/>
      <c r="B20" s="41"/>
      <c r="C20" s="36"/>
      <c r="D20" s="36"/>
      <c r="E20" s="388" t="str">
        <f>'Rekapitulace stavby'!E14</f>
        <v>Vyplň údaj</v>
      </c>
      <c r="F20" s="389"/>
      <c r="G20" s="389"/>
      <c r="H20" s="389"/>
      <c r="I20" s="114" t="s">
        <v>29</v>
      </c>
      <c r="J20" s="32" t="str">
        <f>'Rekapitulace stavby'!AN14</f>
        <v>Vyplň údaj</v>
      </c>
      <c r="K20" s="36"/>
      <c r="L20" s="115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" customHeight="1">
      <c r="A21" s="36"/>
      <c r="B21" s="41"/>
      <c r="C21" s="36"/>
      <c r="D21" s="36"/>
      <c r="E21" s="36"/>
      <c r="F21" s="36"/>
      <c r="G21" s="36"/>
      <c r="H21" s="36"/>
      <c r="I21" s="36"/>
      <c r="J21" s="36"/>
      <c r="K21" s="36"/>
      <c r="L21" s="11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>
      <c r="A22" s="36"/>
      <c r="B22" s="41"/>
      <c r="C22" s="36"/>
      <c r="D22" s="114" t="s">
        <v>33</v>
      </c>
      <c r="E22" s="36"/>
      <c r="F22" s="36"/>
      <c r="G22" s="36"/>
      <c r="H22" s="36"/>
      <c r="I22" s="114" t="s">
        <v>26</v>
      </c>
      <c r="J22" s="105" t="s">
        <v>27</v>
      </c>
      <c r="K22" s="36"/>
      <c r="L22" s="115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>
      <c r="A23" s="36"/>
      <c r="B23" s="41"/>
      <c r="C23" s="36"/>
      <c r="D23" s="36"/>
      <c r="E23" s="105" t="s">
        <v>28</v>
      </c>
      <c r="F23" s="36"/>
      <c r="G23" s="36"/>
      <c r="H23" s="36"/>
      <c r="I23" s="114" t="s">
        <v>29</v>
      </c>
      <c r="J23" s="105" t="s">
        <v>30</v>
      </c>
      <c r="K23" s="36"/>
      <c r="L23" s="115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" customHeight="1">
      <c r="A24" s="36"/>
      <c r="B24" s="41"/>
      <c r="C24" s="36"/>
      <c r="D24" s="36"/>
      <c r="E24" s="36"/>
      <c r="F24" s="36"/>
      <c r="G24" s="36"/>
      <c r="H24" s="36"/>
      <c r="I24" s="36"/>
      <c r="J24" s="36"/>
      <c r="K24" s="36"/>
      <c r="L24" s="115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>
      <c r="A25" s="36"/>
      <c r="B25" s="41"/>
      <c r="C25" s="36"/>
      <c r="D25" s="114" t="s">
        <v>35</v>
      </c>
      <c r="E25" s="36"/>
      <c r="F25" s="36"/>
      <c r="G25" s="36"/>
      <c r="H25" s="36"/>
      <c r="I25" s="114" t="s">
        <v>26</v>
      </c>
      <c r="J25" s="105" t="str">
        <f>IF('Rekapitulace stavby'!AN19="","",'Rekapitulace stavby'!AN19)</f>
        <v/>
      </c>
      <c r="K25" s="36"/>
      <c r="L25" s="11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>
      <c r="A26" s="36"/>
      <c r="B26" s="41"/>
      <c r="C26" s="36"/>
      <c r="D26" s="36"/>
      <c r="E26" s="105" t="str">
        <f>IF('Rekapitulace stavby'!E20="","",'Rekapitulace stavby'!E20)</f>
        <v xml:space="preserve"> </v>
      </c>
      <c r="F26" s="36"/>
      <c r="G26" s="36"/>
      <c r="H26" s="36"/>
      <c r="I26" s="114" t="s">
        <v>29</v>
      </c>
      <c r="J26" s="105" t="str">
        <f>IF('Rekapitulace stavby'!AN20="","",'Rekapitulace stavby'!AN20)</f>
        <v/>
      </c>
      <c r="K26" s="36"/>
      <c r="L26" s="115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" customHeight="1">
      <c r="A27" s="36"/>
      <c r="B27" s="41"/>
      <c r="C27" s="36"/>
      <c r="D27" s="36"/>
      <c r="E27" s="36"/>
      <c r="F27" s="36"/>
      <c r="G27" s="36"/>
      <c r="H27" s="36"/>
      <c r="I27" s="36"/>
      <c r="J27" s="36"/>
      <c r="K27" s="36"/>
      <c r="L27" s="115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>
      <c r="A28" s="36"/>
      <c r="B28" s="41"/>
      <c r="C28" s="36"/>
      <c r="D28" s="114" t="s">
        <v>37</v>
      </c>
      <c r="E28" s="36"/>
      <c r="F28" s="36"/>
      <c r="G28" s="36"/>
      <c r="H28" s="36"/>
      <c r="I28" s="36"/>
      <c r="J28" s="36"/>
      <c r="K28" s="36"/>
      <c r="L28" s="115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16.5" customHeight="1">
      <c r="A29" s="117"/>
      <c r="B29" s="118"/>
      <c r="C29" s="117"/>
      <c r="D29" s="117"/>
      <c r="E29" s="390" t="s">
        <v>19</v>
      </c>
      <c r="F29" s="390"/>
      <c r="G29" s="390"/>
      <c r="H29" s="390"/>
      <c r="I29" s="117"/>
      <c r="J29" s="117"/>
      <c r="K29" s="117"/>
      <c r="L29" s="119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</row>
    <row r="30" spans="1:31" s="2" customFormat="1" ht="6.9" customHeight="1">
      <c r="A30" s="36"/>
      <c r="B30" s="41"/>
      <c r="C30" s="36"/>
      <c r="D30" s="36"/>
      <c r="E30" s="36"/>
      <c r="F30" s="36"/>
      <c r="G30" s="36"/>
      <c r="H30" s="36"/>
      <c r="I30" s="36"/>
      <c r="J30" s="36"/>
      <c r="K30" s="36"/>
      <c r="L30" s="115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" customHeight="1">
      <c r="A31" s="36"/>
      <c r="B31" s="41"/>
      <c r="C31" s="36"/>
      <c r="D31" s="120"/>
      <c r="E31" s="120"/>
      <c r="F31" s="120"/>
      <c r="G31" s="120"/>
      <c r="H31" s="120"/>
      <c r="I31" s="120"/>
      <c r="J31" s="120"/>
      <c r="K31" s="120"/>
      <c r="L31" s="115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25.35" customHeight="1">
      <c r="A32" s="36"/>
      <c r="B32" s="41"/>
      <c r="C32" s="36"/>
      <c r="D32" s="121" t="s">
        <v>39</v>
      </c>
      <c r="E32" s="36"/>
      <c r="F32" s="36"/>
      <c r="G32" s="36"/>
      <c r="H32" s="36"/>
      <c r="I32" s="36"/>
      <c r="J32" s="122">
        <f>ROUND(J87, 2)</f>
        <v>0</v>
      </c>
      <c r="K32" s="36"/>
      <c r="L32" s="115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" customHeight="1">
      <c r="A33" s="36"/>
      <c r="B33" s="41"/>
      <c r="C33" s="36"/>
      <c r="D33" s="120"/>
      <c r="E33" s="120"/>
      <c r="F33" s="120"/>
      <c r="G33" s="120"/>
      <c r="H33" s="120"/>
      <c r="I33" s="120"/>
      <c r="J33" s="120"/>
      <c r="K33" s="120"/>
      <c r="L33" s="11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" customHeight="1">
      <c r="A34" s="36"/>
      <c r="B34" s="41"/>
      <c r="C34" s="36"/>
      <c r="D34" s="36"/>
      <c r="E34" s="36"/>
      <c r="F34" s="123" t="s">
        <v>41</v>
      </c>
      <c r="G34" s="36"/>
      <c r="H34" s="36"/>
      <c r="I34" s="123" t="s">
        <v>40</v>
      </c>
      <c r="J34" s="123" t="s">
        <v>42</v>
      </c>
      <c r="K34" s="36"/>
      <c r="L34" s="115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" customHeight="1">
      <c r="A35" s="36"/>
      <c r="B35" s="41"/>
      <c r="C35" s="36"/>
      <c r="D35" s="124" t="s">
        <v>43</v>
      </c>
      <c r="E35" s="114" t="s">
        <v>44</v>
      </c>
      <c r="F35" s="125">
        <f>ROUND((SUM(BE87:BE136)),  2)</f>
        <v>0</v>
      </c>
      <c r="G35" s="36"/>
      <c r="H35" s="36"/>
      <c r="I35" s="126">
        <v>0.21</v>
      </c>
      <c r="J35" s="125">
        <f>ROUND(((SUM(BE87:BE136))*I35),  2)</f>
        <v>0</v>
      </c>
      <c r="K35" s="36"/>
      <c r="L35" s="115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" customHeight="1">
      <c r="A36" s="36"/>
      <c r="B36" s="41"/>
      <c r="C36" s="36"/>
      <c r="D36" s="36"/>
      <c r="E36" s="114" t="s">
        <v>45</v>
      </c>
      <c r="F36" s="125">
        <f>ROUND((SUM(BF87:BF136)),  2)</f>
        <v>0</v>
      </c>
      <c r="G36" s="36"/>
      <c r="H36" s="36"/>
      <c r="I36" s="126">
        <v>0.12</v>
      </c>
      <c r="J36" s="125">
        <f>ROUND(((SUM(BF87:BF136))*I36),  2)</f>
        <v>0</v>
      </c>
      <c r="K36" s="36"/>
      <c r="L36" s="115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" hidden="1" customHeight="1">
      <c r="A37" s="36"/>
      <c r="B37" s="41"/>
      <c r="C37" s="36"/>
      <c r="D37" s="36"/>
      <c r="E37" s="114" t="s">
        <v>46</v>
      </c>
      <c r="F37" s="125">
        <f>ROUND((SUM(BG87:BG136)),  2)</f>
        <v>0</v>
      </c>
      <c r="G37" s="36"/>
      <c r="H37" s="36"/>
      <c r="I37" s="126">
        <v>0.21</v>
      </c>
      <c r="J37" s="125">
        <f>0</f>
        <v>0</v>
      </c>
      <c r="K37" s="36"/>
      <c r="L37" s="115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" hidden="1" customHeight="1">
      <c r="A38" s="36"/>
      <c r="B38" s="41"/>
      <c r="C38" s="36"/>
      <c r="D38" s="36"/>
      <c r="E38" s="114" t="s">
        <v>47</v>
      </c>
      <c r="F38" s="125">
        <f>ROUND((SUM(BH87:BH136)),  2)</f>
        <v>0</v>
      </c>
      <c r="G38" s="36"/>
      <c r="H38" s="36"/>
      <c r="I38" s="126">
        <v>0.12</v>
      </c>
      <c r="J38" s="125">
        <f>0</f>
        <v>0</v>
      </c>
      <c r="K38" s="36"/>
      <c r="L38" s="115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" hidden="1" customHeight="1">
      <c r="A39" s="36"/>
      <c r="B39" s="41"/>
      <c r="C39" s="36"/>
      <c r="D39" s="36"/>
      <c r="E39" s="114" t="s">
        <v>48</v>
      </c>
      <c r="F39" s="125">
        <f>ROUND((SUM(BI87:BI136)),  2)</f>
        <v>0</v>
      </c>
      <c r="G39" s="36"/>
      <c r="H39" s="36"/>
      <c r="I39" s="126">
        <v>0</v>
      </c>
      <c r="J39" s="125">
        <f>0</f>
        <v>0</v>
      </c>
      <c r="K39" s="36"/>
      <c r="L39" s="11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" customHeight="1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115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>
      <c r="A41" s="36"/>
      <c r="B41" s="41"/>
      <c r="C41" s="127"/>
      <c r="D41" s="128" t="s">
        <v>49</v>
      </c>
      <c r="E41" s="129"/>
      <c r="F41" s="129"/>
      <c r="G41" s="130" t="s">
        <v>50</v>
      </c>
      <c r="H41" s="131" t="s">
        <v>51</v>
      </c>
      <c r="I41" s="129"/>
      <c r="J41" s="132">
        <f>SUM(J32:J39)</f>
        <v>0</v>
      </c>
      <c r="K41" s="133"/>
      <c r="L41" s="115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" customHeight="1">
      <c r="A42" s="36"/>
      <c r="B42" s="134"/>
      <c r="C42" s="135"/>
      <c r="D42" s="135"/>
      <c r="E42" s="135"/>
      <c r="F42" s="135"/>
      <c r="G42" s="135"/>
      <c r="H42" s="135"/>
      <c r="I42" s="135"/>
      <c r="J42" s="135"/>
      <c r="K42" s="135"/>
      <c r="L42" s="115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6" spans="1:31" s="2" customFormat="1" ht="6.9" customHeight="1">
      <c r="A46" s="36"/>
      <c r="B46" s="136"/>
      <c r="C46" s="137"/>
      <c r="D46" s="137"/>
      <c r="E46" s="137"/>
      <c r="F46" s="137"/>
      <c r="G46" s="137"/>
      <c r="H46" s="137"/>
      <c r="I46" s="137"/>
      <c r="J46" s="137"/>
      <c r="K46" s="137"/>
      <c r="L46" s="115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24.9" customHeight="1">
      <c r="A47" s="36"/>
      <c r="B47" s="37"/>
      <c r="C47" s="25" t="s">
        <v>124</v>
      </c>
      <c r="D47" s="38"/>
      <c r="E47" s="38"/>
      <c r="F47" s="38"/>
      <c r="G47" s="38"/>
      <c r="H47" s="38"/>
      <c r="I47" s="38"/>
      <c r="J47" s="38"/>
      <c r="K47" s="38"/>
      <c r="L47" s="115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6.9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115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16</v>
      </c>
      <c r="D49" s="38"/>
      <c r="E49" s="38"/>
      <c r="F49" s="38"/>
      <c r="G49" s="38"/>
      <c r="H49" s="38"/>
      <c r="I49" s="38"/>
      <c r="J49" s="38"/>
      <c r="K49" s="38"/>
      <c r="L49" s="11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26.25" customHeight="1">
      <c r="A50" s="36"/>
      <c r="B50" s="37"/>
      <c r="C50" s="38"/>
      <c r="D50" s="38"/>
      <c r="E50" s="391" t="str">
        <f>E7</f>
        <v>Lačnovský p., ř. km 0,000 - 3,260, Moravský Lačnov, oprava koryta</v>
      </c>
      <c r="F50" s="392"/>
      <c r="G50" s="392"/>
      <c r="H50" s="392"/>
      <c r="I50" s="38"/>
      <c r="J50" s="38"/>
      <c r="K50" s="38"/>
      <c r="L50" s="115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1" customFormat="1" ht="12" customHeight="1">
      <c r="B51" s="23"/>
      <c r="C51" s="31" t="s">
        <v>120</v>
      </c>
      <c r="D51" s="24"/>
      <c r="E51" s="24"/>
      <c r="F51" s="24"/>
      <c r="G51" s="24"/>
      <c r="H51" s="24"/>
      <c r="I51" s="24"/>
      <c r="J51" s="24"/>
      <c r="K51" s="24"/>
      <c r="L51" s="22"/>
    </row>
    <row r="52" spans="1:47" s="2" customFormat="1" ht="23.25" customHeight="1">
      <c r="A52" s="36"/>
      <c r="B52" s="37"/>
      <c r="C52" s="38"/>
      <c r="D52" s="38"/>
      <c r="E52" s="391" t="s">
        <v>121</v>
      </c>
      <c r="F52" s="393"/>
      <c r="G52" s="393"/>
      <c r="H52" s="393"/>
      <c r="I52" s="38"/>
      <c r="J52" s="38"/>
      <c r="K52" s="38"/>
      <c r="L52" s="11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12" customHeight="1">
      <c r="A53" s="36"/>
      <c r="B53" s="37"/>
      <c r="C53" s="31" t="s">
        <v>122</v>
      </c>
      <c r="D53" s="38"/>
      <c r="E53" s="38"/>
      <c r="F53" s="38"/>
      <c r="G53" s="38"/>
      <c r="H53" s="38"/>
      <c r="I53" s="38"/>
      <c r="J53" s="38"/>
      <c r="K53" s="38"/>
      <c r="L53" s="11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6.5" customHeight="1">
      <c r="A54" s="36"/>
      <c r="B54" s="37"/>
      <c r="C54" s="38"/>
      <c r="D54" s="38"/>
      <c r="E54" s="345" t="str">
        <f>E11</f>
        <v>SO-01.04 - Dosypání hráze</v>
      </c>
      <c r="F54" s="393"/>
      <c r="G54" s="393"/>
      <c r="H54" s="393"/>
      <c r="I54" s="38"/>
      <c r="J54" s="38"/>
      <c r="K54" s="38"/>
      <c r="L54" s="11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6.9" customHeight="1">
      <c r="A55" s="36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115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2" customHeight="1">
      <c r="A56" s="36"/>
      <c r="B56" s="37"/>
      <c r="C56" s="31" t="s">
        <v>21</v>
      </c>
      <c r="D56" s="38"/>
      <c r="E56" s="38"/>
      <c r="F56" s="29" t="str">
        <f>F14</f>
        <v>Svitavy</v>
      </c>
      <c r="G56" s="38"/>
      <c r="H56" s="38"/>
      <c r="I56" s="31" t="s">
        <v>23</v>
      </c>
      <c r="J56" s="61" t="str">
        <f>IF(J14="","",J14)</f>
        <v>3. 2. 2025</v>
      </c>
      <c r="K56" s="38"/>
      <c r="L56" s="115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6.9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11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5.15" customHeight="1">
      <c r="A58" s="36"/>
      <c r="B58" s="37"/>
      <c r="C58" s="31" t="s">
        <v>25</v>
      </c>
      <c r="D58" s="38"/>
      <c r="E58" s="38"/>
      <c r="F58" s="29" t="str">
        <f>E17</f>
        <v>Povodí Moravy, s.p.</v>
      </c>
      <c r="G58" s="38"/>
      <c r="H58" s="38"/>
      <c r="I58" s="31" t="s">
        <v>33</v>
      </c>
      <c r="J58" s="34" t="str">
        <f>E23</f>
        <v>Povodí Moravy, s.p.</v>
      </c>
      <c r="K58" s="38"/>
      <c r="L58" s="11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15.15" customHeight="1">
      <c r="A59" s="36"/>
      <c r="B59" s="37"/>
      <c r="C59" s="31" t="s">
        <v>31</v>
      </c>
      <c r="D59" s="38"/>
      <c r="E59" s="38"/>
      <c r="F59" s="29" t="str">
        <f>IF(E20="","",E20)</f>
        <v>Vyplň údaj</v>
      </c>
      <c r="G59" s="38"/>
      <c r="H59" s="38"/>
      <c r="I59" s="31" t="s">
        <v>35</v>
      </c>
      <c r="J59" s="34" t="str">
        <f>E26</f>
        <v xml:space="preserve"> </v>
      </c>
      <c r="K59" s="38"/>
      <c r="L59" s="11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pans="1:47" s="2" customFormat="1" ht="10.35" customHeight="1">
      <c r="A60" s="36"/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115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pans="1:47" s="2" customFormat="1" ht="29.25" customHeight="1">
      <c r="A61" s="36"/>
      <c r="B61" s="37"/>
      <c r="C61" s="138" t="s">
        <v>125</v>
      </c>
      <c r="D61" s="139"/>
      <c r="E61" s="139"/>
      <c r="F61" s="139"/>
      <c r="G61" s="139"/>
      <c r="H61" s="139"/>
      <c r="I61" s="139"/>
      <c r="J61" s="140" t="s">
        <v>126</v>
      </c>
      <c r="K61" s="139"/>
      <c r="L61" s="115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47" s="2" customFormat="1" ht="10.35" customHeight="1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15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47" s="2" customFormat="1" ht="22.8" customHeight="1">
      <c r="A63" s="36"/>
      <c r="B63" s="37"/>
      <c r="C63" s="141" t="s">
        <v>71</v>
      </c>
      <c r="D63" s="38"/>
      <c r="E63" s="38"/>
      <c r="F63" s="38"/>
      <c r="G63" s="38"/>
      <c r="H63" s="38"/>
      <c r="I63" s="38"/>
      <c r="J63" s="79">
        <f>J87</f>
        <v>0</v>
      </c>
      <c r="K63" s="38"/>
      <c r="L63" s="115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U63" s="19" t="s">
        <v>127</v>
      </c>
    </row>
    <row r="64" spans="1:47" s="9" customFormat="1" ht="24.9" customHeight="1">
      <c r="B64" s="142"/>
      <c r="C64" s="143"/>
      <c r="D64" s="144" t="s">
        <v>410</v>
      </c>
      <c r="E64" s="145"/>
      <c r="F64" s="145"/>
      <c r="G64" s="145"/>
      <c r="H64" s="145"/>
      <c r="I64" s="145"/>
      <c r="J64" s="146">
        <f>J88</f>
        <v>0</v>
      </c>
      <c r="K64" s="143"/>
      <c r="L64" s="147"/>
    </row>
    <row r="65" spans="1:31" s="14" customFormat="1" ht="19.95" customHeight="1">
      <c r="B65" s="229"/>
      <c r="C65" s="99"/>
      <c r="D65" s="230" t="s">
        <v>411</v>
      </c>
      <c r="E65" s="231"/>
      <c r="F65" s="231"/>
      <c r="G65" s="231"/>
      <c r="H65" s="231"/>
      <c r="I65" s="231"/>
      <c r="J65" s="232">
        <f>J89</f>
        <v>0</v>
      </c>
      <c r="K65" s="99"/>
      <c r="L65" s="233"/>
    </row>
    <row r="66" spans="1:31" s="2" customFormat="1" ht="21.75" customHeight="1">
      <c r="A66" s="36"/>
      <c r="B66" s="37"/>
      <c r="C66" s="38"/>
      <c r="D66" s="38"/>
      <c r="E66" s="38"/>
      <c r="F66" s="38"/>
      <c r="G66" s="38"/>
      <c r="H66" s="38"/>
      <c r="I66" s="38"/>
      <c r="J66" s="38"/>
      <c r="K66" s="38"/>
      <c r="L66" s="115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67" spans="1:31" s="2" customFormat="1" ht="6.9" customHeight="1">
      <c r="A67" s="36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115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71" spans="1:31" s="2" customFormat="1" ht="6.9" customHeight="1">
      <c r="A71" s="36"/>
      <c r="B71" s="51"/>
      <c r="C71" s="52"/>
      <c r="D71" s="52"/>
      <c r="E71" s="52"/>
      <c r="F71" s="52"/>
      <c r="G71" s="52"/>
      <c r="H71" s="52"/>
      <c r="I71" s="52"/>
      <c r="J71" s="52"/>
      <c r="K71" s="52"/>
      <c r="L71" s="115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24.9" customHeight="1">
      <c r="A72" s="36"/>
      <c r="B72" s="37"/>
      <c r="C72" s="25" t="s">
        <v>129</v>
      </c>
      <c r="D72" s="38"/>
      <c r="E72" s="38"/>
      <c r="F72" s="38"/>
      <c r="G72" s="38"/>
      <c r="H72" s="38"/>
      <c r="I72" s="38"/>
      <c r="J72" s="38"/>
      <c r="K72" s="38"/>
      <c r="L72" s="115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6.9" customHeight="1">
      <c r="A73" s="36"/>
      <c r="B73" s="37"/>
      <c r="C73" s="38"/>
      <c r="D73" s="38"/>
      <c r="E73" s="38"/>
      <c r="F73" s="38"/>
      <c r="G73" s="38"/>
      <c r="H73" s="38"/>
      <c r="I73" s="38"/>
      <c r="J73" s="38"/>
      <c r="K73" s="38"/>
      <c r="L73" s="115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12" customHeight="1">
      <c r="A74" s="36"/>
      <c r="B74" s="37"/>
      <c r="C74" s="31" t="s">
        <v>16</v>
      </c>
      <c r="D74" s="38"/>
      <c r="E74" s="38"/>
      <c r="F74" s="38"/>
      <c r="G74" s="38"/>
      <c r="H74" s="38"/>
      <c r="I74" s="38"/>
      <c r="J74" s="38"/>
      <c r="K74" s="38"/>
      <c r="L74" s="115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26.25" customHeight="1">
      <c r="A75" s="36"/>
      <c r="B75" s="37"/>
      <c r="C75" s="38"/>
      <c r="D75" s="38"/>
      <c r="E75" s="391" t="str">
        <f>E7</f>
        <v>Lačnovský p., ř. km 0,000 - 3,260, Moravský Lačnov, oprava koryta</v>
      </c>
      <c r="F75" s="392"/>
      <c r="G75" s="392"/>
      <c r="H75" s="392"/>
      <c r="I75" s="38"/>
      <c r="J75" s="38"/>
      <c r="K75" s="38"/>
      <c r="L75" s="115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1" customFormat="1" ht="12" customHeight="1">
      <c r="B76" s="23"/>
      <c r="C76" s="31" t="s">
        <v>120</v>
      </c>
      <c r="D76" s="24"/>
      <c r="E76" s="24"/>
      <c r="F76" s="24"/>
      <c r="G76" s="24"/>
      <c r="H76" s="24"/>
      <c r="I76" s="24"/>
      <c r="J76" s="24"/>
      <c r="K76" s="24"/>
      <c r="L76" s="22"/>
    </row>
    <row r="77" spans="1:31" s="2" customFormat="1" ht="23.25" customHeight="1">
      <c r="A77" s="36"/>
      <c r="B77" s="37"/>
      <c r="C77" s="38"/>
      <c r="D77" s="38"/>
      <c r="E77" s="391" t="s">
        <v>121</v>
      </c>
      <c r="F77" s="393"/>
      <c r="G77" s="393"/>
      <c r="H77" s="393"/>
      <c r="I77" s="38"/>
      <c r="J77" s="38"/>
      <c r="K77" s="38"/>
      <c r="L77" s="115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12" customHeight="1">
      <c r="A78" s="36"/>
      <c r="B78" s="37"/>
      <c r="C78" s="31" t="s">
        <v>122</v>
      </c>
      <c r="D78" s="38"/>
      <c r="E78" s="38"/>
      <c r="F78" s="38"/>
      <c r="G78" s="38"/>
      <c r="H78" s="38"/>
      <c r="I78" s="38"/>
      <c r="J78" s="38"/>
      <c r="K78" s="38"/>
      <c r="L78" s="115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6.5" customHeight="1">
      <c r="A79" s="36"/>
      <c r="B79" s="37"/>
      <c r="C79" s="38"/>
      <c r="D79" s="38"/>
      <c r="E79" s="345" t="str">
        <f>E11</f>
        <v>SO-01.04 - Dosypání hráze</v>
      </c>
      <c r="F79" s="393"/>
      <c r="G79" s="393"/>
      <c r="H79" s="393"/>
      <c r="I79" s="38"/>
      <c r="J79" s="38"/>
      <c r="K79" s="38"/>
      <c r="L79" s="115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6.9" customHeight="1">
      <c r="A80" s="36"/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115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2" customHeight="1">
      <c r="A81" s="36"/>
      <c r="B81" s="37"/>
      <c r="C81" s="31" t="s">
        <v>21</v>
      </c>
      <c r="D81" s="38"/>
      <c r="E81" s="38"/>
      <c r="F81" s="29" t="str">
        <f>F14</f>
        <v>Svitavy</v>
      </c>
      <c r="G81" s="38"/>
      <c r="H81" s="38"/>
      <c r="I81" s="31" t="s">
        <v>23</v>
      </c>
      <c r="J81" s="61" t="str">
        <f>IF(J14="","",J14)</f>
        <v>3. 2. 2025</v>
      </c>
      <c r="K81" s="38"/>
      <c r="L81" s="115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6.9" customHeight="1">
      <c r="A82" s="36"/>
      <c r="B82" s="37"/>
      <c r="C82" s="38"/>
      <c r="D82" s="38"/>
      <c r="E82" s="38"/>
      <c r="F82" s="38"/>
      <c r="G82" s="38"/>
      <c r="H82" s="38"/>
      <c r="I82" s="38"/>
      <c r="J82" s="38"/>
      <c r="K82" s="38"/>
      <c r="L82" s="115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15.15" customHeight="1">
      <c r="A83" s="36"/>
      <c r="B83" s="37"/>
      <c r="C83" s="31" t="s">
        <v>25</v>
      </c>
      <c r="D83" s="38"/>
      <c r="E83" s="38"/>
      <c r="F83" s="29" t="str">
        <f>E17</f>
        <v>Povodí Moravy, s.p.</v>
      </c>
      <c r="G83" s="38"/>
      <c r="H83" s="38"/>
      <c r="I83" s="31" t="s">
        <v>33</v>
      </c>
      <c r="J83" s="34" t="str">
        <f>E23</f>
        <v>Povodí Moravy, s.p.</v>
      </c>
      <c r="K83" s="38"/>
      <c r="L83" s="115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15.15" customHeight="1">
      <c r="A84" s="36"/>
      <c r="B84" s="37"/>
      <c r="C84" s="31" t="s">
        <v>31</v>
      </c>
      <c r="D84" s="38"/>
      <c r="E84" s="38"/>
      <c r="F84" s="29" t="str">
        <f>IF(E20="","",E20)</f>
        <v>Vyplň údaj</v>
      </c>
      <c r="G84" s="38"/>
      <c r="H84" s="38"/>
      <c r="I84" s="31" t="s">
        <v>35</v>
      </c>
      <c r="J84" s="34" t="str">
        <f>E26</f>
        <v xml:space="preserve"> </v>
      </c>
      <c r="K84" s="38"/>
      <c r="L84" s="115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10.35" customHeight="1">
      <c r="A85" s="36"/>
      <c r="B85" s="37"/>
      <c r="C85" s="38"/>
      <c r="D85" s="38"/>
      <c r="E85" s="38"/>
      <c r="F85" s="38"/>
      <c r="G85" s="38"/>
      <c r="H85" s="38"/>
      <c r="I85" s="38"/>
      <c r="J85" s="38"/>
      <c r="K85" s="38"/>
      <c r="L85" s="115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10" customFormat="1" ht="29.25" customHeight="1">
      <c r="A86" s="148"/>
      <c r="B86" s="149"/>
      <c r="C86" s="150" t="s">
        <v>130</v>
      </c>
      <c r="D86" s="151" t="s">
        <v>58</v>
      </c>
      <c r="E86" s="151" t="s">
        <v>54</v>
      </c>
      <c r="F86" s="151" t="s">
        <v>55</v>
      </c>
      <c r="G86" s="151" t="s">
        <v>131</v>
      </c>
      <c r="H86" s="151" t="s">
        <v>132</v>
      </c>
      <c r="I86" s="151" t="s">
        <v>133</v>
      </c>
      <c r="J86" s="151" t="s">
        <v>126</v>
      </c>
      <c r="K86" s="152" t="s">
        <v>134</v>
      </c>
      <c r="L86" s="153"/>
      <c r="M86" s="70" t="s">
        <v>19</v>
      </c>
      <c r="N86" s="71" t="s">
        <v>43</v>
      </c>
      <c r="O86" s="71" t="s">
        <v>135</v>
      </c>
      <c r="P86" s="71" t="s">
        <v>136</v>
      </c>
      <c r="Q86" s="71" t="s">
        <v>137</v>
      </c>
      <c r="R86" s="71" t="s">
        <v>138</v>
      </c>
      <c r="S86" s="71" t="s">
        <v>139</v>
      </c>
      <c r="T86" s="72" t="s">
        <v>140</v>
      </c>
      <c r="U86" s="148"/>
      <c r="V86" s="148"/>
      <c r="W86" s="148"/>
      <c r="X86" s="148"/>
      <c r="Y86" s="148"/>
      <c r="Z86" s="148"/>
      <c r="AA86" s="148"/>
      <c r="AB86" s="148"/>
      <c r="AC86" s="148"/>
      <c r="AD86" s="148"/>
      <c r="AE86" s="148"/>
    </row>
    <row r="87" spans="1:65" s="2" customFormat="1" ht="22.8" customHeight="1">
      <c r="A87" s="36"/>
      <c r="B87" s="37"/>
      <c r="C87" s="77" t="s">
        <v>141</v>
      </c>
      <c r="D87" s="38"/>
      <c r="E87" s="38"/>
      <c r="F87" s="38"/>
      <c r="G87" s="38"/>
      <c r="H87" s="38"/>
      <c r="I87" s="38"/>
      <c r="J87" s="154">
        <f>BK87</f>
        <v>0</v>
      </c>
      <c r="K87" s="38"/>
      <c r="L87" s="41"/>
      <c r="M87" s="73"/>
      <c r="N87" s="155"/>
      <c r="O87" s="74"/>
      <c r="P87" s="156">
        <f>P88</f>
        <v>0</v>
      </c>
      <c r="Q87" s="74"/>
      <c r="R87" s="156">
        <f>R88</f>
        <v>2.6180000000000001E-3</v>
      </c>
      <c r="S87" s="74"/>
      <c r="T87" s="157">
        <f>T88</f>
        <v>0</v>
      </c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T87" s="19" t="s">
        <v>72</v>
      </c>
      <c r="AU87" s="19" t="s">
        <v>127</v>
      </c>
      <c r="BK87" s="158">
        <f>BK88</f>
        <v>0</v>
      </c>
    </row>
    <row r="88" spans="1:65" s="11" customFormat="1" ht="25.95" customHeight="1">
      <c r="B88" s="159"/>
      <c r="C88" s="160"/>
      <c r="D88" s="161" t="s">
        <v>72</v>
      </c>
      <c r="E88" s="162" t="s">
        <v>413</v>
      </c>
      <c r="F88" s="162" t="s">
        <v>414</v>
      </c>
      <c r="G88" s="160"/>
      <c r="H88" s="160"/>
      <c r="I88" s="163"/>
      <c r="J88" s="164">
        <f>BK88</f>
        <v>0</v>
      </c>
      <c r="K88" s="160"/>
      <c r="L88" s="165"/>
      <c r="M88" s="166"/>
      <c r="N88" s="167"/>
      <c r="O88" s="167"/>
      <c r="P88" s="168">
        <f>P89</f>
        <v>0</v>
      </c>
      <c r="Q88" s="167"/>
      <c r="R88" s="168">
        <f>R89</f>
        <v>2.6180000000000001E-3</v>
      </c>
      <c r="S88" s="167"/>
      <c r="T88" s="169">
        <f>T89</f>
        <v>0</v>
      </c>
      <c r="AR88" s="170" t="s">
        <v>80</v>
      </c>
      <c r="AT88" s="171" t="s">
        <v>72</v>
      </c>
      <c r="AU88" s="171" t="s">
        <v>73</v>
      </c>
      <c r="AY88" s="170" t="s">
        <v>144</v>
      </c>
      <c r="BK88" s="172">
        <f>BK89</f>
        <v>0</v>
      </c>
    </row>
    <row r="89" spans="1:65" s="11" customFormat="1" ht="22.8" customHeight="1">
      <c r="B89" s="159"/>
      <c r="C89" s="160"/>
      <c r="D89" s="161" t="s">
        <v>72</v>
      </c>
      <c r="E89" s="234" t="s">
        <v>80</v>
      </c>
      <c r="F89" s="234" t="s">
        <v>415</v>
      </c>
      <c r="G89" s="160"/>
      <c r="H89" s="160"/>
      <c r="I89" s="163"/>
      <c r="J89" s="235">
        <f>BK89</f>
        <v>0</v>
      </c>
      <c r="K89" s="160"/>
      <c r="L89" s="165"/>
      <c r="M89" s="166"/>
      <c r="N89" s="167"/>
      <c r="O89" s="167"/>
      <c r="P89" s="168">
        <f>SUM(P90:P136)</f>
        <v>0</v>
      </c>
      <c r="Q89" s="167"/>
      <c r="R89" s="168">
        <f>SUM(R90:R136)</f>
        <v>2.6180000000000001E-3</v>
      </c>
      <c r="S89" s="167"/>
      <c r="T89" s="169">
        <f>SUM(T90:T136)</f>
        <v>0</v>
      </c>
      <c r="AR89" s="170" t="s">
        <v>80</v>
      </c>
      <c r="AT89" s="171" t="s">
        <v>72</v>
      </c>
      <c r="AU89" s="171" t="s">
        <v>80</v>
      </c>
      <c r="AY89" s="170" t="s">
        <v>144</v>
      </c>
      <c r="BK89" s="172">
        <f>SUM(BK90:BK136)</f>
        <v>0</v>
      </c>
    </row>
    <row r="90" spans="1:65" s="2" customFormat="1" ht="24.15" customHeight="1">
      <c r="A90" s="36"/>
      <c r="B90" s="37"/>
      <c r="C90" s="173" t="s">
        <v>80</v>
      </c>
      <c r="D90" s="173" t="s">
        <v>145</v>
      </c>
      <c r="E90" s="174" t="s">
        <v>553</v>
      </c>
      <c r="F90" s="175" t="s">
        <v>554</v>
      </c>
      <c r="G90" s="176" t="s">
        <v>148</v>
      </c>
      <c r="H90" s="177">
        <v>65.78</v>
      </c>
      <c r="I90" s="178"/>
      <c r="J90" s="179">
        <f>ROUND(I90*H90,2)</f>
        <v>0</v>
      </c>
      <c r="K90" s="175" t="s">
        <v>149</v>
      </c>
      <c r="L90" s="41"/>
      <c r="M90" s="180" t="s">
        <v>19</v>
      </c>
      <c r="N90" s="181" t="s">
        <v>44</v>
      </c>
      <c r="O90" s="66"/>
      <c r="P90" s="182">
        <f>O90*H90</f>
        <v>0</v>
      </c>
      <c r="Q90" s="182">
        <v>0</v>
      </c>
      <c r="R90" s="182">
        <f>Q90*H90</f>
        <v>0</v>
      </c>
      <c r="S90" s="182">
        <v>0</v>
      </c>
      <c r="T90" s="183">
        <f>S90*H90</f>
        <v>0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R90" s="184" t="s">
        <v>150</v>
      </c>
      <c r="AT90" s="184" t="s">
        <v>145</v>
      </c>
      <c r="AU90" s="184" t="s">
        <v>82</v>
      </c>
      <c r="AY90" s="19" t="s">
        <v>144</v>
      </c>
      <c r="BE90" s="185">
        <f>IF(N90="základní",J90,0)</f>
        <v>0</v>
      </c>
      <c r="BF90" s="185">
        <f>IF(N90="snížená",J90,0)</f>
        <v>0</v>
      </c>
      <c r="BG90" s="185">
        <f>IF(N90="zákl. přenesená",J90,0)</f>
        <v>0</v>
      </c>
      <c r="BH90" s="185">
        <f>IF(N90="sníž. přenesená",J90,0)</f>
        <v>0</v>
      </c>
      <c r="BI90" s="185">
        <f>IF(N90="nulová",J90,0)</f>
        <v>0</v>
      </c>
      <c r="BJ90" s="19" t="s">
        <v>80</v>
      </c>
      <c r="BK90" s="185">
        <f>ROUND(I90*H90,2)</f>
        <v>0</v>
      </c>
      <c r="BL90" s="19" t="s">
        <v>150</v>
      </c>
      <c r="BM90" s="184" t="s">
        <v>819</v>
      </c>
    </row>
    <row r="91" spans="1:65" s="2" customFormat="1" ht="19.2">
      <c r="A91" s="36"/>
      <c r="B91" s="37"/>
      <c r="C91" s="38"/>
      <c r="D91" s="186" t="s">
        <v>152</v>
      </c>
      <c r="E91" s="38"/>
      <c r="F91" s="187" t="s">
        <v>556</v>
      </c>
      <c r="G91" s="38"/>
      <c r="H91" s="38"/>
      <c r="I91" s="188"/>
      <c r="J91" s="38"/>
      <c r="K91" s="38"/>
      <c r="L91" s="41"/>
      <c r="M91" s="189"/>
      <c r="N91" s="190"/>
      <c r="O91" s="66"/>
      <c r="P91" s="66"/>
      <c r="Q91" s="66"/>
      <c r="R91" s="66"/>
      <c r="S91" s="66"/>
      <c r="T91" s="67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T91" s="19" t="s">
        <v>152</v>
      </c>
      <c r="AU91" s="19" t="s">
        <v>82</v>
      </c>
    </row>
    <row r="92" spans="1:65" s="2" customFormat="1" ht="10.199999999999999">
      <c r="A92" s="36"/>
      <c r="B92" s="37"/>
      <c r="C92" s="38"/>
      <c r="D92" s="191" t="s">
        <v>153</v>
      </c>
      <c r="E92" s="38"/>
      <c r="F92" s="192" t="s">
        <v>557</v>
      </c>
      <c r="G92" s="38"/>
      <c r="H92" s="38"/>
      <c r="I92" s="188"/>
      <c r="J92" s="38"/>
      <c r="K92" s="38"/>
      <c r="L92" s="41"/>
      <c r="M92" s="189"/>
      <c r="N92" s="190"/>
      <c r="O92" s="66"/>
      <c r="P92" s="66"/>
      <c r="Q92" s="66"/>
      <c r="R92" s="66"/>
      <c r="S92" s="66"/>
      <c r="T92" s="67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T92" s="19" t="s">
        <v>153</v>
      </c>
      <c r="AU92" s="19" t="s">
        <v>82</v>
      </c>
    </row>
    <row r="93" spans="1:65" s="2" customFormat="1" ht="28.8">
      <c r="A93" s="36"/>
      <c r="B93" s="37"/>
      <c r="C93" s="38"/>
      <c r="D93" s="186" t="s">
        <v>155</v>
      </c>
      <c r="E93" s="38"/>
      <c r="F93" s="193" t="s">
        <v>820</v>
      </c>
      <c r="G93" s="38"/>
      <c r="H93" s="38"/>
      <c r="I93" s="188"/>
      <c r="J93" s="38"/>
      <c r="K93" s="38"/>
      <c r="L93" s="41"/>
      <c r="M93" s="189"/>
      <c r="N93" s="190"/>
      <c r="O93" s="66"/>
      <c r="P93" s="66"/>
      <c r="Q93" s="66"/>
      <c r="R93" s="66"/>
      <c r="S93" s="66"/>
      <c r="T93" s="67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T93" s="19" t="s">
        <v>155</v>
      </c>
      <c r="AU93" s="19" t="s">
        <v>82</v>
      </c>
    </row>
    <row r="94" spans="1:65" s="12" customFormat="1" ht="10.199999999999999">
      <c r="B94" s="194"/>
      <c r="C94" s="195"/>
      <c r="D94" s="186" t="s">
        <v>168</v>
      </c>
      <c r="E94" s="196" t="s">
        <v>19</v>
      </c>
      <c r="F94" s="197" t="s">
        <v>821</v>
      </c>
      <c r="G94" s="195"/>
      <c r="H94" s="198">
        <v>65.78</v>
      </c>
      <c r="I94" s="199"/>
      <c r="J94" s="195"/>
      <c r="K94" s="195"/>
      <c r="L94" s="200"/>
      <c r="M94" s="201"/>
      <c r="N94" s="202"/>
      <c r="O94" s="202"/>
      <c r="P94" s="202"/>
      <c r="Q94" s="202"/>
      <c r="R94" s="202"/>
      <c r="S94" s="202"/>
      <c r="T94" s="203"/>
      <c r="AT94" s="204" t="s">
        <v>168</v>
      </c>
      <c r="AU94" s="204" t="s">
        <v>82</v>
      </c>
      <c r="AV94" s="12" t="s">
        <v>82</v>
      </c>
      <c r="AW94" s="12" t="s">
        <v>34</v>
      </c>
      <c r="AX94" s="12" t="s">
        <v>73</v>
      </c>
      <c r="AY94" s="204" t="s">
        <v>144</v>
      </c>
    </row>
    <row r="95" spans="1:65" s="13" customFormat="1" ht="10.199999999999999">
      <c r="B95" s="205"/>
      <c r="C95" s="206"/>
      <c r="D95" s="186" t="s">
        <v>168</v>
      </c>
      <c r="E95" s="207" t="s">
        <v>19</v>
      </c>
      <c r="F95" s="208" t="s">
        <v>170</v>
      </c>
      <c r="G95" s="206"/>
      <c r="H95" s="209">
        <v>65.78</v>
      </c>
      <c r="I95" s="210"/>
      <c r="J95" s="206"/>
      <c r="K95" s="206"/>
      <c r="L95" s="211"/>
      <c r="M95" s="212"/>
      <c r="N95" s="213"/>
      <c r="O95" s="213"/>
      <c r="P95" s="213"/>
      <c r="Q95" s="213"/>
      <c r="R95" s="213"/>
      <c r="S95" s="213"/>
      <c r="T95" s="214"/>
      <c r="AT95" s="215" t="s">
        <v>168</v>
      </c>
      <c r="AU95" s="215" t="s">
        <v>82</v>
      </c>
      <c r="AV95" s="13" t="s">
        <v>150</v>
      </c>
      <c r="AW95" s="13" t="s">
        <v>34</v>
      </c>
      <c r="AX95" s="13" t="s">
        <v>80</v>
      </c>
      <c r="AY95" s="215" t="s">
        <v>144</v>
      </c>
    </row>
    <row r="96" spans="1:65" s="2" customFormat="1" ht="37.799999999999997" customHeight="1">
      <c r="A96" s="36"/>
      <c r="B96" s="37"/>
      <c r="C96" s="173" t="s">
        <v>82</v>
      </c>
      <c r="D96" s="173" t="s">
        <v>145</v>
      </c>
      <c r="E96" s="174" t="s">
        <v>822</v>
      </c>
      <c r="F96" s="175" t="s">
        <v>823</v>
      </c>
      <c r="G96" s="176" t="s">
        <v>231</v>
      </c>
      <c r="H96" s="177">
        <v>10.58</v>
      </c>
      <c r="I96" s="178"/>
      <c r="J96" s="179">
        <f>ROUND(I96*H96,2)</f>
        <v>0</v>
      </c>
      <c r="K96" s="175" t="s">
        <v>149</v>
      </c>
      <c r="L96" s="41"/>
      <c r="M96" s="180" t="s">
        <v>19</v>
      </c>
      <c r="N96" s="181" t="s">
        <v>44</v>
      </c>
      <c r="O96" s="66"/>
      <c r="P96" s="182">
        <f>O96*H96</f>
        <v>0</v>
      </c>
      <c r="Q96" s="182">
        <v>0</v>
      </c>
      <c r="R96" s="182">
        <f>Q96*H96</f>
        <v>0</v>
      </c>
      <c r="S96" s="182">
        <v>0</v>
      </c>
      <c r="T96" s="183">
        <f>S96*H96</f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84" t="s">
        <v>150</v>
      </c>
      <c r="AT96" s="184" t="s">
        <v>145</v>
      </c>
      <c r="AU96" s="184" t="s">
        <v>82</v>
      </c>
      <c r="AY96" s="19" t="s">
        <v>144</v>
      </c>
      <c r="BE96" s="185">
        <f>IF(N96="základní",J96,0)</f>
        <v>0</v>
      </c>
      <c r="BF96" s="185">
        <f>IF(N96="snížená",J96,0)</f>
        <v>0</v>
      </c>
      <c r="BG96" s="185">
        <f>IF(N96="zákl. přenesená",J96,0)</f>
        <v>0</v>
      </c>
      <c r="BH96" s="185">
        <f>IF(N96="sníž. přenesená",J96,0)</f>
        <v>0</v>
      </c>
      <c r="BI96" s="185">
        <f>IF(N96="nulová",J96,0)</f>
        <v>0</v>
      </c>
      <c r="BJ96" s="19" t="s">
        <v>80</v>
      </c>
      <c r="BK96" s="185">
        <f>ROUND(I96*H96,2)</f>
        <v>0</v>
      </c>
      <c r="BL96" s="19" t="s">
        <v>150</v>
      </c>
      <c r="BM96" s="184" t="s">
        <v>824</v>
      </c>
    </row>
    <row r="97" spans="1:65" s="2" customFormat="1" ht="38.4">
      <c r="A97" s="36"/>
      <c r="B97" s="37"/>
      <c r="C97" s="38"/>
      <c r="D97" s="186" t="s">
        <v>152</v>
      </c>
      <c r="E97" s="38"/>
      <c r="F97" s="187" t="s">
        <v>825</v>
      </c>
      <c r="G97" s="38"/>
      <c r="H97" s="38"/>
      <c r="I97" s="188"/>
      <c r="J97" s="38"/>
      <c r="K97" s="38"/>
      <c r="L97" s="41"/>
      <c r="M97" s="189"/>
      <c r="N97" s="190"/>
      <c r="O97" s="66"/>
      <c r="P97" s="66"/>
      <c r="Q97" s="66"/>
      <c r="R97" s="66"/>
      <c r="S97" s="66"/>
      <c r="T97" s="67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T97" s="19" t="s">
        <v>152</v>
      </c>
      <c r="AU97" s="19" t="s">
        <v>82</v>
      </c>
    </row>
    <row r="98" spans="1:65" s="2" customFormat="1" ht="10.199999999999999">
      <c r="A98" s="36"/>
      <c r="B98" s="37"/>
      <c r="C98" s="38"/>
      <c r="D98" s="191" t="s">
        <v>153</v>
      </c>
      <c r="E98" s="38"/>
      <c r="F98" s="192" t="s">
        <v>826</v>
      </c>
      <c r="G98" s="38"/>
      <c r="H98" s="38"/>
      <c r="I98" s="188"/>
      <c r="J98" s="38"/>
      <c r="K98" s="38"/>
      <c r="L98" s="41"/>
      <c r="M98" s="189"/>
      <c r="N98" s="190"/>
      <c r="O98" s="66"/>
      <c r="P98" s="66"/>
      <c r="Q98" s="66"/>
      <c r="R98" s="66"/>
      <c r="S98" s="66"/>
      <c r="T98" s="67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T98" s="19" t="s">
        <v>153</v>
      </c>
      <c r="AU98" s="19" t="s">
        <v>82</v>
      </c>
    </row>
    <row r="99" spans="1:65" s="2" customFormat="1" ht="28.8">
      <c r="A99" s="36"/>
      <c r="B99" s="37"/>
      <c r="C99" s="38"/>
      <c r="D99" s="186" t="s">
        <v>155</v>
      </c>
      <c r="E99" s="38"/>
      <c r="F99" s="193" t="s">
        <v>827</v>
      </c>
      <c r="G99" s="38"/>
      <c r="H99" s="38"/>
      <c r="I99" s="188"/>
      <c r="J99" s="38"/>
      <c r="K99" s="38"/>
      <c r="L99" s="41"/>
      <c r="M99" s="189"/>
      <c r="N99" s="190"/>
      <c r="O99" s="66"/>
      <c r="P99" s="66"/>
      <c r="Q99" s="66"/>
      <c r="R99" s="66"/>
      <c r="S99" s="66"/>
      <c r="T99" s="67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9" t="s">
        <v>155</v>
      </c>
      <c r="AU99" s="19" t="s">
        <v>82</v>
      </c>
    </row>
    <row r="100" spans="1:65" s="12" customFormat="1" ht="10.199999999999999">
      <c r="B100" s="194"/>
      <c r="C100" s="195"/>
      <c r="D100" s="186" t="s">
        <v>168</v>
      </c>
      <c r="E100" s="196" t="s">
        <v>19</v>
      </c>
      <c r="F100" s="197" t="s">
        <v>828</v>
      </c>
      <c r="G100" s="195"/>
      <c r="H100" s="198">
        <v>10.58</v>
      </c>
      <c r="I100" s="199"/>
      <c r="J100" s="195"/>
      <c r="K100" s="195"/>
      <c r="L100" s="200"/>
      <c r="M100" s="201"/>
      <c r="N100" s="202"/>
      <c r="O100" s="202"/>
      <c r="P100" s="202"/>
      <c r="Q100" s="202"/>
      <c r="R100" s="202"/>
      <c r="S100" s="202"/>
      <c r="T100" s="203"/>
      <c r="AT100" s="204" t="s">
        <v>168</v>
      </c>
      <c r="AU100" s="204" t="s">
        <v>82</v>
      </c>
      <c r="AV100" s="12" t="s">
        <v>82</v>
      </c>
      <c r="AW100" s="12" t="s">
        <v>34</v>
      </c>
      <c r="AX100" s="12" t="s">
        <v>73</v>
      </c>
      <c r="AY100" s="204" t="s">
        <v>144</v>
      </c>
    </row>
    <row r="101" spans="1:65" s="13" customFormat="1" ht="10.199999999999999">
      <c r="B101" s="205"/>
      <c r="C101" s="206"/>
      <c r="D101" s="186" t="s">
        <v>168</v>
      </c>
      <c r="E101" s="207" t="s">
        <v>19</v>
      </c>
      <c r="F101" s="208" t="s">
        <v>170</v>
      </c>
      <c r="G101" s="206"/>
      <c r="H101" s="209">
        <v>10.58</v>
      </c>
      <c r="I101" s="210"/>
      <c r="J101" s="206"/>
      <c r="K101" s="206"/>
      <c r="L101" s="211"/>
      <c r="M101" s="212"/>
      <c r="N101" s="213"/>
      <c r="O101" s="213"/>
      <c r="P101" s="213"/>
      <c r="Q101" s="213"/>
      <c r="R101" s="213"/>
      <c r="S101" s="213"/>
      <c r="T101" s="214"/>
      <c r="AT101" s="215" t="s">
        <v>168</v>
      </c>
      <c r="AU101" s="215" t="s">
        <v>82</v>
      </c>
      <c r="AV101" s="13" t="s">
        <v>150</v>
      </c>
      <c r="AW101" s="13" t="s">
        <v>34</v>
      </c>
      <c r="AX101" s="13" t="s">
        <v>80</v>
      </c>
      <c r="AY101" s="215" t="s">
        <v>144</v>
      </c>
    </row>
    <row r="102" spans="1:65" s="2" customFormat="1" ht="24.15" customHeight="1">
      <c r="A102" s="36"/>
      <c r="B102" s="37"/>
      <c r="C102" s="173" t="s">
        <v>161</v>
      </c>
      <c r="D102" s="173" t="s">
        <v>145</v>
      </c>
      <c r="E102" s="174" t="s">
        <v>574</v>
      </c>
      <c r="F102" s="175" t="s">
        <v>575</v>
      </c>
      <c r="G102" s="176" t="s">
        <v>148</v>
      </c>
      <c r="H102" s="177">
        <v>79.52</v>
      </c>
      <c r="I102" s="178"/>
      <c r="J102" s="179">
        <f>ROUND(I102*H102,2)</f>
        <v>0</v>
      </c>
      <c r="K102" s="175" t="s">
        <v>149</v>
      </c>
      <c r="L102" s="41"/>
      <c r="M102" s="180" t="s">
        <v>19</v>
      </c>
      <c r="N102" s="181" t="s">
        <v>44</v>
      </c>
      <c r="O102" s="66"/>
      <c r="P102" s="182">
        <f>O102*H102</f>
        <v>0</v>
      </c>
      <c r="Q102" s="182">
        <v>0</v>
      </c>
      <c r="R102" s="182">
        <f>Q102*H102</f>
        <v>0</v>
      </c>
      <c r="S102" s="182">
        <v>0</v>
      </c>
      <c r="T102" s="183">
        <f>S102*H102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84" t="s">
        <v>150</v>
      </c>
      <c r="AT102" s="184" t="s">
        <v>145</v>
      </c>
      <c r="AU102" s="184" t="s">
        <v>82</v>
      </c>
      <c r="AY102" s="19" t="s">
        <v>144</v>
      </c>
      <c r="BE102" s="185">
        <f>IF(N102="základní",J102,0)</f>
        <v>0</v>
      </c>
      <c r="BF102" s="185">
        <f>IF(N102="snížená",J102,0)</f>
        <v>0</v>
      </c>
      <c r="BG102" s="185">
        <f>IF(N102="zákl. přenesená",J102,0)</f>
        <v>0</v>
      </c>
      <c r="BH102" s="185">
        <f>IF(N102="sníž. přenesená",J102,0)</f>
        <v>0</v>
      </c>
      <c r="BI102" s="185">
        <f>IF(N102="nulová",J102,0)</f>
        <v>0</v>
      </c>
      <c r="BJ102" s="19" t="s">
        <v>80</v>
      </c>
      <c r="BK102" s="185">
        <f>ROUND(I102*H102,2)</f>
        <v>0</v>
      </c>
      <c r="BL102" s="19" t="s">
        <v>150</v>
      </c>
      <c r="BM102" s="184" t="s">
        <v>829</v>
      </c>
    </row>
    <row r="103" spans="1:65" s="2" customFormat="1" ht="19.2">
      <c r="A103" s="36"/>
      <c r="B103" s="37"/>
      <c r="C103" s="38"/>
      <c r="D103" s="186" t="s">
        <v>152</v>
      </c>
      <c r="E103" s="38"/>
      <c r="F103" s="187" t="s">
        <v>577</v>
      </c>
      <c r="G103" s="38"/>
      <c r="H103" s="38"/>
      <c r="I103" s="188"/>
      <c r="J103" s="38"/>
      <c r="K103" s="38"/>
      <c r="L103" s="41"/>
      <c r="M103" s="189"/>
      <c r="N103" s="190"/>
      <c r="O103" s="66"/>
      <c r="P103" s="66"/>
      <c r="Q103" s="66"/>
      <c r="R103" s="66"/>
      <c r="S103" s="66"/>
      <c r="T103" s="67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9" t="s">
        <v>152</v>
      </c>
      <c r="AU103" s="19" t="s">
        <v>82</v>
      </c>
    </row>
    <row r="104" spans="1:65" s="2" customFormat="1" ht="10.199999999999999">
      <c r="A104" s="36"/>
      <c r="B104" s="37"/>
      <c r="C104" s="38"/>
      <c r="D104" s="191" t="s">
        <v>153</v>
      </c>
      <c r="E104" s="38"/>
      <c r="F104" s="192" t="s">
        <v>578</v>
      </c>
      <c r="G104" s="38"/>
      <c r="H104" s="38"/>
      <c r="I104" s="188"/>
      <c r="J104" s="38"/>
      <c r="K104" s="38"/>
      <c r="L104" s="41"/>
      <c r="M104" s="189"/>
      <c r="N104" s="190"/>
      <c r="O104" s="66"/>
      <c r="P104" s="66"/>
      <c r="Q104" s="66"/>
      <c r="R104" s="66"/>
      <c r="S104" s="66"/>
      <c r="T104" s="67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T104" s="19" t="s">
        <v>153</v>
      </c>
      <c r="AU104" s="19" t="s">
        <v>82</v>
      </c>
    </row>
    <row r="105" spans="1:65" s="2" customFormat="1" ht="19.2">
      <c r="A105" s="36"/>
      <c r="B105" s="37"/>
      <c r="C105" s="38"/>
      <c r="D105" s="186" t="s">
        <v>155</v>
      </c>
      <c r="E105" s="38"/>
      <c r="F105" s="193" t="s">
        <v>830</v>
      </c>
      <c r="G105" s="38"/>
      <c r="H105" s="38"/>
      <c r="I105" s="188"/>
      <c r="J105" s="38"/>
      <c r="K105" s="38"/>
      <c r="L105" s="41"/>
      <c r="M105" s="189"/>
      <c r="N105" s="190"/>
      <c r="O105" s="66"/>
      <c r="P105" s="66"/>
      <c r="Q105" s="66"/>
      <c r="R105" s="66"/>
      <c r="S105" s="66"/>
      <c r="T105" s="67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T105" s="19" t="s">
        <v>155</v>
      </c>
      <c r="AU105" s="19" t="s">
        <v>82</v>
      </c>
    </row>
    <row r="106" spans="1:65" s="12" customFormat="1" ht="10.199999999999999">
      <c r="B106" s="194"/>
      <c r="C106" s="195"/>
      <c r="D106" s="186" t="s">
        <v>168</v>
      </c>
      <c r="E106" s="196" t="s">
        <v>19</v>
      </c>
      <c r="F106" s="197" t="s">
        <v>831</v>
      </c>
      <c r="G106" s="195"/>
      <c r="H106" s="198">
        <v>79.52</v>
      </c>
      <c r="I106" s="199"/>
      <c r="J106" s="195"/>
      <c r="K106" s="195"/>
      <c r="L106" s="200"/>
      <c r="M106" s="201"/>
      <c r="N106" s="202"/>
      <c r="O106" s="202"/>
      <c r="P106" s="202"/>
      <c r="Q106" s="202"/>
      <c r="R106" s="202"/>
      <c r="S106" s="202"/>
      <c r="T106" s="203"/>
      <c r="AT106" s="204" t="s">
        <v>168</v>
      </c>
      <c r="AU106" s="204" t="s">
        <v>82</v>
      </c>
      <c r="AV106" s="12" t="s">
        <v>82</v>
      </c>
      <c r="AW106" s="12" t="s">
        <v>34</v>
      </c>
      <c r="AX106" s="12" t="s">
        <v>73</v>
      </c>
      <c r="AY106" s="204" t="s">
        <v>144</v>
      </c>
    </row>
    <row r="107" spans="1:65" s="13" customFormat="1" ht="10.199999999999999">
      <c r="B107" s="205"/>
      <c r="C107" s="206"/>
      <c r="D107" s="186" t="s">
        <v>168</v>
      </c>
      <c r="E107" s="207" t="s">
        <v>19</v>
      </c>
      <c r="F107" s="208" t="s">
        <v>170</v>
      </c>
      <c r="G107" s="206"/>
      <c r="H107" s="209">
        <v>79.52</v>
      </c>
      <c r="I107" s="210"/>
      <c r="J107" s="206"/>
      <c r="K107" s="206"/>
      <c r="L107" s="211"/>
      <c r="M107" s="212"/>
      <c r="N107" s="213"/>
      <c r="O107" s="213"/>
      <c r="P107" s="213"/>
      <c r="Q107" s="213"/>
      <c r="R107" s="213"/>
      <c r="S107" s="213"/>
      <c r="T107" s="214"/>
      <c r="AT107" s="215" t="s">
        <v>168</v>
      </c>
      <c r="AU107" s="215" t="s">
        <v>82</v>
      </c>
      <c r="AV107" s="13" t="s">
        <v>150</v>
      </c>
      <c r="AW107" s="13" t="s">
        <v>34</v>
      </c>
      <c r="AX107" s="13" t="s">
        <v>80</v>
      </c>
      <c r="AY107" s="215" t="s">
        <v>144</v>
      </c>
    </row>
    <row r="108" spans="1:65" s="2" customFormat="1" ht="24.15" customHeight="1">
      <c r="A108" s="36"/>
      <c r="B108" s="37"/>
      <c r="C108" s="173" t="s">
        <v>150</v>
      </c>
      <c r="D108" s="173" t="s">
        <v>145</v>
      </c>
      <c r="E108" s="174" t="s">
        <v>832</v>
      </c>
      <c r="F108" s="175" t="s">
        <v>833</v>
      </c>
      <c r="G108" s="176" t="s">
        <v>148</v>
      </c>
      <c r="H108" s="177">
        <v>42.491</v>
      </c>
      <c r="I108" s="178"/>
      <c r="J108" s="179">
        <f>ROUND(I108*H108,2)</f>
        <v>0</v>
      </c>
      <c r="K108" s="175" t="s">
        <v>149</v>
      </c>
      <c r="L108" s="41"/>
      <c r="M108" s="180" t="s">
        <v>19</v>
      </c>
      <c r="N108" s="181" t="s">
        <v>44</v>
      </c>
      <c r="O108" s="66"/>
      <c r="P108" s="182">
        <f>O108*H108</f>
        <v>0</v>
      </c>
      <c r="Q108" s="182">
        <v>0</v>
      </c>
      <c r="R108" s="182">
        <f>Q108*H108</f>
        <v>0</v>
      </c>
      <c r="S108" s="182">
        <v>0</v>
      </c>
      <c r="T108" s="183">
        <f>S108*H108</f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184" t="s">
        <v>150</v>
      </c>
      <c r="AT108" s="184" t="s">
        <v>145</v>
      </c>
      <c r="AU108" s="184" t="s">
        <v>82</v>
      </c>
      <c r="AY108" s="19" t="s">
        <v>144</v>
      </c>
      <c r="BE108" s="185">
        <f>IF(N108="základní",J108,0)</f>
        <v>0</v>
      </c>
      <c r="BF108" s="185">
        <f>IF(N108="snížená",J108,0)</f>
        <v>0</v>
      </c>
      <c r="BG108" s="185">
        <f>IF(N108="zákl. přenesená",J108,0)</f>
        <v>0</v>
      </c>
      <c r="BH108" s="185">
        <f>IF(N108="sníž. přenesená",J108,0)</f>
        <v>0</v>
      </c>
      <c r="BI108" s="185">
        <f>IF(N108="nulová",J108,0)</f>
        <v>0</v>
      </c>
      <c r="BJ108" s="19" t="s">
        <v>80</v>
      </c>
      <c r="BK108" s="185">
        <f>ROUND(I108*H108,2)</f>
        <v>0</v>
      </c>
      <c r="BL108" s="19" t="s">
        <v>150</v>
      </c>
      <c r="BM108" s="184" t="s">
        <v>834</v>
      </c>
    </row>
    <row r="109" spans="1:65" s="2" customFormat="1" ht="19.2">
      <c r="A109" s="36"/>
      <c r="B109" s="37"/>
      <c r="C109" s="38"/>
      <c r="D109" s="186" t="s">
        <v>152</v>
      </c>
      <c r="E109" s="38"/>
      <c r="F109" s="187" t="s">
        <v>835</v>
      </c>
      <c r="G109" s="38"/>
      <c r="H109" s="38"/>
      <c r="I109" s="188"/>
      <c r="J109" s="38"/>
      <c r="K109" s="38"/>
      <c r="L109" s="41"/>
      <c r="M109" s="189"/>
      <c r="N109" s="190"/>
      <c r="O109" s="66"/>
      <c r="P109" s="66"/>
      <c r="Q109" s="66"/>
      <c r="R109" s="66"/>
      <c r="S109" s="66"/>
      <c r="T109" s="67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9" t="s">
        <v>152</v>
      </c>
      <c r="AU109" s="19" t="s">
        <v>82</v>
      </c>
    </row>
    <row r="110" spans="1:65" s="2" customFormat="1" ht="10.199999999999999">
      <c r="A110" s="36"/>
      <c r="B110" s="37"/>
      <c r="C110" s="38"/>
      <c r="D110" s="191" t="s">
        <v>153</v>
      </c>
      <c r="E110" s="38"/>
      <c r="F110" s="192" t="s">
        <v>836</v>
      </c>
      <c r="G110" s="38"/>
      <c r="H110" s="38"/>
      <c r="I110" s="188"/>
      <c r="J110" s="38"/>
      <c r="K110" s="38"/>
      <c r="L110" s="41"/>
      <c r="M110" s="189"/>
      <c r="N110" s="190"/>
      <c r="O110" s="66"/>
      <c r="P110" s="66"/>
      <c r="Q110" s="66"/>
      <c r="R110" s="66"/>
      <c r="S110" s="66"/>
      <c r="T110" s="67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T110" s="19" t="s">
        <v>153</v>
      </c>
      <c r="AU110" s="19" t="s">
        <v>82</v>
      </c>
    </row>
    <row r="111" spans="1:65" s="2" customFormat="1" ht="19.2">
      <c r="A111" s="36"/>
      <c r="B111" s="37"/>
      <c r="C111" s="38"/>
      <c r="D111" s="186" t="s">
        <v>155</v>
      </c>
      <c r="E111" s="38"/>
      <c r="F111" s="193" t="s">
        <v>830</v>
      </c>
      <c r="G111" s="38"/>
      <c r="H111" s="38"/>
      <c r="I111" s="188"/>
      <c r="J111" s="38"/>
      <c r="K111" s="38"/>
      <c r="L111" s="41"/>
      <c r="M111" s="189"/>
      <c r="N111" s="190"/>
      <c r="O111" s="66"/>
      <c r="P111" s="66"/>
      <c r="Q111" s="66"/>
      <c r="R111" s="66"/>
      <c r="S111" s="66"/>
      <c r="T111" s="67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T111" s="19" t="s">
        <v>155</v>
      </c>
      <c r="AU111" s="19" t="s">
        <v>82</v>
      </c>
    </row>
    <row r="112" spans="1:65" s="2" customFormat="1" ht="16.5" customHeight="1">
      <c r="A112" s="36"/>
      <c r="B112" s="37"/>
      <c r="C112" s="216" t="s">
        <v>143</v>
      </c>
      <c r="D112" s="216" t="s">
        <v>223</v>
      </c>
      <c r="E112" s="217" t="s">
        <v>837</v>
      </c>
      <c r="F112" s="218" t="s">
        <v>838</v>
      </c>
      <c r="G112" s="219" t="s">
        <v>238</v>
      </c>
      <c r="H112" s="220">
        <v>17.986000000000001</v>
      </c>
      <c r="I112" s="221"/>
      <c r="J112" s="222">
        <f>ROUND(I112*H112,2)</f>
        <v>0</v>
      </c>
      <c r="K112" s="218" t="s">
        <v>19</v>
      </c>
      <c r="L112" s="223"/>
      <c r="M112" s="224" t="s">
        <v>19</v>
      </c>
      <c r="N112" s="225" t="s">
        <v>44</v>
      </c>
      <c r="O112" s="66"/>
      <c r="P112" s="182">
        <f>O112*H112</f>
        <v>0</v>
      </c>
      <c r="Q112" s="182">
        <v>0</v>
      </c>
      <c r="R112" s="182">
        <f>Q112*H112</f>
        <v>0</v>
      </c>
      <c r="S112" s="182">
        <v>0</v>
      </c>
      <c r="T112" s="183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84" t="s">
        <v>193</v>
      </c>
      <c r="AT112" s="184" t="s">
        <v>223</v>
      </c>
      <c r="AU112" s="184" t="s">
        <v>82</v>
      </c>
      <c r="AY112" s="19" t="s">
        <v>144</v>
      </c>
      <c r="BE112" s="185">
        <f>IF(N112="základní",J112,0)</f>
        <v>0</v>
      </c>
      <c r="BF112" s="185">
        <f>IF(N112="snížená",J112,0)</f>
        <v>0</v>
      </c>
      <c r="BG112" s="185">
        <f>IF(N112="zákl. přenesená",J112,0)</f>
        <v>0</v>
      </c>
      <c r="BH112" s="185">
        <f>IF(N112="sníž. přenesená",J112,0)</f>
        <v>0</v>
      </c>
      <c r="BI112" s="185">
        <f>IF(N112="nulová",J112,0)</f>
        <v>0</v>
      </c>
      <c r="BJ112" s="19" t="s">
        <v>80</v>
      </c>
      <c r="BK112" s="185">
        <f>ROUND(I112*H112,2)</f>
        <v>0</v>
      </c>
      <c r="BL112" s="19" t="s">
        <v>150</v>
      </c>
      <c r="BM112" s="184" t="s">
        <v>839</v>
      </c>
    </row>
    <row r="113" spans="1:65" s="2" customFormat="1" ht="10.199999999999999">
      <c r="A113" s="36"/>
      <c r="B113" s="37"/>
      <c r="C113" s="38"/>
      <c r="D113" s="186" t="s">
        <v>152</v>
      </c>
      <c r="E113" s="38"/>
      <c r="F113" s="187" t="s">
        <v>840</v>
      </c>
      <c r="G113" s="38"/>
      <c r="H113" s="38"/>
      <c r="I113" s="188"/>
      <c r="J113" s="38"/>
      <c r="K113" s="38"/>
      <c r="L113" s="41"/>
      <c r="M113" s="189"/>
      <c r="N113" s="190"/>
      <c r="O113" s="66"/>
      <c r="P113" s="66"/>
      <c r="Q113" s="66"/>
      <c r="R113" s="66"/>
      <c r="S113" s="66"/>
      <c r="T113" s="67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9" t="s">
        <v>152</v>
      </c>
      <c r="AU113" s="19" t="s">
        <v>82</v>
      </c>
    </row>
    <row r="114" spans="1:65" s="12" customFormat="1" ht="10.199999999999999">
      <c r="B114" s="194"/>
      <c r="C114" s="195"/>
      <c r="D114" s="186" t="s">
        <v>168</v>
      </c>
      <c r="E114" s="196" t="s">
        <v>19</v>
      </c>
      <c r="F114" s="197" t="s">
        <v>841</v>
      </c>
      <c r="G114" s="195"/>
      <c r="H114" s="198">
        <v>17.986000000000001</v>
      </c>
      <c r="I114" s="199"/>
      <c r="J114" s="195"/>
      <c r="K114" s="195"/>
      <c r="L114" s="200"/>
      <c r="M114" s="201"/>
      <c r="N114" s="202"/>
      <c r="O114" s="202"/>
      <c r="P114" s="202"/>
      <c r="Q114" s="202"/>
      <c r="R114" s="202"/>
      <c r="S114" s="202"/>
      <c r="T114" s="203"/>
      <c r="AT114" s="204" t="s">
        <v>168</v>
      </c>
      <c r="AU114" s="204" t="s">
        <v>82</v>
      </c>
      <c r="AV114" s="12" t="s">
        <v>82</v>
      </c>
      <c r="AW114" s="12" t="s">
        <v>34</v>
      </c>
      <c r="AX114" s="12" t="s">
        <v>73</v>
      </c>
      <c r="AY114" s="204" t="s">
        <v>144</v>
      </c>
    </row>
    <row r="115" spans="1:65" s="13" customFormat="1" ht="10.199999999999999">
      <c r="B115" s="205"/>
      <c r="C115" s="206"/>
      <c r="D115" s="186" t="s">
        <v>168</v>
      </c>
      <c r="E115" s="207" t="s">
        <v>19</v>
      </c>
      <c r="F115" s="208" t="s">
        <v>170</v>
      </c>
      <c r="G115" s="206"/>
      <c r="H115" s="209">
        <v>17.986000000000001</v>
      </c>
      <c r="I115" s="210"/>
      <c r="J115" s="206"/>
      <c r="K115" s="206"/>
      <c r="L115" s="211"/>
      <c r="M115" s="212"/>
      <c r="N115" s="213"/>
      <c r="O115" s="213"/>
      <c r="P115" s="213"/>
      <c r="Q115" s="213"/>
      <c r="R115" s="213"/>
      <c r="S115" s="213"/>
      <c r="T115" s="214"/>
      <c r="AT115" s="215" t="s">
        <v>168</v>
      </c>
      <c r="AU115" s="215" t="s">
        <v>82</v>
      </c>
      <c r="AV115" s="13" t="s">
        <v>150</v>
      </c>
      <c r="AW115" s="13" t="s">
        <v>34</v>
      </c>
      <c r="AX115" s="13" t="s">
        <v>80</v>
      </c>
      <c r="AY115" s="215" t="s">
        <v>144</v>
      </c>
    </row>
    <row r="116" spans="1:65" s="2" customFormat="1" ht="24.15" customHeight="1">
      <c r="A116" s="36"/>
      <c r="B116" s="37"/>
      <c r="C116" s="173" t="s">
        <v>180</v>
      </c>
      <c r="D116" s="173" t="s">
        <v>145</v>
      </c>
      <c r="E116" s="174" t="s">
        <v>842</v>
      </c>
      <c r="F116" s="175" t="s">
        <v>843</v>
      </c>
      <c r="G116" s="176" t="s">
        <v>148</v>
      </c>
      <c r="H116" s="177">
        <v>79.52</v>
      </c>
      <c r="I116" s="178"/>
      <c r="J116" s="179">
        <f>ROUND(I116*H116,2)</f>
        <v>0</v>
      </c>
      <c r="K116" s="175" t="s">
        <v>149</v>
      </c>
      <c r="L116" s="41"/>
      <c r="M116" s="180" t="s">
        <v>19</v>
      </c>
      <c r="N116" s="181" t="s">
        <v>44</v>
      </c>
      <c r="O116" s="66"/>
      <c r="P116" s="182">
        <f>O116*H116</f>
        <v>0</v>
      </c>
      <c r="Q116" s="182">
        <v>0</v>
      </c>
      <c r="R116" s="182">
        <f>Q116*H116</f>
        <v>0</v>
      </c>
      <c r="S116" s="182">
        <v>0</v>
      </c>
      <c r="T116" s="183">
        <f>S116*H116</f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84" t="s">
        <v>150</v>
      </c>
      <c r="AT116" s="184" t="s">
        <v>145</v>
      </c>
      <c r="AU116" s="184" t="s">
        <v>82</v>
      </c>
      <c r="AY116" s="19" t="s">
        <v>144</v>
      </c>
      <c r="BE116" s="185">
        <f>IF(N116="základní",J116,0)</f>
        <v>0</v>
      </c>
      <c r="BF116" s="185">
        <f>IF(N116="snížená",J116,0)</f>
        <v>0</v>
      </c>
      <c r="BG116" s="185">
        <f>IF(N116="zákl. přenesená",J116,0)</f>
        <v>0</v>
      </c>
      <c r="BH116" s="185">
        <f>IF(N116="sníž. přenesená",J116,0)</f>
        <v>0</v>
      </c>
      <c r="BI116" s="185">
        <f>IF(N116="nulová",J116,0)</f>
        <v>0</v>
      </c>
      <c r="BJ116" s="19" t="s">
        <v>80</v>
      </c>
      <c r="BK116" s="185">
        <f>ROUND(I116*H116,2)</f>
        <v>0</v>
      </c>
      <c r="BL116" s="19" t="s">
        <v>150</v>
      </c>
      <c r="BM116" s="184" t="s">
        <v>844</v>
      </c>
    </row>
    <row r="117" spans="1:65" s="2" customFormat="1" ht="28.8">
      <c r="A117" s="36"/>
      <c r="B117" s="37"/>
      <c r="C117" s="38"/>
      <c r="D117" s="186" t="s">
        <v>152</v>
      </c>
      <c r="E117" s="38"/>
      <c r="F117" s="187" t="s">
        <v>845</v>
      </c>
      <c r="G117" s="38"/>
      <c r="H117" s="38"/>
      <c r="I117" s="188"/>
      <c r="J117" s="38"/>
      <c r="K117" s="38"/>
      <c r="L117" s="41"/>
      <c r="M117" s="189"/>
      <c r="N117" s="190"/>
      <c r="O117" s="66"/>
      <c r="P117" s="66"/>
      <c r="Q117" s="66"/>
      <c r="R117" s="66"/>
      <c r="S117" s="66"/>
      <c r="T117" s="67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T117" s="19" t="s">
        <v>152</v>
      </c>
      <c r="AU117" s="19" t="s">
        <v>82</v>
      </c>
    </row>
    <row r="118" spans="1:65" s="2" customFormat="1" ht="10.199999999999999">
      <c r="A118" s="36"/>
      <c r="B118" s="37"/>
      <c r="C118" s="38"/>
      <c r="D118" s="191" t="s">
        <v>153</v>
      </c>
      <c r="E118" s="38"/>
      <c r="F118" s="192" t="s">
        <v>846</v>
      </c>
      <c r="G118" s="38"/>
      <c r="H118" s="38"/>
      <c r="I118" s="188"/>
      <c r="J118" s="38"/>
      <c r="K118" s="38"/>
      <c r="L118" s="41"/>
      <c r="M118" s="189"/>
      <c r="N118" s="190"/>
      <c r="O118" s="66"/>
      <c r="P118" s="66"/>
      <c r="Q118" s="66"/>
      <c r="R118" s="66"/>
      <c r="S118" s="66"/>
      <c r="T118" s="67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T118" s="19" t="s">
        <v>153</v>
      </c>
      <c r="AU118" s="19" t="s">
        <v>82</v>
      </c>
    </row>
    <row r="119" spans="1:65" s="12" customFormat="1" ht="10.199999999999999">
      <c r="B119" s="194"/>
      <c r="C119" s="195"/>
      <c r="D119" s="186" t="s">
        <v>168</v>
      </c>
      <c r="E119" s="196" t="s">
        <v>19</v>
      </c>
      <c r="F119" s="197" t="s">
        <v>847</v>
      </c>
      <c r="G119" s="195"/>
      <c r="H119" s="198">
        <v>79.52</v>
      </c>
      <c r="I119" s="199"/>
      <c r="J119" s="195"/>
      <c r="K119" s="195"/>
      <c r="L119" s="200"/>
      <c r="M119" s="201"/>
      <c r="N119" s="202"/>
      <c r="O119" s="202"/>
      <c r="P119" s="202"/>
      <c r="Q119" s="202"/>
      <c r="R119" s="202"/>
      <c r="S119" s="202"/>
      <c r="T119" s="203"/>
      <c r="AT119" s="204" t="s">
        <v>168</v>
      </c>
      <c r="AU119" s="204" t="s">
        <v>82</v>
      </c>
      <c r="AV119" s="12" t="s">
        <v>82</v>
      </c>
      <c r="AW119" s="12" t="s">
        <v>34</v>
      </c>
      <c r="AX119" s="12" t="s">
        <v>80</v>
      </c>
      <c r="AY119" s="204" t="s">
        <v>144</v>
      </c>
    </row>
    <row r="120" spans="1:65" s="2" customFormat="1" ht="16.5" customHeight="1">
      <c r="A120" s="36"/>
      <c r="B120" s="37"/>
      <c r="C120" s="216" t="s">
        <v>186</v>
      </c>
      <c r="D120" s="216" t="s">
        <v>223</v>
      </c>
      <c r="E120" s="217" t="s">
        <v>517</v>
      </c>
      <c r="F120" s="218" t="s">
        <v>518</v>
      </c>
      <c r="G120" s="219" t="s">
        <v>519</v>
      </c>
      <c r="H120" s="220">
        <v>1.59</v>
      </c>
      <c r="I120" s="221"/>
      <c r="J120" s="222">
        <f>ROUND(I120*H120,2)</f>
        <v>0</v>
      </c>
      <c r="K120" s="218" t="s">
        <v>149</v>
      </c>
      <c r="L120" s="223"/>
      <c r="M120" s="224" t="s">
        <v>19</v>
      </c>
      <c r="N120" s="225" t="s">
        <v>44</v>
      </c>
      <c r="O120" s="66"/>
      <c r="P120" s="182">
        <f>O120*H120</f>
        <v>0</v>
      </c>
      <c r="Q120" s="182">
        <v>1E-3</v>
      </c>
      <c r="R120" s="182">
        <f>Q120*H120</f>
        <v>1.5900000000000001E-3</v>
      </c>
      <c r="S120" s="182">
        <v>0</v>
      </c>
      <c r="T120" s="183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84" t="s">
        <v>193</v>
      </c>
      <c r="AT120" s="184" t="s">
        <v>223</v>
      </c>
      <c r="AU120" s="184" t="s">
        <v>82</v>
      </c>
      <c r="AY120" s="19" t="s">
        <v>144</v>
      </c>
      <c r="BE120" s="185">
        <f>IF(N120="základní",J120,0)</f>
        <v>0</v>
      </c>
      <c r="BF120" s="185">
        <f>IF(N120="snížená",J120,0)</f>
        <v>0</v>
      </c>
      <c r="BG120" s="185">
        <f>IF(N120="zákl. přenesená",J120,0)</f>
        <v>0</v>
      </c>
      <c r="BH120" s="185">
        <f>IF(N120="sníž. přenesená",J120,0)</f>
        <v>0</v>
      </c>
      <c r="BI120" s="185">
        <f>IF(N120="nulová",J120,0)</f>
        <v>0</v>
      </c>
      <c r="BJ120" s="19" t="s">
        <v>80</v>
      </c>
      <c r="BK120" s="185">
        <f>ROUND(I120*H120,2)</f>
        <v>0</v>
      </c>
      <c r="BL120" s="19" t="s">
        <v>150</v>
      </c>
      <c r="BM120" s="184" t="s">
        <v>848</v>
      </c>
    </row>
    <row r="121" spans="1:65" s="2" customFormat="1" ht="10.199999999999999">
      <c r="A121" s="36"/>
      <c r="B121" s="37"/>
      <c r="C121" s="38"/>
      <c r="D121" s="186" t="s">
        <v>152</v>
      </c>
      <c r="E121" s="38"/>
      <c r="F121" s="187" t="s">
        <v>518</v>
      </c>
      <c r="G121" s="38"/>
      <c r="H121" s="38"/>
      <c r="I121" s="188"/>
      <c r="J121" s="38"/>
      <c r="K121" s="38"/>
      <c r="L121" s="41"/>
      <c r="M121" s="189"/>
      <c r="N121" s="190"/>
      <c r="O121" s="66"/>
      <c r="P121" s="66"/>
      <c r="Q121" s="66"/>
      <c r="R121" s="66"/>
      <c r="S121" s="66"/>
      <c r="T121" s="67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9" t="s">
        <v>152</v>
      </c>
      <c r="AU121" s="19" t="s">
        <v>82</v>
      </c>
    </row>
    <row r="122" spans="1:65" s="12" customFormat="1" ht="10.199999999999999">
      <c r="B122" s="194"/>
      <c r="C122" s="195"/>
      <c r="D122" s="186" t="s">
        <v>168</v>
      </c>
      <c r="E122" s="195"/>
      <c r="F122" s="197" t="s">
        <v>849</v>
      </c>
      <c r="G122" s="195"/>
      <c r="H122" s="198">
        <v>1.59</v>
      </c>
      <c r="I122" s="199"/>
      <c r="J122" s="195"/>
      <c r="K122" s="195"/>
      <c r="L122" s="200"/>
      <c r="M122" s="201"/>
      <c r="N122" s="202"/>
      <c r="O122" s="202"/>
      <c r="P122" s="202"/>
      <c r="Q122" s="202"/>
      <c r="R122" s="202"/>
      <c r="S122" s="202"/>
      <c r="T122" s="203"/>
      <c r="AT122" s="204" t="s">
        <v>168</v>
      </c>
      <c r="AU122" s="204" t="s">
        <v>82</v>
      </c>
      <c r="AV122" s="12" t="s">
        <v>82</v>
      </c>
      <c r="AW122" s="12" t="s">
        <v>4</v>
      </c>
      <c r="AX122" s="12" t="s">
        <v>80</v>
      </c>
      <c r="AY122" s="204" t="s">
        <v>144</v>
      </c>
    </row>
    <row r="123" spans="1:65" s="2" customFormat="1" ht="24.15" customHeight="1">
      <c r="A123" s="36"/>
      <c r="B123" s="37"/>
      <c r="C123" s="173" t="s">
        <v>193</v>
      </c>
      <c r="D123" s="173" t="s">
        <v>145</v>
      </c>
      <c r="E123" s="174" t="s">
        <v>850</v>
      </c>
      <c r="F123" s="175" t="s">
        <v>851</v>
      </c>
      <c r="G123" s="176" t="s">
        <v>148</v>
      </c>
      <c r="H123" s="177">
        <v>51.39</v>
      </c>
      <c r="I123" s="178"/>
      <c r="J123" s="179">
        <f>ROUND(I123*H123,2)</f>
        <v>0</v>
      </c>
      <c r="K123" s="175" t="s">
        <v>149</v>
      </c>
      <c r="L123" s="41"/>
      <c r="M123" s="180" t="s">
        <v>19</v>
      </c>
      <c r="N123" s="181" t="s">
        <v>44</v>
      </c>
      <c r="O123" s="66"/>
      <c r="P123" s="182">
        <f>O123*H123</f>
        <v>0</v>
      </c>
      <c r="Q123" s="182">
        <v>0</v>
      </c>
      <c r="R123" s="182">
        <f>Q123*H123</f>
        <v>0</v>
      </c>
      <c r="S123" s="182">
        <v>0</v>
      </c>
      <c r="T123" s="183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184" t="s">
        <v>150</v>
      </c>
      <c r="AT123" s="184" t="s">
        <v>145</v>
      </c>
      <c r="AU123" s="184" t="s">
        <v>82</v>
      </c>
      <c r="AY123" s="19" t="s">
        <v>144</v>
      </c>
      <c r="BE123" s="185">
        <f>IF(N123="základní",J123,0)</f>
        <v>0</v>
      </c>
      <c r="BF123" s="185">
        <f>IF(N123="snížená",J123,0)</f>
        <v>0</v>
      </c>
      <c r="BG123" s="185">
        <f>IF(N123="zákl. přenesená",J123,0)</f>
        <v>0</v>
      </c>
      <c r="BH123" s="185">
        <f>IF(N123="sníž. přenesená",J123,0)</f>
        <v>0</v>
      </c>
      <c r="BI123" s="185">
        <f>IF(N123="nulová",J123,0)</f>
        <v>0</v>
      </c>
      <c r="BJ123" s="19" t="s">
        <v>80</v>
      </c>
      <c r="BK123" s="185">
        <f>ROUND(I123*H123,2)</f>
        <v>0</v>
      </c>
      <c r="BL123" s="19" t="s">
        <v>150</v>
      </c>
      <c r="BM123" s="184" t="s">
        <v>852</v>
      </c>
    </row>
    <row r="124" spans="1:65" s="2" customFormat="1" ht="28.8">
      <c r="A124" s="36"/>
      <c r="B124" s="37"/>
      <c r="C124" s="38"/>
      <c r="D124" s="186" t="s">
        <v>152</v>
      </c>
      <c r="E124" s="38"/>
      <c r="F124" s="187" t="s">
        <v>853</v>
      </c>
      <c r="G124" s="38"/>
      <c r="H124" s="38"/>
      <c r="I124" s="188"/>
      <c r="J124" s="38"/>
      <c r="K124" s="38"/>
      <c r="L124" s="41"/>
      <c r="M124" s="189"/>
      <c r="N124" s="190"/>
      <c r="O124" s="66"/>
      <c r="P124" s="66"/>
      <c r="Q124" s="66"/>
      <c r="R124" s="66"/>
      <c r="S124" s="66"/>
      <c r="T124" s="67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9" t="s">
        <v>152</v>
      </c>
      <c r="AU124" s="19" t="s">
        <v>82</v>
      </c>
    </row>
    <row r="125" spans="1:65" s="2" customFormat="1" ht="10.199999999999999">
      <c r="A125" s="36"/>
      <c r="B125" s="37"/>
      <c r="C125" s="38"/>
      <c r="D125" s="191" t="s">
        <v>153</v>
      </c>
      <c r="E125" s="38"/>
      <c r="F125" s="192" t="s">
        <v>854</v>
      </c>
      <c r="G125" s="38"/>
      <c r="H125" s="38"/>
      <c r="I125" s="188"/>
      <c r="J125" s="38"/>
      <c r="K125" s="38"/>
      <c r="L125" s="41"/>
      <c r="M125" s="189"/>
      <c r="N125" s="190"/>
      <c r="O125" s="66"/>
      <c r="P125" s="66"/>
      <c r="Q125" s="66"/>
      <c r="R125" s="66"/>
      <c r="S125" s="66"/>
      <c r="T125" s="67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9" t="s">
        <v>153</v>
      </c>
      <c r="AU125" s="19" t="s">
        <v>82</v>
      </c>
    </row>
    <row r="126" spans="1:65" s="12" customFormat="1" ht="10.199999999999999">
      <c r="B126" s="194"/>
      <c r="C126" s="195"/>
      <c r="D126" s="186" t="s">
        <v>168</v>
      </c>
      <c r="E126" s="196" t="s">
        <v>19</v>
      </c>
      <c r="F126" s="197" t="s">
        <v>855</v>
      </c>
      <c r="G126" s="195"/>
      <c r="H126" s="198">
        <v>51.39</v>
      </c>
      <c r="I126" s="199"/>
      <c r="J126" s="195"/>
      <c r="K126" s="195"/>
      <c r="L126" s="200"/>
      <c r="M126" s="201"/>
      <c r="N126" s="202"/>
      <c r="O126" s="202"/>
      <c r="P126" s="202"/>
      <c r="Q126" s="202"/>
      <c r="R126" s="202"/>
      <c r="S126" s="202"/>
      <c r="T126" s="203"/>
      <c r="AT126" s="204" t="s">
        <v>168</v>
      </c>
      <c r="AU126" s="204" t="s">
        <v>82</v>
      </c>
      <c r="AV126" s="12" t="s">
        <v>82</v>
      </c>
      <c r="AW126" s="12" t="s">
        <v>34</v>
      </c>
      <c r="AX126" s="12" t="s">
        <v>80</v>
      </c>
      <c r="AY126" s="204" t="s">
        <v>144</v>
      </c>
    </row>
    <row r="127" spans="1:65" s="2" customFormat="1" ht="16.5" customHeight="1">
      <c r="A127" s="36"/>
      <c r="B127" s="37"/>
      <c r="C127" s="216" t="s">
        <v>199</v>
      </c>
      <c r="D127" s="216" t="s">
        <v>223</v>
      </c>
      <c r="E127" s="217" t="s">
        <v>517</v>
      </c>
      <c r="F127" s="218" t="s">
        <v>518</v>
      </c>
      <c r="G127" s="219" t="s">
        <v>519</v>
      </c>
      <c r="H127" s="220">
        <v>1.028</v>
      </c>
      <c r="I127" s="221"/>
      <c r="J127" s="222">
        <f>ROUND(I127*H127,2)</f>
        <v>0</v>
      </c>
      <c r="K127" s="218" t="s">
        <v>149</v>
      </c>
      <c r="L127" s="223"/>
      <c r="M127" s="224" t="s">
        <v>19</v>
      </c>
      <c r="N127" s="225" t="s">
        <v>44</v>
      </c>
      <c r="O127" s="66"/>
      <c r="P127" s="182">
        <f>O127*H127</f>
        <v>0</v>
      </c>
      <c r="Q127" s="182">
        <v>1E-3</v>
      </c>
      <c r="R127" s="182">
        <f>Q127*H127</f>
        <v>1.0280000000000001E-3</v>
      </c>
      <c r="S127" s="182">
        <v>0</v>
      </c>
      <c r="T127" s="183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84" t="s">
        <v>193</v>
      </c>
      <c r="AT127" s="184" t="s">
        <v>223</v>
      </c>
      <c r="AU127" s="184" t="s">
        <v>82</v>
      </c>
      <c r="AY127" s="19" t="s">
        <v>144</v>
      </c>
      <c r="BE127" s="185">
        <f>IF(N127="základní",J127,0)</f>
        <v>0</v>
      </c>
      <c r="BF127" s="185">
        <f>IF(N127="snížená",J127,0)</f>
        <v>0</v>
      </c>
      <c r="BG127" s="185">
        <f>IF(N127="zákl. přenesená",J127,0)</f>
        <v>0</v>
      </c>
      <c r="BH127" s="185">
        <f>IF(N127="sníž. přenesená",J127,0)</f>
        <v>0</v>
      </c>
      <c r="BI127" s="185">
        <f>IF(N127="nulová",J127,0)</f>
        <v>0</v>
      </c>
      <c r="BJ127" s="19" t="s">
        <v>80</v>
      </c>
      <c r="BK127" s="185">
        <f>ROUND(I127*H127,2)</f>
        <v>0</v>
      </c>
      <c r="BL127" s="19" t="s">
        <v>150</v>
      </c>
      <c r="BM127" s="184" t="s">
        <v>856</v>
      </c>
    </row>
    <row r="128" spans="1:65" s="2" customFormat="1" ht="10.199999999999999">
      <c r="A128" s="36"/>
      <c r="B128" s="37"/>
      <c r="C128" s="38"/>
      <c r="D128" s="186" t="s">
        <v>152</v>
      </c>
      <c r="E128" s="38"/>
      <c r="F128" s="187" t="s">
        <v>518</v>
      </c>
      <c r="G128" s="38"/>
      <c r="H128" s="38"/>
      <c r="I128" s="188"/>
      <c r="J128" s="38"/>
      <c r="K128" s="38"/>
      <c r="L128" s="41"/>
      <c r="M128" s="189"/>
      <c r="N128" s="190"/>
      <c r="O128" s="66"/>
      <c r="P128" s="66"/>
      <c r="Q128" s="66"/>
      <c r="R128" s="66"/>
      <c r="S128" s="66"/>
      <c r="T128" s="67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9" t="s">
        <v>152</v>
      </c>
      <c r="AU128" s="19" t="s">
        <v>82</v>
      </c>
    </row>
    <row r="129" spans="1:65" s="12" customFormat="1" ht="10.199999999999999">
      <c r="B129" s="194"/>
      <c r="C129" s="195"/>
      <c r="D129" s="186" t="s">
        <v>168</v>
      </c>
      <c r="E129" s="195"/>
      <c r="F129" s="197" t="s">
        <v>857</v>
      </c>
      <c r="G129" s="195"/>
      <c r="H129" s="198">
        <v>1.028</v>
      </c>
      <c r="I129" s="199"/>
      <c r="J129" s="195"/>
      <c r="K129" s="195"/>
      <c r="L129" s="200"/>
      <c r="M129" s="201"/>
      <c r="N129" s="202"/>
      <c r="O129" s="202"/>
      <c r="P129" s="202"/>
      <c r="Q129" s="202"/>
      <c r="R129" s="202"/>
      <c r="S129" s="202"/>
      <c r="T129" s="203"/>
      <c r="AT129" s="204" t="s">
        <v>168</v>
      </c>
      <c r="AU129" s="204" t="s">
        <v>82</v>
      </c>
      <c r="AV129" s="12" t="s">
        <v>82</v>
      </c>
      <c r="AW129" s="12" t="s">
        <v>4</v>
      </c>
      <c r="AX129" s="12" t="s">
        <v>80</v>
      </c>
      <c r="AY129" s="204" t="s">
        <v>144</v>
      </c>
    </row>
    <row r="130" spans="1:65" s="2" customFormat="1" ht="24.15" customHeight="1">
      <c r="A130" s="36"/>
      <c r="B130" s="37"/>
      <c r="C130" s="173" t="s">
        <v>205</v>
      </c>
      <c r="D130" s="173" t="s">
        <v>145</v>
      </c>
      <c r="E130" s="174" t="s">
        <v>858</v>
      </c>
      <c r="F130" s="175" t="s">
        <v>859</v>
      </c>
      <c r="G130" s="176" t="s">
        <v>148</v>
      </c>
      <c r="H130" s="177">
        <v>65.78</v>
      </c>
      <c r="I130" s="178"/>
      <c r="J130" s="179">
        <f>ROUND(I130*H130,2)</f>
        <v>0</v>
      </c>
      <c r="K130" s="175" t="s">
        <v>149</v>
      </c>
      <c r="L130" s="41"/>
      <c r="M130" s="180" t="s">
        <v>19</v>
      </c>
      <c r="N130" s="181" t="s">
        <v>44</v>
      </c>
      <c r="O130" s="66"/>
      <c r="P130" s="182">
        <f>O130*H130</f>
        <v>0</v>
      </c>
      <c r="Q130" s="182">
        <v>0</v>
      </c>
      <c r="R130" s="182">
        <f>Q130*H130</f>
        <v>0</v>
      </c>
      <c r="S130" s="182">
        <v>0</v>
      </c>
      <c r="T130" s="183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184" t="s">
        <v>150</v>
      </c>
      <c r="AT130" s="184" t="s">
        <v>145</v>
      </c>
      <c r="AU130" s="184" t="s">
        <v>82</v>
      </c>
      <c r="AY130" s="19" t="s">
        <v>144</v>
      </c>
      <c r="BE130" s="185">
        <f>IF(N130="základní",J130,0)</f>
        <v>0</v>
      </c>
      <c r="BF130" s="185">
        <f>IF(N130="snížená",J130,0)</f>
        <v>0</v>
      </c>
      <c r="BG130" s="185">
        <f>IF(N130="zákl. přenesená",J130,0)</f>
        <v>0</v>
      </c>
      <c r="BH130" s="185">
        <f>IF(N130="sníž. přenesená",J130,0)</f>
        <v>0</v>
      </c>
      <c r="BI130" s="185">
        <f>IF(N130="nulová",J130,0)</f>
        <v>0</v>
      </c>
      <c r="BJ130" s="19" t="s">
        <v>80</v>
      </c>
      <c r="BK130" s="185">
        <f>ROUND(I130*H130,2)</f>
        <v>0</v>
      </c>
      <c r="BL130" s="19" t="s">
        <v>150</v>
      </c>
      <c r="BM130" s="184" t="s">
        <v>860</v>
      </c>
    </row>
    <row r="131" spans="1:65" s="2" customFormat="1" ht="19.2">
      <c r="A131" s="36"/>
      <c r="B131" s="37"/>
      <c r="C131" s="38"/>
      <c r="D131" s="186" t="s">
        <v>152</v>
      </c>
      <c r="E131" s="38"/>
      <c r="F131" s="187" t="s">
        <v>861</v>
      </c>
      <c r="G131" s="38"/>
      <c r="H131" s="38"/>
      <c r="I131" s="188"/>
      <c r="J131" s="38"/>
      <c r="K131" s="38"/>
      <c r="L131" s="41"/>
      <c r="M131" s="189"/>
      <c r="N131" s="190"/>
      <c r="O131" s="66"/>
      <c r="P131" s="66"/>
      <c r="Q131" s="66"/>
      <c r="R131" s="66"/>
      <c r="S131" s="66"/>
      <c r="T131" s="67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T131" s="19" t="s">
        <v>152</v>
      </c>
      <c r="AU131" s="19" t="s">
        <v>82</v>
      </c>
    </row>
    <row r="132" spans="1:65" s="2" customFormat="1" ht="10.199999999999999">
      <c r="A132" s="36"/>
      <c r="B132" s="37"/>
      <c r="C132" s="38"/>
      <c r="D132" s="191" t="s">
        <v>153</v>
      </c>
      <c r="E132" s="38"/>
      <c r="F132" s="192" t="s">
        <v>862</v>
      </c>
      <c r="G132" s="38"/>
      <c r="H132" s="38"/>
      <c r="I132" s="188"/>
      <c r="J132" s="38"/>
      <c r="K132" s="38"/>
      <c r="L132" s="41"/>
      <c r="M132" s="189"/>
      <c r="N132" s="190"/>
      <c r="O132" s="66"/>
      <c r="P132" s="66"/>
      <c r="Q132" s="66"/>
      <c r="R132" s="66"/>
      <c r="S132" s="66"/>
      <c r="T132" s="67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T132" s="19" t="s">
        <v>153</v>
      </c>
      <c r="AU132" s="19" t="s">
        <v>82</v>
      </c>
    </row>
    <row r="133" spans="1:65" s="12" customFormat="1" ht="10.199999999999999">
      <c r="B133" s="194"/>
      <c r="C133" s="195"/>
      <c r="D133" s="186" t="s">
        <v>168</v>
      </c>
      <c r="E133" s="196" t="s">
        <v>19</v>
      </c>
      <c r="F133" s="197" t="s">
        <v>863</v>
      </c>
      <c r="G133" s="195"/>
      <c r="H133" s="198">
        <v>65.78</v>
      </c>
      <c r="I133" s="199"/>
      <c r="J133" s="195"/>
      <c r="K133" s="195"/>
      <c r="L133" s="200"/>
      <c r="M133" s="201"/>
      <c r="N133" s="202"/>
      <c r="O133" s="202"/>
      <c r="P133" s="202"/>
      <c r="Q133" s="202"/>
      <c r="R133" s="202"/>
      <c r="S133" s="202"/>
      <c r="T133" s="203"/>
      <c r="AT133" s="204" t="s">
        <v>168</v>
      </c>
      <c r="AU133" s="204" t="s">
        <v>82</v>
      </c>
      <c r="AV133" s="12" t="s">
        <v>82</v>
      </c>
      <c r="AW133" s="12" t="s">
        <v>34</v>
      </c>
      <c r="AX133" s="12" t="s">
        <v>80</v>
      </c>
      <c r="AY133" s="204" t="s">
        <v>144</v>
      </c>
    </row>
    <row r="134" spans="1:65" s="2" customFormat="1" ht="16.5" customHeight="1">
      <c r="A134" s="36"/>
      <c r="B134" s="37"/>
      <c r="C134" s="173" t="s">
        <v>211</v>
      </c>
      <c r="D134" s="173" t="s">
        <v>145</v>
      </c>
      <c r="E134" s="174" t="s">
        <v>323</v>
      </c>
      <c r="F134" s="175" t="s">
        <v>324</v>
      </c>
      <c r="G134" s="176" t="s">
        <v>255</v>
      </c>
      <c r="H134" s="177">
        <v>1</v>
      </c>
      <c r="I134" s="178"/>
      <c r="J134" s="179">
        <f>ROUND(I134*H134,2)</f>
        <v>0</v>
      </c>
      <c r="K134" s="175" t="s">
        <v>19</v>
      </c>
      <c r="L134" s="41"/>
      <c r="M134" s="180" t="s">
        <v>19</v>
      </c>
      <c r="N134" s="181" t="s">
        <v>44</v>
      </c>
      <c r="O134" s="66"/>
      <c r="P134" s="182">
        <f>O134*H134</f>
        <v>0</v>
      </c>
      <c r="Q134" s="182">
        <v>0</v>
      </c>
      <c r="R134" s="182">
        <f>Q134*H134</f>
        <v>0</v>
      </c>
      <c r="S134" s="182">
        <v>0</v>
      </c>
      <c r="T134" s="183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84" t="s">
        <v>294</v>
      </c>
      <c r="AT134" s="184" t="s">
        <v>145</v>
      </c>
      <c r="AU134" s="184" t="s">
        <v>82</v>
      </c>
      <c r="AY134" s="19" t="s">
        <v>144</v>
      </c>
      <c r="BE134" s="185">
        <f>IF(N134="základní",J134,0)</f>
        <v>0</v>
      </c>
      <c r="BF134" s="185">
        <f>IF(N134="snížená",J134,0)</f>
        <v>0</v>
      </c>
      <c r="BG134" s="185">
        <f>IF(N134="zákl. přenesená",J134,0)</f>
        <v>0</v>
      </c>
      <c r="BH134" s="185">
        <f>IF(N134="sníž. přenesená",J134,0)</f>
        <v>0</v>
      </c>
      <c r="BI134" s="185">
        <f>IF(N134="nulová",J134,0)</f>
        <v>0</v>
      </c>
      <c r="BJ134" s="19" t="s">
        <v>80</v>
      </c>
      <c r="BK134" s="185">
        <f>ROUND(I134*H134,2)</f>
        <v>0</v>
      </c>
      <c r="BL134" s="19" t="s">
        <v>294</v>
      </c>
      <c r="BM134" s="184" t="s">
        <v>864</v>
      </c>
    </row>
    <row r="135" spans="1:65" s="2" customFormat="1" ht="10.199999999999999">
      <c r="A135" s="36"/>
      <c r="B135" s="37"/>
      <c r="C135" s="38"/>
      <c r="D135" s="186" t="s">
        <v>152</v>
      </c>
      <c r="E135" s="38"/>
      <c r="F135" s="187" t="s">
        <v>324</v>
      </c>
      <c r="G135" s="38"/>
      <c r="H135" s="38"/>
      <c r="I135" s="188"/>
      <c r="J135" s="38"/>
      <c r="K135" s="38"/>
      <c r="L135" s="41"/>
      <c r="M135" s="189"/>
      <c r="N135" s="190"/>
      <c r="O135" s="66"/>
      <c r="P135" s="66"/>
      <c r="Q135" s="66"/>
      <c r="R135" s="66"/>
      <c r="S135" s="66"/>
      <c r="T135" s="67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9" t="s">
        <v>152</v>
      </c>
      <c r="AU135" s="19" t="s">
        <v>82</v>
      </c>
    </row>
    <row r="136" spans="1:65" s="2" customFormat="1" ht="19.2">
      <c r="A136" s="36"/>
      <c r="B136" s="37"/>
      <c r="C136" s="38"/>
      <c r="D136" s="186" t="s">
        <v>155</v>
      </c>
      <c r="E136" s="38"/>
      <c r="F136" s="193" t="s">
        <v>326</v>
      </c>
      <c r="G136" s="38"/>
      <c r="H136" s="38"/>
      <c r="I136" s="188"/>
      <c r="J136" s="38"/>
      <c r="K136" s="38"/>
      <c r="L136" s="41"/>
      <c r="M136" s="249"/>
      <c r="N136" s="250"/>
      <c r="O136" s="251"/>
      <c r="P136" s="251"/>
      <c r="Q136" s="251"/>
      <c r="R136" s="251"/>
      <c r="S136" s="251"/>
      <c r="T136" s="252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9" t="s">
        <v>155</v>
      </c>
      <c r="AU136" s="19" t="s">
        <v>82</v>
      </c>
    </row>
    <row r="137" spans="1:65" s="2" customFormat="1" ht="6.9" customHeight="1">
      <c r="A137" s="36"/>
      <c r="B137" s="49"/>
      <c r="C137" s="50"/>
      <c r="D137" s="50"/>
      <c r="E137" s="50"/>
      <c r="F137" s="50"/>
      <c r="G137" s="50"/>
      <c r="H137" s="50"/>
      <c r="I137" s="50"/>
      <c r="J137" s="50"/>
      <c r="K137" s="50"/>
      <c r="L137" s="41"/>
      <c r="M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</row>
  </sheetData>
  <sheetProtection algorithmName="SHA-512" hashValue="SACdWdQlDGddTjI6BKd68716+tPdhsUi0nrzdqIIHq5ZQVFn3fp0GBRE1jw5+u0LOzIQICyrxRpN3HDZJBWAbg==" saltValue="k/lF03JhRJDfd65glVmFfiiSgR1dUpZGzRiTmtnbiM8I0vPPW+p5mZsPU57R2C/QVE6mLz06s6ge5dUoOK3NVw==" spinCount="100000" sheet="1" objects="1" scenarios="1" formatColumns="0" formatRows="0" autoFilter="0"/>
  <autoFilter ref="C86:K136" xr:uid="{00000000-0009-0000-0000-000005000000}"/>
  <mergeCells count="12">
    <mergeCell ref="E79:H79"/>
    <mergeCell ref="L2:V2"/>
    <mergeCell ref="E50:H50"/>
    <mergeCell ref="E52:H52"/>
    <mergeCell ref="E54:H54"/>
    <mergeCell ref="E75:H75"/>
    <mergeCell ref="E77:H77"/>
    <mergeCell ref="E7:H7"/>
    <mergeCell ref="E9:H9"/>
    <mergeCell ref="E11:H11"/>
    <mergeCell ref="E20:H20"/>
    <mergeCell ref="E29:H29"/>
  </mergeCells>
  <hyperlinks>
    <hyperlink ref="F92" r:id="rId1" xr:uid="{00000000-0004-0000-0500-000000000000}"/>
    <hyperlink ref="F98" r:id="rId2" xr:uid="{00000000-0004-0000-0500-000001000000}"/>
    <hyperlink ref="F104" r:id="rId3" xr:uid="{00000000-0004-0000-0500-000002000000}"/>
    <hyperlink ref="F110" r:id="rId4" xr:uid="{00000000-0004-0000-0500-000003000000}"/>
    <hyperlink ref="F118" r:id="rId5" xr:uid="{00000000-0004-0000-0500-000004000000}"/>
    <hyperlink ref="F125" r:id="rId6" xr:uid="{00000000-0004-0000-0500-000005000000}"/>
    <hyperlink ref="F132" r:id="rId7" xr:uid="{00000000-0004-0000-0500-00000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170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AT2" s="19" t="s">
        <v>102</v>
      </c>
    </row>
    <row r="3" spans="1:46" s="1" customFormat="1" ht="6.9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2"/>
      <c r="AT3" s="19" t="s">
        <v>82</v>
      </c>
    </row>
    <row r="4" spans="1:46" s="1" customFormat="1" ht="24.9" customHeight="1">
      <c r="B4" s="22"/>
      <c r="D4" s="112" t="s">
        <v>119</v>
      </c>
      <c r="L4" s="22"/>
      <c r="M4" s="113" t="s">
        <v>10</v>
      </c>
      <c r="AT4" s="19" t="s">
        <v>4</v>
      </c>
    </row>
    <row r="5" spans="1:46" s="1" customFormat="1" ht="6.9" customHeight="1">
      <c r="B5" s="22"/>
      <c r="L5" s="22"/>
    </row>
    <row r="6" spans="1:46" s="1" customFormat="1" ht="12" customHeight="1">
      <c r="B6" s="22"/>
      <c r="D6" s="114" t="s">
        <v>16</v>
      </c>
      <c r="L6" s="22"/>
    </row>
    <row r="7" spans="1:46" s="1" customFormat="1" ht="26.25" customHeight="1">
      <c r="B7" s="22"/>
      <c r="E7" s="384" t="str">
        <f>'Rekapitulace stavby'!K6</f>
        <v>Lačnovský p., ř. km 0,000 - 3,260, Moravský Lačnov, oprava koryta</v>
      </c>
      <c r="F7" s="385"/>
      <c r="G7" s="385"/>
      <c r="H7" s="385"/>
      <c r="L7" s="22"/>
    </row>
    <row r="8" spans="1:46" s="1" customFormat="1" ht="12" customHeight="1">
      <c r="B8" s="22"/>
      <c r="D8" s="114" t="s">
        <v>120</v>
      </c>
      <c r="L8" s="22"/>
    </row>
    <row r="9" spans="1:46" s="2" customFormat="1" ht="23.25" customHeight="1">
      <c r="A9" s="36"/>
      <c r="B9" s="41"/>
      <c r="C9" s="36"/>
      <c r="D9" s="36"/>
      <c r="E9" s="384" t="s">
        <v>121</v>
      </c>
      <c r="F9" s="386"/>
      <c r="G9" s="386"/>
      <c r="H9" s="386"/>
      <c r="I9" s="36"/>
      <c r="J9" s="36"/>
      <c r="K9" s="36"/>
      <c r="L9" s="115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>
      <c r="A10" s="36"/>
      <c r="B10" s="41"/>
      <c r="C10" s="36"/>
      <c r="D10" s="114" t="s">
        <v>122</v>
      </c>
      <c r="E10" s="36"/>
      <c r="F10" s="36"/>
      <c r="G10" s="36"/>
      <c r="H10" s="36"/>
      <c r="I10" s="36"/>
      <c r="J10" s="36"/>
      <c r="K10" s="36"/>
      <c r="L10" s="11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6.5" customHeight="1">
      <c r="A11" s="36"/>
      <c r="B11" s="41"/>
      <c r="C11" s="36"/>
      <c r="D11" s="36"/>
      <c r="E11" s="387" t="s">
        <v>865</v>
      </c>
      <c r="F11" s="386"/>
      <c r="G11" s="386"/>
      <c r="H11" s="386"/>
      <c r="I11" s="36"/>
      <c r="J11" s="36"/>
      <c r="K11" s="36"/>
      <c r="L11" s="11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0.199999999999999">
      <c r="A12" s="36"/>
      <c r="B12" s="41"/>
      <c r="C12" s="36"/>
      <c r="D12" s="36"/>
      <c r="E12" s="36"/>
      <c r="F12" s="36"/>
      <c r="G12" s="36"/>
      <c r="H12" s="36"/>
      <c r="I12" s="36"/>
      <c r="J12" s="36"/>
      <c r="K12" s="36"/>
      <c r="L12" s="11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>
      <c r="A13" s="36"/>
      <c r="B13" s="41"/>
      <c r="C13" s="36"/>
      <c r="D13" s="114" t="s">
        <v>18</v>
      </c>
      <c r="E13" s="36"/>
      <c r="F13" s="105" t="s">
        <v>19</v>
      </c>
      <c r="G13" s="36"/>
      <c r="H13" s="36"/>
      <c r="I13" s="114" t="s">
        <v>20</v>
      </c>
      <c r="J13" s="105" t="s">
        <v>19</v>
      </c>
      <c r="K13" s="36"/>
      <c r="L13" s="115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4" t="s">
        <v>21</v>
      </c>
      <c r="E14" s="36"/>
      <c r="F14" s="105" t="s">
        <v>22</v>
      </c>
      <c r="G14" s="36"/>
      <c r="H14" s="36"/>
      <c r="I14" s="114" t="s">
        <v>23</v>
      </c>
      <c r="J14" s="116" t="str">
        <f>'Rekapitulace stavby'!AN8</f>
        <v>3. 2. 2025</v>
      </c>
      <c r="K14" s="36"/>
      <c r="L14" s="115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8" customHeight="1">
      <c r="A15" s="36"/>
      <c r="B15" s="41"/>
      <c r="C15" s="36"/>
      <c r="D15" s="36"/>
      <c r="E15" s="36"/>
      <c r="F15" s="36"/>
      <c r="G15" s="36"/>
      <c r="H15" s="36"/>
      <c r="I15" s="36"/>
      <c r="J15" s="36"/>
      <c r="K15" s="36"/>
      <c r="L15" s="11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41"/>
      <c r="C16" s="36"/>
      <c r="D16" s="114" t="s">
        <v>25</v>
      </c>
      <c r="E16" s="36"/>
      <c r="F16" s="36"/>
      <c r="G16" s="36"/>
      <c r="H16" s="36"/>
      <c r="I16" s="114" t="s">
        <v>26</v>
      </c>
      <c r="J16" s="105" t="s">
        <v>27</v>
      </c>
      <c r="K16" s="36"/>
      <c r="L16" s="115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>
      <c r="A17" s="36"/>
      <c r="B17" s="41"/>
      <c r="C17" s="36"/>
      <c r="D17" s="36"/>
      <c r="E17" s="105" t="s">
        <v>28</v>
      </c>
      <c r="F17" s="36"/>
      <c r="G17" s="36"/>
      <c r="H17" s="36"/>
      <c r="I17" s="114" t="s">
        <v>29</v>
      </c>
      <c r="J17" s="105" t="s">
        <v>30</v>
      </c>
      <c r="K17" s="36"/>
      <c r="L17" s="11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" customHeight="1">
      <c r="A18" s="36"/>
      <c r="B18" s="41"/>
      <c r="C18" s="36"/>
      <c r="D18" s="36"/>
      <c r="E18" s="36"/>
      <c r="F18" s="36"/>
      <c r="G18" s="36"/>
      <c r="H18" s="36"/>
      <c r="I18" s="36"/>
      <c r="J18" s="36"/>
      <c r="K18" s="36"/>
      <c r="L18" s="115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>
      <c r="A19" s="36"/>
      <c r="B19" s="41"/>
      <c r="C19" s="36"/>
      <c r="D19" s="114" t="s">
        <v>31</v>
      </c>
      <c r="E19" s="36"/>
      <c r="F19" s="36"/>
      <c r="G19" s="36"/>
      <c r="H19" s="36"/>
      <c r="I19" s="114" t="s">
        <v>26</v>
      </c>
      <c r="J19" s="32" t="str">
        <f>'Rekapitulace stavby'!AN13</f>
        <v>Vyplň údaj</v>
      </c>
      <c r="K19" s="36"/>
      <c r="L19" s="115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>
      <c r="A20" s="36"/>
      <c r="B20" s="41"/>
      <c r="C20" s="36"/>
      <c r="D20" s="36"/>
      <c r="E20" s="388" t="str">
        <f>'Rekapitulace stavby'!E14</f>
        <v>Vyplň údaj</v>
      </c>
      <c r="F20" s="389"/>
      <c r="G20" s="389"/>
      <c r="H20" s="389"/>
      <c r="I20" s="114" t="s">
        <v>29</v>
      </c>
      <c r="J20" s="32" t="str">
        <f>'Rekapitulace stavby'!AN14</f>
        <v>Vyplň údaj</v>
      </c>
      <c r="K20" s="36"/>
      <c r="L20" s="115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" customHeight="1">
      <c r="A21" s="36"/>
      <c r="B21" s="41"/>
      <c r="C21" s="36"/>
      <c r="D21" s="36"/>
      <c r="E21" s="36"/>
      <c r="F21" s="36"/>
      <c r="G21" s="36"/>
      <c r="H21" s="36"/>
      <c r="I21" s="36"/>
      <c r="J21" s="36"/>
      <c r="K21" s="36"/>
      <c r="L21" s="11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>
      <c r="A22" s="36"/>
      <c r="B22" s="41"/>
      <c r="C22" s="36"/>
      <c r="D22" s="114" t="s">
        <v>33</v>
      </c>
      <c r="E22" s="36"/>
      <c r="F22" s="36"/>
      <c r="G22" s="36"/>
      <c r="H22" s="36"/>
      <c r="I22" s="114" t="s">
        <v>26</v>
      </c>
      <c r="J22" s="105" t="s">
        <v>27</v>
      </c>
      <c r="K22" s="36"/>
      <c r="L22" s="115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>
      <c r="A23" s="36"/>
      <c r="B23" s="41"/>
      <c r="C23" s="36"/>
      <c r="D23" s="36"/>
      <c r="E23" s="105" t="s">
        <v>28</v>
      </c>
      <c r="F23" s="36"/>
      <c r="G23" s="36"/>
      <c r="H23" s="36"/>
      <c r="I23" s="114" t="s">
        <v>29</v>
      </c>
      <c r="J23" s="105" t="s">
        <v>30</v>
      </c>
      <c r="K23" s="36"/>
      <c r="L23" s="115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" customHeight="1">
      <c r="A24" s="36"/>
      <c r="B24" s="41"/>
      <c r="C24" s="36"/>
      <c r="D24" s="36"/>
      <c r="E24" s="36"/>
      <c r="F24" s="36"/>
      <c r="G24" s="36"/>
      <c r="H24" s="36"/>
      <c r="I24" s="36"/>
      <c r="J24" s="36"/>
      <c r="K24" s="36"/>
      <c r="L24" s="115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>
      <c r="A25" s="36"/>
      <c r="B25" s="41"/>
      <c r="C25" s="36"/>
      <c r="D25" s="114" t="s">
        <v>35</v>
      </c>
      <c r="E25" s="36"/>
      <c r="F25" s="36"/>
      <c r="G25" s="36"/>
      <c r="H25" s="36"/>
      <c r="I25" s="114" t="s">
        <v>26</v>
      </c>
      <c r="J25" s="105" t="str">
        <f>IF('Rekapitulace stavby'!AN19="","",'Rekapitulace stavby'!AN19)</f>
        <v/>
      </c>
      <c r="K25" s="36"/>
      <c r="L25" s="11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>
      <c r="A26" s="36"/>
      <c r="B26" s="41"/>
      <c r="C26" s="36"/>
      <c r="D26" s="36"/>
      <c r="E26" s="105" t="str">
        <f>IF('Rekapitulace stavby'!E20="","",'Rekapitulace stavby'!E20)</f>
        <v xml:space="preserve"> </v>
      </c>
      <c r="F26" s="36"/>
      <c r="G26" s="36"/>
      <c r="H26" s="36"/>
      <c r="I26" s="114" t="s">
        <v>29</v>
      </c>
      <c r="J26" s="105" t="str">
        <f>IF('Rekapitulace stavby'!AN20="","",'Rekapitulace stavby'!AN20)</f>
        <v/>
      </c>
      <c r="K26" s="36"/>
      <c r="L26" s="115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" customHeight="1">
      <c r="A27" s="36"/>
      <c r="B27" s="41"/>
      <c r="C27" s="36"/>
      <c r="D27" s="36"/>
      <c r="E27" s="36"/>
      <c r="F27" s="36"/>
      <c r="G27" s="36"/>
      <c r="H27" s="36"/>
      <c r="I27" s="36"/>
      <c r="J27" s="36"/>
      <c r="K27" s="36"/>
      <c r="L27" s="115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>
      <c r="A28" s="36"/>
      <c r="B28" s="41"/>
      <c r="C28" s="36"/>
      <c r="D28" s="114" t="s">
        <v>37</v>
      </c>
      <c r="E28" s="36"/>
      <c r="F28" s="36"/>
      <c r="G28" s="36"/>
      <c r="H28" s="36"/>
      <c r="I28" s="36"/>
      <c r="J28" s="36"/>
      <c r="K28" s="36"/>
      <c r="L28" s="115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16.5" customHeight="1">
      <c r="A29" s="117"/>
      <c r="B29" s="118"/>
      <c r="C29" s="117"/>
      <c r="D29" s="117"/>
      <c r="E29" s="390" t="s">
        <v>19</v>
      </c>
      <c r="F29" s="390"/>
      <c r="G29" s="390"/>
      <c r="H29" s="390"/>
      <c r="I29" s="117"/>
      <c r="J29" s="117"/>
      <c r="K29" s="117"/>
      <c r="L29" s="119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</row>
    <row r="30" spans="1:31" s="2" customFormat="1" ht="6.9" customHeight="1">
      <c r="A30" s="36"/>
      <c r="B30" s="41"/>
      <c r="C30" s="36"/>
      <c r="D30" s="36"/>
      <c r="E30" s="36"/>
      <c r="F30" s="36"/>
      <c r="G30" s="36"/>
      <c r="H30" s="36"/>
      <c r="I30" s="36"/>
      <c r="J30" s="36"/>
      <c r="K30" s="36"/>
      <c r="L30" s="115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" customHeight="1">
      <c r="A31" s="36"/>
      <c r="B31" s="41"/>
      <c r="C31" s="36"/>
      <c r="D31" s="120"/>
      <c r="E31" s="120"/>
      <c r="F31" s="120"/>
      <c r="G31" s="120"/>
      <c r="H31" s="120"/>
      <c r="I31" s="120"/>
      <c r="J31" s="120"/>
      <c r="K31" s="120"/>
      <c r="L31" s="115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25.35" customHeight="1">
      <c r="A32" s="36"/>
      <c r="B32" s="41"/>
      <c r="C32" s="36"/>
      <c r="D32" s="121" t="s">
        <v>39</v>
      </c>
      <c r="E32" s="36"/>
      <c r="F32" s="36"/>
      <c r="G32" s="36"/>
      <c r="H32" s="36"/>
      <c r="I32" s="36"/>
      <c r="J32" s="122">
        <f>ROUND(J91, 2)</f>
        <v>0</v>
      </c>
      <c r="K32" s="36"/>
      <c r="L32" s="115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" customHeight="1">
      <c r="A33" s="36"/>
      <c r="B33" s="41"/>
      <c r="C33" s="36"/>
      <c r="D33" s="120"/>
      <c r="E33" s="120"/>
      <c r="F33" s="120"/>
      <c r="G33" s="120"/>
      <c r="H33" s="120"/>
      <c r="I33" s="120"/>
      <c r="J33" s="120"/>
      <c r="K33" s="120"/>
      <c r="L33" s="11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" customHeight="1">
      <c r="A34" s="36"/>
      <c r="B34" s="41"/>
      <c r="C34" s="36"/>
      <c r="D34" s="36"/>
      <c r="E34" s="36"/>
      <c r="F34" s="123" t="s">
        <v>41</v>
      </c>
      <c r="G34" s="36"/>
      <c r="H34" s="36"/>
      <c r="I34" s="123" t="s">
        <v>40</v>
      </c>
      <c r="J34" s="123" t="s">
        <v>42</v>
      </c>
      <c r="K34" s="36"/>
      <c r="L34" s="115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" customHeight="1">
      <c r="A35" s="36"/>
      <c r="B35" s="41"/>
      <c r="C35" s="36"/>
      <c r="D35" s="124" t="s">
        <v>43</v>
      </c>
      <c r="E35" s="114" t="s">
        <v>44</v>
      </c>
      <c r="F35" s="125">
        <f>ROUND((SUM(BE91:BE169)),  2)</f>
        <v>0</v>
      </c>
      <c r="G35" s="36"/>
      <c r="H35" s="36"/>
      <c r="I35" s="126">
        <v>0.21</v>
      </c>
      <c r="J35" s="125">
        <f>ROUND(((SUM(BE91:BE169))*I35),  2)</f>
        <v>0</v>
      </c>
      <c r="K35" s="36"/>
      <c r="L35" s="115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" customHeight="1">
      <c r="A36" s="36"/>
      <c r="B36" s="41"/>
      <c r="C36" s="36"/>
      <c r="D36" s="36"/>
      <c r="E36" s="114" t="s">
        <v>45</v>
      </c>
      <c r="F36" s="125">
        <f>ROUND((SUM(BF91:BF169)),  2)</f>
        <v>0</v>
      </c>
      <c r="G36" s="36"/>
      <c r="H36" s="36"/>
      <c r="I36" s="126">
        <v>0.12</v>
      </c>
      <c r="J36" s="125">
        <f>ROUND(((SUM(BF91:BF169))*I36),  2)</f>
        <v>0</v>
      </c>
      <c r="K36" s="36"/>
      <c r="L36" s="115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" hidden="1" customHeight="1">
      <c r="A37" s="36"/>
      <c r="B37" s="41"/>
      <c r="C37" s="36"/>
      <c r="D37" s="36"/>
      <c r="E37" s="114" t="s">
        <v>46</v>
      </c>
      <c r="F37" s="125">
        <f>ROUND((SUM(BG91:BG169)),  2)</f>
        <v>0</v>
      </c>
      <c r="G37" s="36"/>
      <c r="H37" s="36"/>
      <c r="I37" s="126">
        <v>0.21</v>
      </c>
      <c r="J37" s="125">
        <f>0</f>
        <v>0</v>
      </c>
      <c r="K37" s="36"/>
      <c r="L37" s="115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" hidden="1" customHeight="1">
      <c r="A38" s="36"/>
      <c r="B38" s="41"/>
      <c r="C38" s="36"/>
      <c r="D38" s="36"/>
      <c r="E38" s="114" t="s">
        <v>47</v>
      </c>
      <c r="F38" s="125">
        <f>ROUND((SUM(BH91:BH169)),  2)</f>
        <v>0</v>
      </c>
      <c r="G38" s="36"/>
      <c r="H38" s="36"/>
      <c r="I38" s="126">
        <v>0.12</v>
      </c>
      <c r="J38" s="125">
        <f>0</f>
        <v>0</v>
      </c>
      <c r="K38" s="36"/>
      <c r="L38" s="115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" hidden="1" customHeight="1">
      <c r="A39" s="36"/>
      <c r="B39" s="41"/>
      <c r="C39" s="36"/>
      <c r="D39" s="36"/>
      <c r="E39" s="114" t="s">
        <v>48</v>
      </c>
      <c r="F39" s="125">
        <f>ROUND((SUM(BI91:BI169)),  2)</f>
        <v>0</v>
      </c>
      <c r="G39" s="36"/>
      <c r="H39" s="36"/>
      <c r="I39" s="126">
        <v>0</v>
      </c>
      <c r="J39" s="125">
        <f>0</f>
        <v>0</v>
      </c>
      <c r="K39" s="36"/>
      <c r="L39" s="11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" customHeight="1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115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>
      <c r="A41" s="36"/>
      <c r="B41" s="41"/>
      <c r="C41" s="127"/>
      <c r="D41" s="128" t="s">
        <v>49</v>
      </c>
      <c r="E41" s="129"/>
      <c r="F41" s="129"/>
      <c r="G41" s="130" t="s">
        <v>50</v>
      </c>
      <c r="H41" s="131" t="s">
        <v>51</v>
      </c>
      <c r="I41" s="129"/>
      <c r="J41" s="132">
        <f>SUM(J32:J39)</f>
        <v>0</v>
      </c>
      <c r="K41" s="133"/>
      <c r="L41" s="115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" customHeight="1">
      <c r="A42" s="36"/>
      <c r="B42" s="134"/>
      <c r="C42" s="135"/>
      <c r="D42" s="135"/>
      <c r="E42" s="135"/>
      <c r="F42" s="135"/>
      <c r="G42" s="135"/>
      <c r="H42" s="135"/>
      <c r="I42" s="135"/>
      <c r="J42" s="135"/>
      <c r="K42" s="135"/>
      <c r="L42" s="115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6" spans="1:31" s="2" customFormat="1" ht="6.9" customHeight="1">
      <c r="A46" s="36"/>
      <c r="B46" s="136"/>
      <c r="C46" s="137"/>
      <c r="D46" s="137"/>
      <c r="E46" s="137"/>
      <c r="F46" s="137"/>
      <c r="G46" s="137"/>
      <c r="H46" s="137"/>
      <c r="I46" s="137"/>
      <c r="J46" s="137"/>
      <c r="K46" s="137"/>
      <c r="L46" s="115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24.9" customHeight="1">
      <c r="A47" s="36"/>
      <c r="B47" s="37"/>
      <c r="C47" s="25" t="s">
        <v>124</v>
      </c>
      <c r="D47" s="38"/>
      <c r="E47" s="38"/>
      <c r="F47" s="38"/>
      <c r="G47" s="38"/>
      <c r="H47" s="38"/>
      <c r="I47" s="38"/>
      <c r="J47" s="38"/>
      <c r="K47" s="38"/>
      <c r="L47" s="115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6.9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115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16</v>
      </c>
      <c r="D49" s="38"/>
      <c r="E49" s="38"/>
      <c r="F49" s="38"/>
      <c r="G49" s="38"/>
      <c r="H49" s="38"/>
      <c r="I49" s="38"/>
      <c r="J49" s="38"/>
      <c r="K49" s="38"/>
      <c r="L49" s="11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26.25" customHeight="1">
      <c r="A50" s="36"/>
      <c r="B50" s="37"/>
      <c r="C50" s="38"/>
      <c r="D50" s="38"/>
      <c r="E50" s="391" t="str">
        <f>E7</f>
        <v>Lačnovský p., ř. km 0,000 - 3,260, Moravský Lačnov, oprava koryta</v>
      </c>
      <c r="F50" s="392"/>
      <c r="G50" s="392"/>
      <c r="H50" s="392"/>
      <c r="I50" s="38"/>
      <c r="J50" s="38"/>
      <c r="K50" s="38"/>
      <c r="L50" s="115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1" customFormat="1" ht="12" customHeight="1">
      <c r="B51" s="23"/>
      <c r="C51" s="31" t="s">
        <v>120</v>
      </c>
      <c r="D51" s="24"/>
      <c r="E51" s="24"/>
      <c r="F51" s="24"/>
      <c r="G51" s="24"/>
      <c r="H51" s="24"/>
      <c r="I51" s="24"/>
      <c r="J51" s="24"/>
      <c r="K51" s="24"/>
      <c r="L51" s="22"/>
    </row>
    <row r="52" spans="1:47" s="2" customFormat="1" ht="23.25" customHeight="1">
      <c r="A52" s="36"/>
      <c r="B52" s="37"/>
      <c r="C52" s="38"/>
      <c r="D52" s="38"/>
      <c r="E52" s="391" t="s">
        <v>121</v>
      </c>
      <c r="F52" s="393"/>
      <c r="G52" s="393"/>
      <c r="H52" s="393"/>
      <c r="I52" s="38"/>
      <c r="J52" s="38"/>
      <c r="K52" s="38"/>
      <c r="L52" s="11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12" customHeight="1">
      <c r="A53" s="36"/>
      <c r="B53" s="37"/>
      <c r="C53" s="31" t="s">
        <v>122</v>
      </c>
      <c r="D53" s="38"/>
      <c r="E53" s="38"/>
      <c r="F53" s="38"/>
      <c r="G53" s="38"/>
      <c r="H53" s="38"/>
      <c r="I53" s="38"/>
      <c r="J53" s="38"/>
      <c r="K53" s="38"/>
      <c r="L53" s="11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6.5" customHeight="1">
      <c r="A54" s="36"/>
      <c r="B54" s="37"/>
      <c r="C54" s="38"/>
      <c r="D54" s="38"/>
      <c r="E54" s="345" t="str">
        <f>E11</f>
        <v>SO-01.05 - Zábradlí a oplocení</v>
      </c>
      <c r="F54" s="393"/>
      <c r="G54" s="393"/>
      <c r="H54" s="393"/>
      <c r="I54" s="38"/>
      <c r="J54" s="38"/>
      <c r="K54" s="38"/>
      <c r="L54" s="11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6.9" customHeight="1">
      <c r="A55" s="36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115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2" customHeight="1">
      <c r="A56" s="36"/>
      <c r="B56" s="37"/>
      <c r="C56" s="31" t="s">
        <v>21</v>
      </c>
      <c r="D56" s="38"/>
      <c r="E56" s="38"/>
      <c r="F56" s="29" t="str">
        <f>F14</f>
        <v>Svitavy</v>
      </c>
      <c r="G56" s="38"/>
      <c r="H56" s="38"/>
      <c r="I56" s="31" t="s">
        <v>23</v>
      </c>
      <c r="J56" s="61" t="str">
        <f>IF(J14="","",J14)</f>
        <v>3. 2. 2025</v>
      </c>
      <c r="K56" s="38"/>
      <c r="L56" s="115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6.9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11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5.15" customHeight="1">
      <c r="A58" s="36"/>
      <c r="B58" s="37"/>
      <c r="C58" s="31" t="s">
        <v>25</v>
      </c>
      <c r="D58" s="38"/>
      <c r="E58" s="38"/>
      <c r="F58" s="29" t="str">
        <f>E17</f>
        <v>Povodí Moravy, s.p.</v>
      </c>
      <c r="G58" s="38"/>
      <c r="H58" s="38"/>
      <c r="I58" s="31" t="s">
        <v>33</v>
      </c>
      <c r="J58" s="34" t="str">
        <f>E23</f>
        <v>Povodí Moravy, s.p.</v>
      </c>
      <c r="K58" s="38"/>
      <c r="L58" s="11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15.15" customHeight="1">
      <c r="A59" s="36"/>
      <c r="B59" s="37"/>
      <c r="C59" s="31" t="s">
        <v>31</v>
      </c>
      <c r="D59" s="38"/>
      <c r="E59" s="38"/>
      <c r="F59" s="29" t="str">
        <f>IF(E20="","",E20)</f>
        <v>Vyplň údaj</v>
      </c>
      <c r="G59" s="38"/>
      <c r="H59" s="38"/>
      <c r="I59" s="31" t="s">
        <v>35</v>
      </c>
      <c r="J59" s="34" t="str">
        <f>E26</f>
        <v xml:space="preserve"> </v>
      </c>
      <c r="K59" s="38"/>
      <c r="L59" s="11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pans="1:47" s="2" customFormat="1" ht="10.35" customHeight="1">
      <c r="A60" s="36"/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115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pans="1:47" s="2" customFormat="1" ht="29.25" customHeight="1">
      <c r="A61" s="36"/>
      <c r="B61" s="37"/>
      <c r="C61" s="138" t="s">
        <v>125</v>
      </c>
      <c r="D61" s="139"/>
      <c r="E61" s="139"/>
      <c r="F61" s="139"/>
      <c r="G61" s="139"/>
      <c r="H61" s="139"/>
      <c r="I61" s="139"/>
      <c r="J61" s="140" t="s">
        <v>126</v>
      </c>
      <c r="K61" s="139"/>
      <c r="L61" s="115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47" s="2" customFormat="1" ht="10.35" customHeight="1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15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47" s="2" customFormat="1" ht="22.8" customHeight="1">
      <c r="A63" s="36"/>
      <c r="B63" s="37"/>
      <c r="C63" s="141" t="s">
        <v>71</v>
      </c>
      <c r="D63" s="38"/>
      <c r="E63" s="38"/>
      <c r="F63" s="38"/>
      <c r="G63" s="38"/>
      <c r="H63" s="38"/>
      <c r="I63" s="38"/>
      <c r="J63" s="79">
        <f>J91</f>
        <v>0</v>
      </c>
      <c r="K63" s="38"/>
      <c r="L63" s="115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U63" s="19" t="s">
        <v>127</v>
      </c>
    </row>
    <row r="64" spans="1:47" s="9" customFormat="1" ht="24.9" customHeight="1">
      <c r="B64" s="142"/>
      <c r="C64" s="143"/>
      <c r="D64" s="144" t="s">
        <v>410</v>
      </c>
      <c r="E64" s="145"/>
      <c r="F64" s="145"/>
      <c r="G64" s="145"/>
      <c r="H64" s="145"/>
      <c r="I64" s="145"/>
      <c r="J64" s="146">
        <f>J92</f>
        <v>0</v>
      </c>
      <c r="K64" s="143"/>
      <c r="L64" s="147"/>
    </row>
    <row r="65" spans="1:31" s="14" customFormat="1" ht="19.95" customHeight="1">
      <c r="B65" s="229"/>
      <c r="C65" s="99"/>
      <c r="D65" s="230" t="s">
        <v>866</v>
      </c>
      <c r="E65" s="231"/>
      <c r="F65" s="231"/>
      <c r="G65" s="231"/>
      <c r="H65" s="231"/>
      <c r="I65" s="231"/>
      <c r="J65" s="232">
        <f>J93</f>
        <v>0</v>
      </c>
      <c r="K65" s="99"/>
      <c r="L65" s="233"/>
    </row>
    <row r="66" spans="1:31" s="14" customFormat="1" ht="19.95" customHeight="1">
      <c r="B66" s="229"/>
      <c r="C66" s="99"/>
      <c r="D66" s="230" t="s">
        <v>482</v>
      </c>
      <c r="E66" s="231"/>
      <c r="F66" s="231"/>
      <c r="G66" s="231"/>
      <c r="H66" s="231"/>
      <c r="I66" s="231"/>
      <c r="J66" s="232">
        <f>J106</f>
        <v>0</v>
      </c>
      <c r="K66" s="99"/>
      <c r="L66" s="233"/>
    </row>
    <row r="67" spans="1:31" s="14" customFormat="1" ht="19.95" customHeight="1">
      <c r="B67" s="229"/>
      <c r="C67" s="99"/>
      <c r="D67" s="230" t="s">
        <v>412</v>
      </c>
      <c r="E67" s="231"/>
      <c r="F67" s="231"/>
      <c r="G67" s="231"/>
      <c r="H67" s="231"/>
      <c r="I67" s="231"/>
      <c r="J67" s="232">
        <f>J112</f>
        <v>0</v>
      </c>
      <c r="K67" s="99"/>
      <c r="L67" s="233"/>
    </row>
    <row r="68" spans="1:31" s="9" customFormat="1" ht="24.9" customHeight="1">
      <c r="B68" s="142"/>
      <c r="C68" s="143"/>
      <c r="D68" s="144" t="s">
        <v>867</v>
      </c>
      <c r="E68" s="145"/>
      <c r="F68" s="145"/>
      <c r="G68" s="145"/>
      <c r="H68" s="145"/>
      <c r="I68" s="145"/>
      <c r="J68" s="146">
        <f>J116</f>
        <v>0</v>
      </c>
      <c r="K68" s="143"/>
      <c r="L68" s="147"/>
    </row>
    <row r="69" spans="1:31" s="14" customFormat="1" ht="19.95" customHeight="1">
      <c r="B69" s="229"/>
      <c r="C69" s="99"/>
      <c r="D69" s="230" t="s">
        <v>868</v>
      </c>
      <c r="E69" s="231"/>
      <c r="F69" s="231"/>
      <c r="G69" s="231"/>
      <c r="H69" s="231"/>
      <c r="I69" s="231"/>
      <c r="J69" s="232">
        <f>J117</f>
        <v>0</v>
      </c>
      <c r="K69" s="99"/>
      <c r="L69" s="233"/>
    </row>
    <row r="70" spans="1:31" s="2" customFormat="1" ht="21.75" customHeight="1">
      <c r="A70" s="36"/>
      <c r="B70" s="37"/>
      <c r="C70" s="38"/>
      <c r="D70" s="38"/>
      <c r="E70" s="38"/>
      <c r="F70" s="38"/>
      <c r="G70" s="38"/>
      <c r="H70" s="38"/>
      <c r="I70" s="38"/>
      <c r="J70" s="38"/>
      <c r="K70" s="38"/>
      <c r="L70" s="115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6.9" customHeight="1">
      <c r="A71" s="36"/>
      <c r="B71" s="49"/>
      <c r="C71" s="50"/>
      <c r="D71" s="50"/>
      <c r="E71" s="50"/>
      <c r="F71" s="50"/>
      <c r="G71" s="50"/>
      <c r="H71" s="50"/>
      <c r="I71" s="50"/>
      <c r="J71" s="50"/>
      <c r="K71" s="50"/>
      <c r="L71" s="115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5" spans="1:31" s="2" customFormat="1" ht="6.9" customHeight="1">
      <c r="A75" s="36"/>
      <c r="B75" s="51"/>
      <c r="C75" s="52"/>
      <c r="D75" s="52"/>
      <c r="E75" s="52"/>
      <c r="F75" s="52"/>
      <c r="G75" s="52"/>
      <c r="H75" s="52"/>
      <c r="I75" s="52"/>
      <c r="J75" s="52"/>
      <c r="K75" s="52"/>
      <c r="L75" s="115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24.9" customHeight="1">
      <c r="A76" s="36"/>
      <c r="B76" s="37"/>
      <c r="C76" s="25" t="s">
        <v>129</v>
      </c>
      <c r="D76" s="38"/>
      <c r="E76" s="38"/>
      <c r="F76" s="38"/>
      <c r="G76" s="38"/>
      <c r="H76" s="38"/>
      <c r="I76" s="38"/>
      <c r="J76" s="38"/>
      <c r="K76" s="38"/>
      <c r="L76" s="115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6.9" customHeight="1">
      <c r="A77" s="36"/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115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12" customHeight="1">
      <c r="A78" s="36"/>
      <c r="B78" s="37"/>
      <c r="C78" s="31" t="s">
        <v>16</v>
      </c>
      <c r="D78" s="38"/>
      <c r="E78" s="38"/>
      <c r="F78" s="38"/>
      <c r="G78" s="38"/>
      <c r="H78" s="38"/>
      <c r="I78" s="38"/>
      <c r="J78" s="38"/>
      <c r="K78" s="38"/>
      <c r="L78" s="115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26.25" customHeight="1">
      <c r="A79" s="36"/>
      <c r="B79" s="37"/>
      <c r="C79" s="38"/>
      <c r="D79" s="38"/>
      <c r="E79" s="391" t="str">
        <f>E7</f>
        <v>Lačnovský p., ř. km 0,000 - 3,260, Moravský Lačnov, oprava koryta</v>
      </c>
      <c r="F79" s="392"/>
      <c r="G79" s="392"/>
      <c r="H79" s="392"/>
      <c r="I79" s="38"/>
      <c r="J79" s="38"/>
      <c r="K79" s="38"/>
      <c r="L79" s="115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1" customFormat="1" ht="12" customHeight="1">
      <c r="B80" s="23"/>
      <c r="C80" s="31" t="s">
        <v>120</v>
      </c>
      <c r="D80" s="24"/>
      <c r="E80" s="24"/>
      <c r="F80" s="24"/>
      <c r="G80" s="24"/>
      <c r="H80" s="24"/>
      <c r="I80" s="24"/>
      <c r="J80" s="24"/>
      <c r="K80" s="24"/>
      <c r="L80" s="22"/>
    </row>
    <row r="81" spans="1:65" s="2" customFormat="1" ht="23.25" customHeight="1">
      <c r="A81" s="36"/>
      <c r="B81" s="37"/>
      <c r="C81" s="38"/>
      <c r="D81" s="38"/>
      <c r="E81" s="391" t="s">
        <v>121</v>
      </c>
      <c r="F81" s="393"/>
      <c r="G81" s="393"/>
      <c r="H81" s="393"/>
      <c r="I81" s="38"/>
      <c r="J81" s="38"/>
      <c r="K81" s="38"/>
      <c r="L81" s="115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2" customHeight="1">
      <c r="A82" s="36"/>
      <c r="B82" s="37"/>
      <c r="C82" s="31" t="s">
        <v>122</v>
      </c>
      <c r="D82" s="38"/>
      <c r="E82" s="38"/>
      <c r="F82" s="38"/>
      <c r="G82" s="38"/>
      <c r="H82" s="38"/>
      <c r="I82" s="38"/>
      <c r="J82" s="38"/>
      <c r="K82" s="38"/>
      <c r="L82" s="115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16.5" customHeight="1">
      <c r="A83" s="36"/>
      <c r="B83" s="37"/>
      <c r="C83" s="38"/>
      <c r="D83" s="38"/>
      <c r="E83" s="345" t="str">
        <f>E11</f>
        <v>SO-01.05 - Zábradlí a oplocení</v>
      </c>
      <c r="F83" s="393"/>
      <c r="G83" s="393"/>
      <c r="H83" s="393"/>
      <c r="I83" s="38"/>
      <c r="J83" s="38"/>
      <c r="K83" s="38"/>
      <c r="L83" s="115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6.9" customHeight="1">
      <c r="A84" s="36"/>
      <c r="B84" s="37"/>
      <c r="C84" s="38"/>
      <c r="D84" s="38"/>
      <c r="E84" s="38"/>
      <c r="F84" s="38"/>
      <c r="G84" s="38"/>
      <c r="H84" s="38"/>
      <c r="I84" s="38"/>
      <c r="J84" s="38"/>
      <c r="K84" s="38"/>
      <c r="L84" s="115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12" customHeight="1">
      <c r="A85" s="36"/>
      <c r="B85" s="37"/>
      <c r="C85" s="31" t="s">
        <v>21</v>
      </c>
      <c r="D85" s="38"/>
      <c r="E85" s="38"/>
      <c r="F85" s="29" t="str">
        <f>F14</f>
        <v>Svitavy</v>
      </c>
      <c r="G85" s="38"/>
      <c r="H85" s="38"/>
      <c r="I85" s="31" t="s">
        <v>23</v>
      </c>
      <c r="J85" s="61" t="str">
        <f>IF(J14="","",J14)</f>
        <v>3. 2. 2025</v>
      </c>
      <c r="K85" s="38"/>
      <c r="L85" s="115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2" customFormat="1" ht="6.9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115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5" s="2" customFormat="1" ht="15.15" customHeight="1">
      <c r="A87" s="36"/>
      <c r="B87" s="37"/>
      <c r="C87" s="31" t="s">
        <v>25</v>
      </c>
      <c r="D87" s="38"/>
      <c r="E87" s="38"/>
      <c r="F87" s="29" t="str">
        <f>E17</f>
        <v>Povodí Moravy, s.p.</v>
      </c>
      <c r="G87" s="38"/>
      <c r="H87" s="38"/>
      <c r="I87" s="31" t="s">
        <v>33</v>
      </c>
      <c r="J87" s="34" t="str">
        <f>E23</f>
        <v>Povodí Moravy, s.p.</v>
      </c>
      <c r="K87" s="38"/>
      <c r="L87" s="115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5" s="2" customFormat="1" ht="15.15" customHeight="1">
      <c r="A88" s="36"/>
      <c r="B88" s="37"/>
      <c r="C88" s="31" t="s">
        <v>31</v>
      </c>
      <c r="D88" s="38"/>
      <c r="E88" s="38"/>
      <c r="F88" s="29" t="str">
        <f>IF(E20="","",E20)</f>
        <v>Vyplň údaj</v>
      </c>
      <c r="G88" s="38"/>
      <c r="H88" s="38"/>
      <c r="I88" s="31" t="s">
        <v>35</v>
      </c>
      <c r="J88" s="34" t="str">
        <f>E26</f>
        <v xml:space="preserve"> </v>
      </c>
      <c r="K88" s="38"/>
      <c r="L88" s="115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5" s="2" customFormat="1" ht="10.35" customHeight="1">
      <c r="A89" s="36"/>
      <c r="B89" s="37"/>
      <c r="C89" s="38"/>
      <c r="D89" s="38"/>
      <c r="E89" s="38"/>
      <c r="F89" s="38"/>
      <c r="G89" s="38"/>
      <c r="H89" s="38"/>
      <c r="I89" s="38"/>
      <c r="J89" s="38"/>
      <c r="K89" s="38"/>
      <c r="L89" s="115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65" s="10" customFormat="1" ht="29.25" customHeight="1">
      <c r="A90" s="148"/>
      <c r="B90" s="149"/>
      <c r="C90" s="150" t="s">
        <v>130</v>
      </c>
      <c r="D90" s="151" t="s">
        <v>58</v>
      </c>
      <c r="E90" s="151" t="s">
        <v>54</v>
      </c>
      <c r="F90" s="151" t="s">
        <v>55</v>
      </c>
      <c r="G90" s="151" t="s">
        <v>131</v>
      </c>
      <c r="H90" s="151" t="s">
        <v>132</v>
      </c>
      <c r="I90" s="151" t="s">
        <v>133</v>
      </c>
      <c r="J90" s="151" t="s">
        <v>126</v>
      </c>
      <c r="K90" s="152" t="s">
        <v>134</v>
      </c>
      <c r="L90" s="153"/>
      <c r="M90" s="70" t="s">
        <v>19</v>
      </c>
      <c r="N90" s="71" t="s">
        <v>43</v>
      </c>
      <c r="O90" s="71" t="s">
        <v>135</v>
      </c>
      <c r="P90" s="71" t="s">
        <v>136</v>
      </c>
      <c r="Q90" s="71" t="s">
        <v>137</v>
      </c>
      <c r="R90" s="71" t="s">
        <v>138</v>
      </c>
      <c r="S90" s="71" t="s">
        <v>139</v>
      </c>
      <c r="T90" s="72" t="s">
        <v>140</v>
      </c>
      <c r="U90" s="148"/>
      <c r="V90" s="148"/>
      <c r="W90" s="148"/>
      <c r="X90" s="148"/>
      <c r="Y90" s="148"/>
      <c r="Z90" s="148"/>
      <c r="AA90" s="148"/>
      <c r="AB90" s="148"/>
      <c r="AC90" s="148"/>
      <c r="AD90" s="148"/>
      <c r="AE90" s="148"/>
    </row>
    <row r="91" spans="1:65" s="2" customFormat="1" ht="22.8" customHeight="1">
      <c r="A91" s="36"/>
      <c r="B91" s="37"/>
      <c r="C91" s="77" t="s">
        <v>141</v>
      </c>
      <c r="D91" s="38"/>
      <c r="E91" s="38"/>
      <c r="F91" s="38"/>
      <c r="G91" s="38"/>
      <c r="H91" s="38"/>
      <c r="I91" s="38"/>
      <c r="J91" s="154">
        <f>BK91</f>
        <v>0</v>
      </c>
      <c r="K91" s="38"/>
      <c r="L91" s="41"/>
      <c r="M91" s="73"/>
      <c r="N91" s="155"/>
      <c r="O91" s="74"/>
      <c r="P91" s="156">
        <f>P92+P116</f>
        <v>0</v>
      </c>
      <c r="Q91" s="74"/>
      <c r="R91" s="156">
        <f>R92+R116</f>
        <v>3.4338263800000002</v>
      </c>
      <c r="S91" s="74"/>
      <c r="T91" s="157">
        <f>T92+T116</f>
        <v>2.69</v>
      </c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T91" s="19" t="s">
        <v>72</v>
      </c>
      <c r="AU91" s="19" t="s">
        <v>127</v>
      </c>
      <c r="BK91" s="158">
        <f>BK92+BK116</f>
        <v>0</v>
      </c>
    </row>
    <row r="92" spans="1:65" s="11" customFormat="1" ht="25.95" customHeight="1">
      <c r="B92" s="159"/>
      <c r="C92" s="160"/>
      <c r="D92" s="161" t="s">
        <v>72</v>
      </c>
      <c r="E92" s="162" t="s">
        <v>413</v>
      </c>
      <c r="F92" s="162" t="s">
        <v>414</v>
      </c>
      <c r="G92" s="160"/>
      <c r="H92" s="160"/>
      <c r="I92" s="163"/>
      <c r="J92" s="164">
        <f>BK92</f>
        <v>0</v>
      </c>
      <c r="K92" s="160"/>
      <c r="L92" s="165"/>
      <c r="M92" s="166"/>
      <c r="N92" s="167"/>
      <c r="O92" s="167"/>
      <c r="P92" s="168">
        <f>P93+P106+P112</f>
        <v>0</v>
      </c>
      <c r="Q92" s="167"/>
      <c r="R92" s="168">
        <f>R93+R106+R112</f>
        <v>0.37150637999999997</v>
      </c>
      <c r="S92" s="167"/>
      <c r="T92" s="169">
        <f>T93+T106+T112</f>
        <v>0</v>
      </c>
      <c r="AR92" s="170" t="s">
        <v>80</v>
      </c>
      <c r="AT92" s="171" t="s">
        <v>72</v>
      </c>
      <c r="AU92" s="171" t="s">
        <v>73</v>
      </c>
      <c r="AY92" s="170" t="s">
        <v>144</v>
      </c>
      <c r="BK92" s="172">
        <f>BK93+BK106+BK112</f>
        <v>0</v>
      </c>
    </row>
    <row r="93" spans="1:65" s="11" customFormat="1" ht="22.8" customHeight="1">
      <c r="B93" s="159"/>
      <c r="C93" s="160"/>
      <c r="D93" s="161" t="s">
        <v>72</v>
      </c>
      <c r="E93" s="234" t="s">
        <v>161</v>
      </c>
      <c r="F93" s="234" t="s">
        <v>869</v>
      </c>
      <c r="G93" s="160"/>
      <c r="H93" s="160"/>
      <c r="I93" s="163"/>
      <c r="J93" s="235">
        <f>BK93</f>
        <v>0</v>
      </c>
      <c r="K93" s="160"/>
      <c r="L93" s="165"/>
      <c r="M93" s="166"/>
      <c r="N93" s="167"/>
      <c r="O93" s="167"/>
      <c r="P93" s="168">
        <f>SUM(P94:P105)</f>
        <v>0</v>
      </c>
      <c r="Q93" s="167"/>
      <c r="R93" s="168">
        <f>SUM(R94:R105)</f>
        <v>0</v>
      </c>
      <c r="S93" s="167"/>
      <c r="T93" s="169">
        <f>SUM(T94:T105)</f>
        <v>0</v>
      </c>
      <c r="AR93" s="170" t="s">
        <v>80</v>
      </c>
      <c r="AT93" s="171" t="s">
        <v>72</v>
      </c>
      <c r="AU93" s="171" t="s">
        <v>80</v>
      </c>
      <c r="AY93" s="170" t="s">
        <v>144</v>
      </c>
      <c r="BK93" s="172">
        <f>SUM(BK94:BK105)</f>
        <v>0</v>
      </c>
    </row>
    <row r="94" spans="1:65" s="2" customFormat="1" ht="16.5" customHeight="1">
      <c r="A94" s="36"/>
      <c r="B94" s="37"/>
      <c r="C94" s="173" t="s">
        <v>80</v>
      </c>
      <c r="D94" s="173" t="s">
        <v>145</v>
      </c>
      <c r="E94" s="174" t="s">
        <v>870</v>
      </c>
      <c r="F94" s="175" t="s">
        <v>871</v>
      </c>
      <c r="G94" s="176" t="s">
        <v>255</v>
      </c>
      <c r="H94" s="177">
        <v>1</v>
      </c>
      <c r="I94" s="178"/>
      <c r="J94" s="179">
        <f>ROUND(I94*H94,2)</f>
        <v>0</v>
      </c>
      <c r="K94" s="175" t="s">
        <v>19</v>
      </c>
      <c r="L94" s="41"/>
      <c r="M94" s="180" t="s">
        <v>19</v>
      </c>
      <c r="N94" s="181" t="s">
        <v>44</v>
      </c>
      <c r="O94" s="66"/>
      <c r="P94" s="182">
        <f>O94*H94</f>
        <v>0</v>
      </c>
      <c r="Q94" s="182">
        <v>0</v>
      </c>
      <c r="R94" s="182">
        <f>Q94*H94</f>
        <v>0</v>
      </c>
      <c r="S94" s="182">
        <v>0</v>
      </c>
      <c r="T94" s="183">
        <f>S94*H94</f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184" t="s">
        <v>150</v>
      </c>
      <c r="AT94" s="184" t="s">
        <v>145</v>
      </c>
      <c r="AU94" s="184" t="s">
        <v>82</v>
      </c>
      <c r="AY94" s="19" t="s">
        <v>144</v>
      </c>
      <c r="BE94" s="185">
        <f>IF(N94="základní",J94,0)</f>
        <v>0</v>
      </c>
      <c r="BF94" s="185">
        <f>IF(N94="snížená",J94,0)</f>
        <v>0</v>
      </c>
      <c r="BG94" s="185">
        <f>IF(N94="zákl. přenesená",J94,0)</f>
        <v>0</v>
      </c>
      <c r="BH94" s="185">
        <f>IF(N94="sníž. přenesená",J94,0)</f>
        <v>0</v>
      </c>
      <c r="BI94" s="185">
        <f>IF(N94="nulová",J94,0)</f>
        <v>0</v>
      </c>
      <c r="BJ94" s="19" t="s">
        <v>80</v>
      </c>
      <c r="BK94" s="185">
        <f>ROUND(I94*H94,2)</f>
        <v>0</v>
      </c>
      <c r="BL94" s="19" t="s">
        <v>150</v>
      </c>
      <c r="BM94" s="184" t="s">
        <v>872</v>
      </c>
    </row>
    <row r="95" spans="1:65" s="2" customFormat="1" ht="10.199999999999999">
      <c r="A95" s="36"/>
      <c r="B95" s="37"/>
      <c r="C95" s="38"/>
      <c r="D95" s="186" t="s">
        <v>152</v>
      </c>
      <c r="E95" s="38"/>
      <c r="F95" s="187" t="s">
        <v>871</v>
      </c>
      <c r="G95" s="38"/>
      <c r="H95" s="38"/>
      <c r="I95" s="188"/>
      <c r="J95" s="38"/>
      <c r="K95" s="38"/>
      <c r="L95" s="41"/>
      <c r="M95" s="189"/>
      <c r="N95" s="190"/>
      <c r="O95" s="66"/>
      <c r="P95" s="66"/>
      <c r="Q95" s="66"/>
      <c r="R95" s="66"/>
      <c r="S95" s="66"/>
      <c r="T95" s="67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19" t="s">
        <v>152</v>
      </c>
      <c r="AU95" s="19" t="s">
        <v>82</v>
      </c>
    </row>
    <row r="96" spans="1:65" s="2" customFormat="1" ht="48">
      <c r="A96" s="36"/>
      <c r="B96" s="37"/>
      <c r="C96" s="38"/>
      <c r="D96" s="186" t="s">
        <v>155</v>
      </c>
      <c r="E96" s="38"/>
      <c r="F96" s="193" t="s">
        <v>873</v>
      </c>
      <c r="G96" s="38"/>
      <c r="H96" s="38"/>
      <c r="I96" s="188"/>
      <c r="J96" s="38"/>
      <c r="K96" s="38"/>
      <c r="L96" s="41"/>
      <c r="M96" s="189"/>
      <c r="N96" s="190"/>
      <c r="O96" s="66"/>
      <c r="P96" s="66"/>
      <c r="Q96" s="66"/>
      <c r="R96" s="66"/>
      <c r="S96" s="66"/>
      <c r="T96" s="67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T96" s="19" t="s">
        <v>155</v>
      </c>
      <c r="AU96" s="19" t="s">
        <v>82</v>
      </c>
    </row>
    <row r="97" spans="1:65" s="12" customFormat="1" ht="10.199999999999999">
      <c r="B97" s="194"/>
      <c r="C97" s="195"/>
      <c r="D97" s="186" t="s">
        <v>168</v>
      </c>
      <c r="E97" s="196" t="s">
        <v>19</v>
      </c>
      <c r="F97" s="197" t="s">
        <v>874</v>
      </c>
      <c r="G97" s="195"/>
      <c r="H97" s="198">
        <v>1</v>
      </c>
      <c r="I97" s="199"/>
      <c r="J97" s="195"/>
      <c r="K97" s="195"/>
      <c r="L97" s="200"/>
      <c r="M97" s="201"/>
      <c r="N97" s="202"/>
      <c r="O97" s="202"/>
      <c r="P97" s="202"/>
      <c r="Q97" s="202"/>
      <c r="R97" s="202"/>
      <c r="S97" s="202"/>
      <c r="T97" s="203"/>
      <c r="AT97" s="204" t="s">
        <v>168</v>
      </c>
      <c r="AU97" s="204" t="s">
        <v>82</v>
      </c>
      <c r="AV97" s="12" t="s">
        <v>82</v>
      </c>
      <c r="AW97" s="12" t="s">
        <v>34</v>
      </c>
      <c r="AX97" s="12" t="s">
        <v>73</v>
      </c>
      <c r="AY97" s="204" t="s">
        <v>144</v>
      </c>
    </row>
    <row r="98" spans="1:65" s="13" customFormat="1" ht="10.199999999999999">
      <c r="B98" s="205"/>
      <c r="C98" s="206"/>
      <c r="D98" s="186" t="s">
        <v>168</v>
      </c>
      <c r="E98" s="207" t="s">
        <v>19</v>
      </c>
      <c r="F98" s="208" t="s">
        <v>170</v>
      </c>
      <c r="G98" s="206"/>
      <c r="H98" s="209">
        <v>1</v>
      </c>
      <c r="I98" s="210"/>
      <c r="J98" s="206"/>
      <c r="K98" s="206"/>
      <c r="L98" s="211"/>
      <c r="M98" s="212"/>
      <c r="N98" s="213"/>
      <c r="O98" s="213"/>
      <c r="P98" s="213"/>
      <c r="Q98" s="213"/>
      <c r="R98" s="213"/>
      <c r="S98" s="213"/>
      <c r="T98" s="214"/>
      <c r="AT98" s="215" t="s">
        <v>168</v>
      </c>
      <c r="AU98" s="215" t="s">
        <v>82</v>
      </c>
      <c r="AV98" s="13" t="s">
        <v>150</v>
      </c>
      <c r="AW98" s="13" t="s">
        <v>34</v>
      </c>
      <c r="AX98" s="13" t="s">
        <v>80</v>
      </c>
      <c r="AY98" s="215" t="s">
        <v>144</v>
      </c>
    </row>
    <row r="99" spans="1:65" s="2" customFormat="1" ht="16.5" customHeight="1">
      <c r="A99" s="36"/>
      <c r="B99" s="37"/>
      <c r="C99" s="173" t="s">
        <v>82</v>
      </c>
      <c r="D99" s="173" t="s">
        <v>145</v>
      </c>
      <c r="E99" s="174" t="s">
        <v>875</v>
      </c>
      <c r="F99" s="175" t="s">
        <v>876</v>
      </c>
      <c r="G99" s="176" t="s">
        <v>255</v>
      </c>
      <c r="H99" s="177">
        <v>1</v>
      </c>
      <c r="I99" s="178"/>
      <c r="J99" s="179">
        <f>ROUND(I99*H99,2)</f>
        <v>0</v>
      </c>
      <c r="K99" s="175" t="s">
        <v>19</v>
      </c>
      <c r="L99" s="41"/>
      <c r="M99" s="180" t="s">
        <v>19</v>
      </c>
      <c r="N99" s="181" t="s">
        <v>44</v>
      </c>
      <c r="O99" s="66"/>
      <c r="P99" s="182">
        <f>O99*H99</f>
        <v>0</v>
      </c>
      <c r="Q99" s="182">
        <v>0</v>
      </c>
      <c r="R99" s="182">
        <f>Q99*H99</f>
        <v>0</v>
      </c>
      <c r="S99" s="182">
        <v>0</v>
      </c>
      <c r="T99" s="183">
        <f>S99*H99</f>
        <v>0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184" t="s">
        <v>150</v>
      </c>
      <c r="AT99" s="184" t="s">
        <v>145</v>
      </c>
      <c r="AU99" s="184" t="s">
        <v>82</v>
      </c>
      <c r="AY99" s="19" t="s">
        <v>144</v>
      </c>
      <c r="BE99" s="185">
        <f>IF(N99="základní",J99,0)</f>
        <v>0</v>
      </c>
      <c r="BF99" s="185">
        <f>IF(N99="snížená",J99,0)</f>
        <v>0</v>
      </c>
      <c r="BG99" s="185">
        <f>IF(N99="zákl. přenesená",J99,0)</f>
        <v>0</v>
      </c>
      <c r="BH99" s="185">
        <f>IF(N99="sníž. přenesená",J99,0)</f>
        <v>0</v>
      </c>
      <c r="BI99" s="185">
        <f>IF(N99="nulová",J99,0)</f>
        <v>0</v>
      </c>
      <c r="BJ99" s="19" t="s">
        <v>80</v>
      </c>
      <c r="BK99" s="185">
        <f>ROUND(I99*H99,2)</f>
        <v>0</v>
      </c>
      <c r="BL99" s="19" t="s">
        <v>150</v>
      </c>
      <c r="BM99" s="184" t="s">
        <v>877</v>
      </c>
    </row>
    <row r="100" spans="1:65" s="2" customFormat="1" ht="10.199999999999999">
      <c r="A100" s="36"/>
      <c r="B100" s="37"/>
      <c r="C100" s="38"/>
      <c r="D100" s="186" t="s">
        <v>152</v>
      </c>
      <c r="E100" s="38"/>
      <c r="F100" s="187" t="s">
        <v>876</v>
      </c>
      <c r="G100" s="38"/>
      <c r="H100" s="38"/>
      <c r="I100" s="188"/>
      <c r="J100" s="38"/>
      <c r="K100" s="38"/>
      <c r="L100" s="41"/>
      <c r="M100" s="189"/>
      <c r="N100" s="190"/>
      <c r="O100" s="66"/>
      <c r="P100" s="66"/>
      <c r="Q100" s="66"/>
      <c r="R100" s="66"/>
      <c r="S100" s="66"/>
      <c r="T100" s="67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T100" s="19" t="s">
        <v>152</v>
      </c>
      <c r="AU100" s="19" t="s">
        <v>82</v>
      </c>
    </row>
    <row r="101" spans="1:65" s="2" customFormat="1" ht="28.8">
      <c r="A101" s="36"/>
      <c r="B101" s="37"/>
      <c r="C101" s="38"/>
      <c r="D101" s="186" t="s">
        <v>155</v>
      </c>
      <c r="E101" s="38"/>
      <c r="F101" s="193" t="s">
        <v>878</v>
      </c>
      <c r="G101" s="38"/>
      <c r="H101" s="38"/>
      <c r="I101" s="188"/>
      <c r="J101" s="38"/>
      <c r="K101" s="38"/>
      <c r="L101" s="41"/>
      <c r="M101" s="189"/>
      <c r="N101" s="190"/>
      <c r="O101" s="66"/>
      <c r="P101" s="66"/>
      <c r="Q101" s="66"/>
      <c r="R101" s="66"/>
      <c r="S101" s="66"/>
      <c r="T101" s="67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19" t="s">
        <v>155</v>
      </c>
      <c r="AU101" s="19" t="s">
        <v>82</v>
      </c>
    </row>
    <row r="102" spans="1:65" s="2" customFormat="1" ht="16.5" customHeight="1">
      <c r="A102" s="36"/>
      <c r="B102" s="37"/>
      <c r="C102" s="173" t="s">
        <v>161</v>
      </c>
      <c r="D102" s="173" t="s">
        <v>145</v>
      </c>
      <c r="E102" s="174" t="s">
        <v>879</v>
      </c>
      <c r="F102" s="175" t="s">
        <v>880</v>
      </c>
      <c r="G102" s="176" t="s">
        <v>218</v>
      </c>
      <c r="H102" s="177">
        <v>12</v>
      </c>
      <c r="I102" s="178"/>
      <c r="J102" s="179">
        <f>ROUND(I102*H102,2)</f>
        <v>0</v>
      </c>
      <c r="K102" s="175" t="s">
        <v>19</v>
      </c>
      <c r="L102" s="41"/>
      <c r="M102" s="180" t="s">
        <v>19</v>
      </c>
      <c r="N102" s="181" t="s">
        <v>44</v>
      </c>
      <c r="O102" s="66"/>
      <c r="P102" s="182">
        <f>O102*H102</f>
        <v>0</v>
      </c>
      <c r="Q102" s="182">
        <v>0</v>
      </c>
      <c r="R102" s="182">
        <f>Q102*H102</f>
        <v>0</v>
      </c>
      <c r="S102" s="182">
        <v>0</v>
      </c>
      <c r="T102" s="183">
        <f>S102*H102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84" t="s">
        <v>150</v>
      </c>
      <c r="AT102" s="184" t="s">
        <v>145</v>
      </c>
      <c r="AU102" s="184" t="s">
        <v>82</v>
      </c>
      <c r="AY102" s="19" t="s">
        <v>144</v>
      </c>
      <c r="BE102" s="185">
        <f>IF(N102="základní",J102,0)</f>
        <v>0</v>
      </c>
      <c r="BF102" s="185">
        <f>IF(N102="snížená",J102,0)</f>
        <v>0</v>
      </c>
      <c r="BG102" s="185">
        <f>IF(N102="zákl. přenesená",J102,0)</f>
        <v>0</v>
      </c>
      <c r="BH102" s="185">
        <f>IF(N102="sníž. přenesená",J102,0)</f>
        <v>0</v>
      </c>
      <c r="BI102" s="185">
        <f>IF(N102="nulová",J102,0)</f>
        <v>0</v>
      </c>
      <c r="BJ102" s="19" t="s">
        <v>80</v>
      </c>
      <c r="BK102" s="185">
        <f>ROUND(I102*H102,2)</f>
        <v>0</v>
      </c>
      <c r="BL102" s="19" t="s">
        <v>150</v>
      </c>
      <c r="BM102" s="184" t="s">
        <v>881</v>
      </c>
    </row>
    <row r="103" spans="1:65" s="2" customFormat="1" ht="10.199999999999999">
      <c r="A103" s="36"/>
      <c r="B103" s="37"/>
      <c r="C103" s="38"/>
      <c r="D103" s="186" t="s">
        <v>152</v>
      </c>
      <c r="E103" s="38"/>
      <c r="F103" s="187" t="s">
        <v>880</v>
      </c>
      <c r="G103" s="38"/>
      <c r="H103" s="38"/>
      <c r="I103" s="188"/>
      <c r="J103" s="38"/>
      <c r="K103" s="38"/>
      <c r="L103" s="41"/>
      <c r="M103" s="189"/>
      <c r="N103" s="190"/>
      <c r="O103" s="66"/>
      <c r="P103" s="66"/>
      <c r="Q103" s="66"/>
      <c r="R103" s="66"/>
      <c r="S103" s="66"/>
      <c r="T103" s="67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9" t="s">
        <v>152</v>
      </c>
      <c r="AU103" s="19" t="s">
        <v>82</v>
      </c>
    </row>
    <row r="104" spans="1:65" s="12" customFormat="1" ht="10.199999999999999">
      <c r="B104" s="194"/>
      <c r="C104" s="195"/>
      <c r="D104" s="186" t="s">
        <v>168</v>
      </c>
      <c r="E104" s="196" t="s">
        <v>19</v>
      </c>
      <c r="F104" s="197" t="s">
        <v>882</v>
      </c>
      <c r="G104" s="195"/>
      <c r="H104" s="198">
        <v>12</v>
      </c>
      <c r="I104" s="199"/>
      <c r="J104" s="195"/>
      <c r="K104" s="195"/>
      <c r="L104" s="200"/>
      <c r="M104" s="201"/>
      <c r="N104" s="202"/>
      <c r="O104" s="202"/>
      <c r="P104" s="202"/>
      <c r="Q104" s="202"/>
      <c r="R104" s="202"/>
      <c r="S104" s="202"/>
      <c r="T104" s="203"/>
      <c r="AT104" s="204" t="s">
        <v>168</v>
      </c>
      <c r="AU104" s="204" t="s">
        <v>82</v>
      </c>
      <c r="AV104" s="12" t="s">
        <v>82</v>
      </c>
      <c r="AW104" s="12" t="s">
        <v>34</v>
      </c>
      <c r="AX104" s="12" t="s">
        <v>73</v>
      </c>
      <c r="AY104" s="204" t="s">
        <v>144</v>
      </c>
    </row>
    <row r="105" spans="1:65" s="13" customFormat="1" ht="10.199999999999999">
      <c r="B105" s="205"/>
      <c r="C105" s="206"/>
      <c r="D105" s="186" t="s">
        <v>168</v>
      </c>
      <c r="E105" s="207" t="s">
        <v>19</v>
      </c>
      <c r="F105" s="208" t="s">
        <v>170</v>
      </c>
      <c r="G105" s="206"/>
      <c r="H105" s="209">
        <v>12</v>
      </c>
      <c r="I105" s="210"/>
      <c r="J105" s="206"/>
      <c r="K105" s="206"/>
      <c r="L105" s="211"/>
      <c r="M105" s="212"/>
      <c r="N105" s="213"/>
      <c r="O105" s="213"/>
      <c r="P105" s="213"/>
      <c r="Q105" s="213"/>
      <c r="R105" s="213"/>
      <c r="S105" s="213"/>
      <c r="T105" s="214"/>
      <c r="AT105" s="215" t="s">
        <v>168</v>
      </c>
      <c r="AU105" s="215" t="s">
        <v>82</v>
      </c>
      <c r="AV105" s="13" t="s">
        <v>150</v>
      </c>
      <c r="AW105" s="13" t="s">
        <v>34</v>
      </c>
      <c r="AX105" s="13" t="s">
        <v>80</v>
      </c>
      <c r="AY105" s="215" t="s">
        <v>144</v>
      </c>
    </row>
    <row r="106" spans="1:65" s="11" customFormat="1" ht="22.8" customHeight="1">
      <c r="B106" s="159"/>
      <c r="C106" s="160"/>
      <c r="D106" s="161" t="s">
        <v>72</v>
      </c>
      <c r="E106" s="234" t="s">
        <v>180</v>
      </c>
      <c r="F106" s="234" t="s">
        <v>609</v>
      </c>
      <c r="G106" s="160"/>
      <c r="H106" s="160"/>
      <c r="I106" s="163"/>
      <c r="J106" s="235">
        <f>BK106</f>
        <v>0</v>
      </c>
      <c r="K106" s="160"/>
      <c r="L106" s="165"/>
      <c r="M106" s="166"/>
      <c r="N106" s="167"/>
      <c r="O106" s="167"/>
      <c r="P106" s="168">
        <f>SUM(P107:P111)</f>
        <v>0</v>
      </c>
      <c r="Q106" s="167"/>
      <c r="R106" s="168">
        <f>SUM(R107:R111)</f>
        <v>0.37150637999999997</v>
      </c>
      <c r="S106" s="167"/>
      <c r="T106" s="169">
        <f>SUM(T107:T111)</f>
        <v>0</v>
      </c>
      <c r="AR106" s="170" t="s">
        <v>80</v>
      </c>
      <c r="AT106" s="171" t="s">
        <v>72</v>
      </c>
      <c r="AU106" s="171" t="s">
        <v>80</v>
      </c>
      <c r="AY106" s="170" t="s">
        <v>144</v>
      </c>
      <c r="BK106" s="172">
        <f>SUM(BK107:BK111)</f>
        <v>0</v>
      </c>
    </row>
    <row r="107" spans="1:65" s="2" customFormat="1" ht="24.15" customHeight="1">
      <c r="A107" s="36"/>
      <c r="B107" s="37"/>
      <c r="C107" s="173" t="s">
        <v>150</v>
      </c>
      <c r="D107" s="173" t="s">
        <v>145</v>
      </c>
      <c r="E107" s="174" t="s">
        <v>883</v>
      </c>
      <c r="F107" s="175" t="s">
        <v>884</v>
      </c>
      <c r="G107" s="176" t="s">
        <v>519</v>
      </c>
      <c r="H107" s="177">
        <v>2653.6170000000002</v>
      </c>
      <c r="I107" s="178"/>
      <c r="J107" s="179">
        <f>ROUND(I107*H107,2)</f>
        <v>0</v>
      </c>
      <c r="K107" s="175" t="s">
        <v>149</v>
      </c>
      <c r="L107" s="41"/>
      <c r="M107" s="180" t="s">
        <v>19</v>
      </c>
      <c r="N107" s="181" t="s">
        <v>44</v>
      </c>
      <c r="O107" s="66"/>
      <c r="P107" s="182">
        <f>O107*H107</f>
        <v>0</v>
      </c>
      <c r="Q107" s="182">
        <v>1.3999999999999999E-4</v>
      </c>
      <c r="R107" s="182">
        <f>Q107*H107</f>
        <v>0.37150637999999997</v>
      </c>
      <c r="S107" s="182">
        <v>0</v>
      </c>
      <c r="T107" s="183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84" t="s">
        <v>150</v>
      </c>
      <c r="AT107" s="184" t="s">
        <v>145</v>
      </c>
      <c r="AU107" s="184" t="s">
        <v>82</v>
      </c>
      <c r="AY107" s="19" t="s">
        <v>144</v>
      </c>
      <c r="BE107" s="185">
        <f>IF(N107="základní",J107,0)</f>
        <v>0</v>
      </c>
      <c r="BF107" s="185">
        <f>IF(N107="snížená",J107,0)</f>
        <v>0</v>
      </c>
      <c r="BG107" s="185">
        <f>IF(N107="zákl. přenesená",J107,0)</f>
        <v>0</v>
      </c>
      <c r="BH107" s="185">
        <f>IF(N107="sníž. přenesená",J107,0)</f>
        <v>0</v>
      </c>
      <c r="BI107" s="185">
        <f>IF(N107="nulová",J107,0)</f>
        <v>0</v>
      </c>
      <c r="BJ107" s="19" t="s">
        <v>80</v>
      </c>
      <c r="BK107" s="185">
        <f>ROUND(I107*H107,2)</f>
        <v>0</v>
      </c>
      <c r="BL107" s="19" t="s">
        <v>150</v>
      </c>
      <c r="BM107" s="184" t="s">
        <v>885</v>
      </c>
    </row>
    <row r="108" spans="1:65" s="2" customFormat="1" ht="19.2">
      <c r="A108" s="36"/>
      <c r="B108" s="37"/>
      <c r="C108" s="38"/>
      <c r="D108" s="186" t="s">
        <v>152</v>
      </c>
      <c r="E108" s="38"/>
      <c r="F108" s="187" t="s">
        <v>886</v>
      </c>
      <c r="G108" s="38"/>
      <c r="H108" s="38"/>
      <c r="I108" s="188"/>
      <c r="J108" s="38"/>
      <c r="K108" s="38"/>
      <c r="L108" s="41"/>
      <c r="M108" s="189"/>
      <c r="N108" s="190"/>
      <c r="O108" s="66"/>
      <c r="P108" s="66"/>
      <c r="Q108" s="66"/>
      <c r="R108" s="66"/>
      <c r="S108" s="66"/>
      <c r="T108" s="67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T108" s="19" t="s">
        <v>152</v>
      </c>
      <c r="AU108" s="19" t="s">
        <v>82</v>
      </c>
    </row>
    <row r="109" spans="1:65" s="2" customFormat="1" ht="10.199999999999999">
      <c r="A109" s="36"/>
      <c r="B109" s="37"/>
      <c r="C109" s="38"/>
      <c r="D109" s="191" t="s">
        <v>153</v>
      </c>
      <c r="E109" s="38"/>
      <c r="F109" s="192" t="s">
        <v>887</v>
      </c>
      <c r="G109" s="38"/>
      <c r="H109" s="38"/>
      <c r="I109" s="188"/>
      <c r="J109" s="38"/>
      <c r="K109" s="38"/>
      <c r="L109" s="41"/>
      <c r="M109" s="189"/>
      <c r="N109" s="190"/>
      <c r="O109" s="66"/>
      <c r="P109" s="66"/>
      <c r="Q109" s="66"/>
      <c r="R109" s="66"/>
      <c r="S109" s="66"/>
      <c r="T109" s="67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9" t="s">
        <v>153</v>
      </c>
      <c r="AU109" s="19" t="s">
        <v>82</v>
      </c>
    </row>
    <row r="110" spans="1:65" s="12" customFormat="1" ht="10.199999999999999">
      <c r="B110" s="194"/>
      <c r="C110" s="195"/>
      <c r="D110" s="186" t="s">
        <v>168</v>
      </c>
      <c r="E110" s="196" t="s">
        <v>19</v>
      </c>
      <c r="F110" s="197" t="s">
        <v>888</v>
      </c>
      <c r="G110" s="195"/>
      <c r="H110" s="198">
        <v>2653.6170000000002</v>
      </c>
      <c r="I110" s="199"/>
      <c r="J110" s="195"/>
      <c r="K110" s="195"/>
      <c r="L110" s="200"/>
      <c r="M110" s="201"/>
      <c r="N110" s="202"/>
      <c r="O110" s="202"/>
      <c r="P110" s="202"/>
      <c r="Q110" s="202"/>
      <c r="R110" s="202"/>
      <c r="S110" s="202"/>
      <c r="T110" s="203"/>
      <c r="AT110" s="204" t="s">
        <v>168</v>
      </c>
      <c r="AU110" s="204" t="s">
        <v>82</v>
      </c>
      <c r="AV110" s="12" t="s">
        <v>82</v>
      </c>
      <c r="AW110" s="12" t="s">
        <v>34</v>
      </c>
      <c r="AX110" s="12" t="s">
        <v>73</v>
      </c>
      <c r="AY110" s="204" t="s">
        <v>144</v>
      </c>
    </row>
    <row r="111" spans="1:65" s="13" customFormat="1" ht="10.199999999999999">
      <c r="B111" s="205"/>
      <c r="C111" s="206"/>
      <c r="D111" s="186" t="s">
        <v>168</v>
      </c>
      <c r="E111" s="207" t="s">
        <v>19</v>
      </c>
      <c r="F111" s="208" t="s">
        <v>170</v>
      </c>
      <c r="G111" s="206"/>
      <c r="H111" s="209">
        <v>2653.6170000000002</v>
      </c>
      <c r="I111" s="210"/>
      <c r="J111" s="206"/>
      <c r="K111" s="206"/>
      <c r="L111" s="211"/>
      <c r="M111" s="212"/>
      <c r="N111" s="213"/>
      <c r="O111" s="213"/>
      <c r="P111" s="213"/>
      <c r="Q111" s="213"/>
      <c r="R111" s="213"/>
      <c r="S111" s="213"/>
      <c r="T111" s="214"/>
      <c r="AT111" s="215" t="s">
        <v>168</v>
      </c>
      <c r="AU111" s="215" t="s">
        <v>82</v>
      </c>
      <c r="AV111" s="13" t="s">
        <v>150</v>
      </c>
      <c r="AW111" s="13" t="s">
        <v>34</v>
      </c>
      <c r="AX111" s="13" t="s">
        <v>80</v>
      </c>
      <c r="AY111" s="215" t="s">
        <v>144</v>
      </c>
    </row>
    <row r="112" spans="1:65" s="11" customFormat="1" ht="22.8" customHeight="1">
      <c r="B112" s="159"/>
      <c r="C112" s="160"/>
      <c r="D112" s="161" t="s">
        <v>72</v>
      </c>
      <c r="E112" s="234" t="s">
        <v>473</v>
      </c>
      <c r="F112" s="234" t="s">
        <v>474</v>
      </c>
      <c r="G112" s="160"/>
      <c r="H112" s="160"/>
      <c r="I112" s="163"/>
      <c r="J112" s="235">
        <f>BK112</f>
        <v>0</v>
      </c>
      <c r="K112" s="160"/>
      <c r="L112" s="165"/>
      <c r="M112" s="166"/>
      <c r="N112" s="167"/>
      <c r="O112" s="167"/>
      <c r="P112" s="168">
        <f>SUM(P113:P115)</f>
        <v>0</v>
      </c>
      <c r="Q112" s="167"/>
      <c r="R112" s="168">
        <f>SUM(R113:R115)</f>
        <v>0</v>
      </c>
      <c r="S112" s="167"/>
      <c r="T112" s="169">
        <f>SUM(T113:T115)</f>
        <v>0</v>
      </c>
      <c r="AR112" s="170" t="s">
        <v>80</v>
      </c>
      <c r="AT112" s="171" t="s">
        <v>72</v>
      </c>
      <c r="AU112" s="171" t="s">
        <v>80</v>
      </c>
      <c r="AY112" s="170" t="s">
        <v>144</v>
      </c>
      <c r="BK112" s="172">
        <f>SUM(BK113:BK115)</f>
        <v>0</v>
      </c>
    </row>
    <row r="113" spans="1:65" s="2" customFormat="1" ht="24.15" customHeight="1">
      <c r="A113" s="36"/>
      <c r="B113" s="37"/>
      <c r="C113" s="173" t="s">
        <v>143</v>
      </c>
      <c r="D113" s="173" t="s">
        <v>145</v>
      </c>
      <c r="E113" s="174" t="s">
        <v>889</v>
      </c>
      <c r="F113" s="175" t="s">
        <v>890</v>
      </c>
      <c r="G113" s="176" t="s">
        <v>238</v>
      </c>
      <c r="H113" s="177">
        <v>2.69</v>
      </c>
      <c r="I113" s="178"/>
      <c r="J113" s="179">
        <f>ROUND(I113*H113,2)</f>
        <v>0</v>
      </c>
      <c r="K113" s="175" t="s">
        <v>149</v>
      </c>
      <c r="L113" s="41"/>
      <c r="M113" s="180" t="s">
        <v>19</v>
      </c>
      <c r="N113" s="181" t="s">
        <v>44</v>
      </c>
      <c r="O113" s="66"/>
      <c r="P113" s="182">
        <f>O113*H113</f>
        <v>0</v>
      </c>
      <c r="Q113" s="182">
        <v>0</v>
      </c>
      <c r="R113" s="182">
        <f>Q113*H113</f>
        <v>0</v>
      </c>
      <c r="S113" s="182">
        <v>0</v>
      </c>
      <c r="T113" s="183">
        <f>S113*H113</f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84" t="s">
        <v>150</v>
      </c>
      <c r="AT113" s="184" t="s">
        <v>145</v>
      </c>
      <c r="AU113" s="184" t="s">
        <v>82</v>
      </c>
      <c r="AY113" s="19" t="s">
        <v>144</v>
      </c>
      <c r="BE113" s="185">
        <f>IF(N113="základní",J113,0)</f>
        <v>0</v>
      </c>
      <c r="BF113" s="185">
        <f>IF(N113="snížená",J113,0)</f>
        <v>0</v>
      </c>
      <c r="BG113" s="185">
        <f>IF(N113="zákl. přenesená",J113,0)</f>
        <v>0</v>
      </c>
      <c r="BH113" s="185">
        <f>IF(N113="sníž. přenesená",J113,0)</f>
        <v>0</v>
      </c>
      <c r="BI113" s="185">
        <f>IF(N113="nulová",J113,0)</f>
        <v>0</v>
      </c>
      <c r="BJ113" s="19" t="s">
        <v>80</v>
      </c>
      <c r="BK113" s="185">
        <f>ROUND(I113*H113,2)</f>
        <v>0</v>
      </c>
      <c r="BL113" s="19" t="s">
        <v>150</v>
      </c>
      <c r="BM113" s="184" t="s">
        <v>891</v>
      </c>
    </row>
    <row r="114" spans="1:65" s="2" customFormat="1" ht="28.8">
      <c r="A114" s="36"/>
      <c r="B114" s="37"/>
      <c r="C114" s="38"/>
      <c r="D114" s="186" t="s">
        <v>152</v>
      </c>
      <c r="E114" s="38"/>
      <c r="F114" s="187" t="s">
        <v>892</v>
      </c>
      <c r="G114" s="38"/>
      <c r="H114" s="38"/>
      <c r="I114" s="188"/>
      <c r="J114" s="38"/>
      <c r="K114" s="38"/>
      <c r="L114" s="41"/>
      <c r="M114" s="189"/>
      <c r="N114" s="190"/>
      <c r="O114" s="66"/>
      <c r="P114" s="66"/>
      <c r="Q114" s="66"/>
      <c r="R114" s="66"/>
      <c r="S114" s="66"/>
      <c r="T114" s="67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T114" s="19" t="s">
        <v>152</v>
      </c>
      <c r="AU114" s="19" t="s">
        <v>82</v>
      </c>
    </row>
    <row r="115" spans="1:65" s="2" customFormat="1" ht="10.199999999999999">
      <c r="A115" s="36"/>
      <c r="B115" s="37"/>
      <c r="C115" s="38"/>
      <c r="D115" s="191" t="s">
        <v>153</v>
      </c>
      <c r="E115" s="38"/>
      <c r="F115" s="192" t="s">
        <v>893</v>
      </c>
      <c r="G115" s="38"/>
      <c r="H115" s="38"/>
      <c r="I115" s="188"/>
      <c r="J115" s="38"/>
      <c r="K115" s="38"/>
      <c r="L115" s="41"/>
      <c r="M115" s="189"/>
      <c r="N115" s="190"/>
      <c r="O115" s="66"/>
      <c r="P115" s="66"/>
      <c r="Q115" s="66"/>
      <c r="R115" s="66"/>
      <c r="S115" s="66"/>
      <c r="T115" s="67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T115" s="19" t="s">
        <v>153</v>
      </c>
      <c r="AU115" s="19" t="s">
        <v>82</v>
      </c>
    </row>
    <row r="116" spans="1:65" s="11" customFormat="1" ht="25.95" customHeight="1">
      <c r="B116" s="159"/>
      <c r="C116" s="160"/>
      <c r="D116" s="161" t="s">
        <v>72</v>
      </c>
      <c r="E116" s="162" t="s">
        <v>894</v>
      </c>
      <c r="F116" s="162" t="s">
        <v>895</v>
      </c>
      <c r="G116" s="160"/>
      <c r="H116" s="160"/>
      <c r="I116" s="163"/>
      <c r="J116" s="164">
        <f>BK116</f>
        <v>0</v>
      </c>
      <c r="K116" s="160"/>
      <c r="L116" s="165"/>
      <c r="M116" s="166"/>
      <c r="N116" s="167"/>
      <c r="O116" s="167"/>
      <c r="P116" s="168">
        <f>P117</f>
        <v>0</v>
      </c>
      <c r="Q116" s="167"/>
      <c r="R116" s="168">
        <f>R117</f>
        <v>3.0623200000000002</v>
      </c>
      <c r="S116" s="167"/>
      <c r="T116" s="169">
        <f>T117</f>
        <v>2.69</v>
      </c>
      <c r="AR116" s="170" t="s">
        <v>82</v>
      </c>
      <c r="AT116" s="171" t="s">
        <v>72</v>
      </c>
      <c r="AU116" s="171" t="s">
        <v>73</v>
      </c>
      <c r="AY116" s="170" t="s">
        <v>144</v>
      </c>
      <c r="BK116" s="172">
        <f>BK117</f>
        <v>0</v>
      </c>
    </row>
    <row r="117" spans="1:65" s="11" customFormat="1" ht="22.8" customHeight="1">
      <c r="B117" s="159"/>
      <c r="C117" s="160"/>
      <c r="D117" s="161" t="s">
        <v>72</v>
      </c>
      <c r="E117" s="234" t="s">
        <v>896</v>
      </c>
      <c r="F117" s="234" t="s">
        <v>897</v>
      </c>
      <c r="G117" s="160"/>
      <c r="H117" s="160"/>
      <c r="I117" s="163"/>
      <c r="J117" s="235">
        <f>BK117</f>
        <v>0</v>
      </c>
      <c r="K117" s="160"/>
      <c r="L117" s="165"/>
      <c r="M117" s="166"/>
      <c r="N117" s="167"/>
      <c r="O117" s="167"/>
      <c r="P117" s="168">
        <f>SUM(P118:P169)</f>
        <v>0</v>
      </c>
      <c r="Q117" s="167"/>
      <c r="R117" s="168">
        <f>SUM(R118:R169)</f>
        <v>3.0623200000000002</v>
      </c>
      <c r="S117" s="167"/>
      <c r="T117" s="169">
        <f>SUM(T118:T169)</f>
        <v>2.69</v>
      </c>
      <c r="AR117" s="170" t="s">
        <v>82</v>
      </c>
      <c r="AT117" s="171" t="s">
        <v>72</v>
      </c>
      <c r="AU117" s="171" t="s">
        <v>80</v>
      </c>
      <c r="AY117" s="170" t="s">
        <v>144</v>
      </c>
      <c r="BK117" s="172">
        <f>SUM(BK118:BK169)</f>
        <v>0</v>
      </c>
    </row>
    <row r="118" spans="1:65" s="2" customFormat="1" ht="24.15" customHeight="1">
      <c r="A118" s="36"/>
      <c r="B118" s="37"/>
      <c r="C118" s="173" t="s">
        <v>180</v>
      </c>
      <c r="D118" s="173" t="s">
        <v>145</v>
      </c>
      <c r="E118" s="174" t="s">
        <v>898</v>
      </c>
      <c r="F118" s="175" t="s">
        <v>899</v>
      </c>
      <c r="G118" s="176" t="s">
        <v>218</v>
      </c>
      <c r="H118" s="177">
        <v>107.6</v>
      </c>
      <c r="I118" s="178"/>
      <c r="J118" s="179">
        <f>ROUND(I118*H118,2)</f>
        <v>0</v>
      </c>
      <c r="K118" s="175" t="s">
        <v>149</v>
      </c>
      <c r="L118" s="41"/>
      <c r="M118" s="180" t="s">
        <v>19</v>
      </c>
      <c r="N118" s="181" t="s">
        <v>44</v>
      </c>
      <c r="O118" s="66"/>
      <c r="P118" s="182">
        <f>O118*H118</f>
        <v>0</v>
      </c>
      <c r="Q118" s="182">
        <v>0</v>
      </c>
      <c r="R118" s="182">
        <f>Q118*H118</f>
        <v>0</v>
      </c>
      <c r="S118" s="182">
        <v>2.5000000000000001E-2</v>
      </c>
      <c r="T118" s="183">
        <f>S118*H118</f>
        <v>2.69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84" t="s">
        <v>241</v>
      </c>
      <c r="AT118" s="184" t="s">
        <v>145</v>
      </c>
      <c r="AU118" s="184" t="s">
        <v>82</v>
      </c>
      <c r="AY118" s="19" t="s">
        <v>144</v>
      </c>
      <c r="BE118" s="185">
        <f>IF(N118="základní",J118,0)</f>
        <v>0</v>
      </c>
      <c r="BF118" s="185">
        <f>IF(N118="snížená",J118,0)</f>
        <v>0</v>
      </c>
      <c r="BG118" s="185">
        <f>IF(N118="zákl. přenesená",J118,0)</f>
        <v>0</v>
      </c>
      <c r="BH118" s="185">
        <f>IF(N118="sníž. přenesená",J118,0)</f>
        <v>0</v>
      </c>
      <c r="BI118" s="185">
        <f>IF(N118="nulová",J118,0)</f>
        <v>0</v>
      </c>
      <c r="BJ118" s="19" t="s">
        <v>80</v>
      </c>
      <c r="BK118" s="185">
        <f>ROUND(I118*H118,2)</f>
        <v>0</v>
      </c>
      <c r="BL118" s="19" t="s">
        <v>241</v>
      </c>
      <c r="BM118" s="184" t="s">
        <v>900</v>
      </c>
    </row>
    <row r="119" spans="1:65" s="2" customFormat="1" ht="19.2">
      <c r="A119" s="36"/>
      <c r="B119" s="37"/>
      <c r="C119" s="38"/>
      <c r="D119" s="186" t="s">
        <v>152</v>
      </c>
      <c r="E119" s="38"/>
      <c r="F119" s="187" t="s">
        <v>901</v>
      </c>
      <c r="G119" s="38"/>
      <c r="H119" s="38"/>
      <c r="I119" s="188"/>
      <c r="J119" s="38"/>
      <c r="K119" s="38"/>
      <c r="L119" s="41"/>
      <c r="M119" s="189"/>
      <c r="N119" s="190"/>
      <c r="O119" s="66"/>
      <c r="P119" s="66"/>
      <c r="Q119" s="66"/>
      <c r="R119" s="66"/>
      <c r="S119" s="66"/>
      <c r="T119" s="67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19" t="s">
        <v>152</v>
      </c>
      <c r="AU119" s="19" t="s">
        <v>82</v>
      </c>
    </row>
    <row r="120" spans="1:65" s="2" customFormat="1" ht="10.199999999999999">
      <c r="A120" s="36"/>
      <c r="B120" s="37"/>
      <c r="C120" s="38"/>
      <c r="D120" s="191" t="s">
        <v>153</v>
      </c>
      <c r="E120" s="38"/>
      <c r="F120" s="192" t="s">
        <v>902</v>
      </c>
      <c r="G120" s="38"/>
      <c r="H120" s="38"/>
      <c r="I120" s="188"/>
      <c r="J120" s="38"/>
      <c r="K120" s="38"/>
      <c r="L120" s="41"/>
      <c r="M120" s="189"/>
      <c r="N120" s="190"/>
      <c r="O120" s="66"/>
      <c r="P120" s="66"/>
      <c r="Q120" s="66"/>
      <c r="R120" s="66"/>
      <c r="S120" s="66"/>
      <c r="T120" s="67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T120" s="19" t="s">
        <v>153</v>
      </c>
      <c r="AU120" s="19" t="s">
        <v>82</v>
      </c>
    </row>
    <row r="121" spans="1:65" s="12" customFormat="1" ht="10.199999999999999">
      <c r="B121" s="194"/>
      <c r="C121" s="195"/>
      <c r="D121" s="186" t="s">
        <v>168</v>
      </c>
      <c r="E121" s="196" t="s">
        <v>19</v>
      </c>
      <c r="F121" s="197" t="s">
        <v>903</v>
      </c>
      <c r="G121" s="195"/>
      <c r="H121" s="198">
        <v>107.6</v>
      </c>
      <c r="I121" s="199"/>
      <c r="J121" s="195"/>
      <c r="K121" s="195"/>
      <c r="L121" s="200"/>
      <c r="M121" s="201"/>
      <c r="N121" s="202"/>
      <c r="O121" s="202"/>
      <c r="P121" s="202"/>
      <c r="Q121" s="202"/>
      <c r="R121" s="202"/>
      <c r="S121" s="202"/>
      <c r="T121" s="203"/>
      <c r="AT121" s="204" t="s">
        <v>168</v>
      </c>
      <c r="AU121" s="204" t="s">
        <v>82</v>
      </c>
      <c r="AV121" s="12" t="s">
        <v>82</v>
      </c>
      <c r="AW121" s="12" t="s">
        <v>34</v>
      </c>
      <c r="AX121" s="12" t="s">
        <v>73</v>
      </c>
      <c r="AY121" s="204" t="s">
        <v>144</v>
      </c>
    </row>
    <row r="122" spans="1:65" s="13" customFormat="1" ht="10.199999999999999">
      <c r="B122" s="205"/>
      <c r="C122" s="206"/>
      <c r="D122" s="186" t="s">
        <v>168</v>
      </c>
      <c r="E122" s="207" t="s">
        <v>19</v>
      </c>
      <c r="F122" s="208" t="s">
        <v>170</v>
      </c>
      <c r="G122" s="206"/>
      <c r="H122" s="209">
        <v>107.6</v>
      </c>
      <c r="I122" s="210"/>
      <c r="J122" s="206"/>
      <c r="K122" s="206"/>
      <c r="L122" s="211"/>
      <c r="M122" s="212"/>
      <c r="N122" s="213"/>
      <c r="O122" s="213"/>
      <c r="P122" s="213"/>
      <c r="Q122" s="213"/>
      <c r="R122" s="213"/>
      <c r="S122" s="213"/>
      <c r="T122" s="214"/>
      <c r="AT122" s="215" t="s">
        <v>168</v>
      </c>
      <c r="AU122" s="215" t="s">
        <v>82</v>
      </c>
      <c r="AV122" s="13" t="s">
        <v>150</v>
      </c>
      <c r="AW122" s="13" t="s">
        <v>34</v>
      </c>
      <c r="AX122" s="13" t="s">
        <v>80</v>
      </c>
      <c r="AY122" s="215" t="s">
        <v>144</v>
      </c>
    </row>
    <row r="123" spans="1:65" s="2" customFormat="1" ht="24.15" customHeight="1">
      <c r="A123" s="36"/>
      <c r="B123" s="37"/>
      <c r="C123" s="173" t="s">
        <v>186</v>
      </c>
      <c r="D123" s="173" t="s">
        <v>145</v>
      </c>
      <c r="E123" s="174" t="s">
        <v>904</v>
      </c>
      <c r="F123" s="175" t="s">
        <v>905</v>
      </c>
      <c r="G123" s="176" t="s">
        <v>406</v>
      </c>
      <c r="H123" s="177">
        <v>23</v>
      </c>
      <c r="I123" s="178"/>
      <c r="J123" s="179">
        <f>ROUND(I123*H123,2)</f>
        <v>0</v>
      </c>
      <c r="K123" s="175" t="s">
        <v>149</v>
      </c>
      <c r="L123" s="41"/>
      <c r="M123" s="180" t="s">
        <v>19</v>
      </c>
      <c r="N123" s="181" t="s">
        <v>44</v>
      </c>
      <c r="O123" s="66"/>
      <c r="P123" s="182">
        <f>O123*H123</f>
        <v>0</v>
      </c>
      <c r="Q123" s="182">
        <v>1.7000000000000001E-4</v>
      </c>
      <c r="R123" s="182">
        <f>Q123*H123</f>
        <v>3.9100000000000003E-3</v>
      </c>
      <c r="S123" s="182">
        <v>0</v>
      </c>
      <c r="T123" s="183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184" t="s">
        <v>241</v>
      </c>
      <c r="AT123" s="184" t="s">
        <v>145</v>
      </c>
      <c r="AU123" s="184" t="s">
        <v>82</v>
      </c>
      <c r="AY123" s="19" t="s">
        <v>144</v>
      </c>
      <c r="BE123" s="185">
        <f>IF(N123="základní",J123,0)</f>
        <v>0</v>
      </c>
      <c r="BF123" s="185">
        <f>IF(N123="snížená",J123,0)</f>
        <v>0</v>
      </c>
      <c r="BG123" s="185">
        <f>IF(N123="zákl. přenesená",J123,0)</f>
        <v>0</v>
      </c>
      <c r="BH123" s="185">
        <f>IF(N123="sníž. přenesená",J123,0)</f>
        <v>0</v>
      </c>
      <c r="BI123" s="185">
        <f>IF(N123="nulová",J123,0)</f>
        <v>0</v>
      </c>
      <c r="BJ123" s="19" t="s">
        <v>80</v>
      </c>
      <c r="BK123" s="185">
        <f>ROUND(I123*H123,2)</f>
        <v>0</v>
      </c>
      <c r="BL123" s="19" t="s">
        <v>241</v>
      </c>
      <c r="BM123" s="184" t="s">
        <v>906</v>
      </c>
    </row>
    <row r="124" spans="1:65" s="2" customFormat="1" ht="28.8">
      <c r="A124" s="36"/>
      <c r="B124" s="37"/>
      <c r="C124" s="38"/>
      <c r="D124" s="186" t="s">
        <v>152</v>
      </c>
      <c r="E124" s="38"/>
      <c r="F124" s="187" t="s">
        <v>907</v>
      </c>
      <c r="G124" s="38"/>
      <c r="H124" s="38"/>
      <c r="I124" s="188"/>
      <c r="J124" s="38"/>
      <c r="K124" s="38"/>
      <c r="L124" s="41"/>
      <c r="M124" s="189"/>
      <c r="N124" s="190"/>
      <c r="O124" s="66"/>
      <c r="P124" s="66"/>
      <c r="Q124" s="66"/>
      <c r="R124" s="66"/>
      <c r="S124" s="66"/>
      <c r="T124" s="67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9" t="s">
        <v>152</v>
      </c>
      <c r="AU124" s="19" t="s">
        <v>82</v>
      </c>
    </row>
    <row r="125" spans="1:65" s="2" customFormat="1" ht="10.199999999999999">
      <c r="A125" s="36"/>
      <c r="B125" s="37"/>
      <c r="C125" s="38"/>
      <c r="D125" s="191" t="s">
        <v>153</v>
      </c>
      <c r="E125" s="38"/>
      <c r="F125" s="192" t="s">
        <v>908</v>
      </c>
      <c r="G125" s="38"/>
      <c r="H125" s="38"/>
      <c r="I125" s="188"/>
      <c r="J125" s="38"/>
      <c r="K125" s="38"/>
      <c r="L125" s="41"/>
      <c r="M125" s="189"/>
      <c r="N125" s="190"/>
      <c r="O125" s="66"/>
      <c r="P125" s="66"/>
      <c r="Q125" s="66"/>
      <c r="R125" s="66"/>
      <c r="S125" s="66"/>
      <c r="T125" s="67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9" t="s">
        <v>153</v>
      </c>
      <c r="AU125" s="19" t="s">
        <v>82</v>
      </c>
    </row>
    <row r="126" spans="1:65" s="12" customFormat="1" ht="10.199999999999999">
      <c r="B126" s="194"/>
      <c r="C126" s="195"/>
      <c r="D126" s="186" t="s">
        <v>168</v>
      </c>
      <c r="E126" s="196" t="s">
        <v>19</v>
      </c>
      <c r="F126" s="197" t="s">
        <v>909</v>
      </c>
      <c r="G126" s="195"/>
      <c r="H126" s="198">
        <v>23</v>
      </c>
      <c r="I126" s="199"/>
      <c r="J126" s="195"/>
      <c r="K126" s="195"/>
      <c r="L126" s="200"/>
      <c r="M126" s="201"/>
      <c r="N126" s="202"/>
      <c r="O126" s="202"/>
      <c r="P126" s="202"/>
      <c r="Q126" s="202"/>
      <c r="R126" s="202"/>
      <c r="S126" s="202"/>
      <c r="T126" s="203"/>
      <c r="AT126" s="204" t="s">
        <v>168</v>
      </c>
      <c r="AU126" s="204" t="s">
        <v>82</v>
      </c>
      <c r="AV126" s="12" t="s">
        <v>82</v>
      </c>
      <c r="AW126" s="12" t="s">
        <v>34</v>
      </c>
      <c r="AX126" s="12" t="s">
        <v>80</v>
      </c>
      <c r="AY126" s="204" t="s">
        <v>144</v>
      </c>
    </row>
    <row r="127" spans="1:65" s="2" customFormat="1" ht="16.5" customHeight="1">
      <c r="A127" s="36"/>
      <c r="B127" s="37"/>
      <c r="C127" s="216" t="s">
        <v>193</v>
      </c>
      <c r="D127" s="216" t="s">
        <v>223</v>
      </c>
      <c r="E127" s="217" t="s">
        <v>910</v>
      </c>
      <c r="F127" s="218" t="s">
        <v>911</v>
      </c>
      <c r="G127" s="219" t="s">
        <v>238</v>
      </c>
      <c r="H127" s="220">
        <v>7.3999999999999996E-2</v>
      </c>
      <c r="I127" s="221"/>
      <c r="J127" s="222">
        <f>ROUND(I127*H127,2)</f>
        <v>0</v>
      </c>
      <c r="K127" s="218" t="s">
        <v>19</v>
      </c>
      <c r="L127" s="223"/>
      <c r="M127" s="224" t="s">
        <v>19</v>
      </c>
      <c r="N127" s="225" t="s">
        <v>44</v>
      </c>
      <c r="O127" s="66"/>
      <c r="P127" s="182">
        <f>O127*H127</f>
        <v>0</v>
      </c>
      <c r="Q127" s="182">
        <v>0</v>
      </c>
      <c r="R127" s="182">
        <f>Q127*H127</f>
        <v>0</v>
      </c>
      <c r="S127" s="182">
        <v>0</v>
      </c>
      <c r="T127" s="183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84" t="s">
        <v>327</v>
      </c>
      <c r="AT127" s="184" t="s">
        <v>223</v>
      </c>
      <c r="AU127" s="184" t="s">
        <v>82</v>
      </c>
      <c r="AY127" s="19" t="s">
        <v>144</v>
      </c>
      <c r="BE127" s="185">
        <f>IF(N127="základní",J127,0)</f>
        <v>0</v>
      </c>
      <c r="BF127" s="185">
        <f>IF(N127="snížená",J127,0)</f>
        <v>0</v>
      </c>
      <c r="BG127" s="185">
        <f>IF(N127="zákl. přenesená",J127,0)</f>
        <v>0</v>
      </c>
      <c r="BH127" s="185">
        <f>IF(N127="sníž. přenesená",J127,0)</f>
        <v>0</v>
      </c>
      <c r="BI127" s="185">
        <f>IF(N127="nulová",J127,0)</f>
        <v>0</v>
      </c>
      <c r="BJ127" s="19" t="s">
        <v>80</v>
      </c>
      <c r="BK127" s="185">
        <f>ROUND(I127*H127,2)</f>
        <v>0</v>
      </c>
      <c r="BL127" s="19" t="s">
        <v>241</v>
      </c>
      <c r="BM127" s="184" t="s">
        <v>912</v>
      </c>
    </row>
    <row r="128" spans="1:65" s="2" customFormat="1" ht="10.199999999999999">
      <c r="A128" s="36"/>
      <c r="B128" s="37"/>
      <c r="C128" s="38"/>
      <c r="D128" s="186" t="s">
        <v>152</v>
      </c>
      <c r="E128" s="38"/>
      <c r="F128" s="187" t="s">
        <v>913</v>
      </c>
      <c r="G128" s="38"/>
      <c r="H128" s="38"/>
      <c r="I128" s="188"/>
      <c r="J128" s="38"/>
      <c r="K128" s="38"/>
      <c r="L128" s="41"/>
      <c r="M128" s="189"/>
      <c r="N128" s="190"/>
      <c r="O128" s="66"/>
      <c r="P128" s="66"/>
      <c r="Q128" s="66"/>
      <c r="R128" s="66"/>
      <c r="S128" s="66"/>
      <c r="T128" s="67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9" t="s">
        <v>152</v>
      </c>
      <c r="AU128" s="19" t="s">
        <v>82</v>
      </c>
    </row>
    <row r="129" spans="1:65" s="12" customFormat="1" ht="10.199999999999999">
      <c r="B129" s="194"/>
      <c r="C129" s="195"/>
      <c r="D129" s="186" t="s">
        <v>168</v>
      </c>
      <c r="E129" s="196" t="s">
        <v>19</v>
      </c>
      <c r="F129" s="197" t="s">
        <v>914</v>
      </c>
      <c r="G129" s="195"/>
      <c r="H129" s="198">
        <v>7.3999999999999996E-2</v>
      </c>
      <c r="I129" s="199"/>
      <c r="J129" s="195"/>
      <c r="K129" s="195"/>
      <c r="L129" s="200"/>
      <c r="M129" s="201"/>
      <c r="N129" s="202"/>
      <c r="O129" s="202"/>
      <c r="P129" s="202"/>
      <c r="Q129" s="202"/>
      <c r="R129" s="202"/>
      <c r="S129" s="202"/>
      <c r="T129" s="203"/>
      <c r="AT129" s="204" t="s">
        <v>168</v>
      </c>
      <c r="AU129" s="204" t="s">
        <v>82</v>
      </c>
      <c r="AV129" s="12" t="s">
        <v>82</v>
      </c>
      <c r="AW129" s="12" t="s">
        <v>34</v>
      </c>
      <c r="AX129" s="12" t="s">
        <v>73</v>
      </c>
      <c r="AY129" s="204" t="s">
        <v>144</v>
      </c>
    </row>
    <row r="130" spans="1:65" s="13" customFormat="1" ht="10.199999999999999">
      <c r="B130" s="205"/>
      <c r="C130" s="206"/>
      <c r="D130" s="186" t="s">
        <v>168</v>
      </c>
      <c r="E130" s="207" t="s">
        <v>19</v>
      </c>
      <c r="F130" s="208" t="s">
        <v>170</v>
      </c>
      <c r="G130" s="206"/>
      <c r="H130" s="209">
        <v>7.3999999999999996E-2</v>
      </c>
      <c r="I130" s="210"/>
      <c r="J130" s="206"/>
      <c r="K130" s="206"/>
      <c r="L130" s="211"/>
      <c r="M130" s="212"/>
      <c r="N130" s="213"/>
      <c r="O130" s="213"/>
      <c r="P130" s="213"/>
      <c r="Q130" s="213"/>
      <c r="R130" s="213"/>
      <c r="S130" s="213"/>
      <c r="T130" s="214"/>
      <c r="AT130" s="215" t="s">
        <v>168</v>
      </c>
      <c r="AU130" s="215" t="s">
        <v>82</v>
      </c>
      <c r="AV130" s="13" t="s">
        <v>150</v>
      </c>
      <c r="AW130" s="13" t="s">
        <v>34</v>
      </c>
      <c r="AX130" s="13" t="s">
        <v>80</v>
      </c>
      <c r="AY130" s="215" t="s">
        <v>144</v>
      </c>
    </row>
    <row r="131" spans="1:65" s="2" customFormat="1" ht="16.5" customHeight="1">
      <c r="A131" s="36"/>
      <c r="B131" s="37"/>
      <c r="C131" s="216" t="s">
        <v>199</v>
      </c>
      <c r="D131" s="216" t="s">
        <v>223</v>
      </c>
      <c r="E131" s="217" t="s">
        <v>915</v>
      </c>
      <c r="F131" s="218" t="s">
        <v>916</v>
      </c>
      <c r="G131" s="219" t="s">
        <v>406</v>
      </c>
      <c r="H131" s="220">
        <v>1</v>
      </c>
      <c r="I131" s="221"/>
      <c r="J131" s="222">
        <f>ROUND(I131*H131,2)</f>
        <v>0</v>
      </c>
      <c r="K131" s="218" t="s">
        <v>149</v>
      </c>
      <c r="L131" s="223"/>
      <c r="M131" s="224" t="s">
        <v>19</v>
      </c>
      <c r="N131" s="225" t="s">
        <v>44</v>
      </c>
      <c r="O131" s="66"/>
      <c r="P131" s="182">
        <f>O131*H131</f>
        <v>0</v>
      </c>
      <c r="Q131" s="182">
        <v>5.6999999999999998E-4</v>
      </c>
      <c r="R131" s="182">
        <f>Q131*H131</f>
        <v>5.6999999999999998E-4</v>
      </c>
      <c r="S131" s="182">
        <v>0</v>
      </c>
      <c r="T131" s="183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184" t="s">
        <v>327</v>
      </c>
      <c r="AT131" s="184" t="s">
        <v>223</v>
      </c>
      <c r="AU131" s="184" t="s">
        <v>82</v>
      </c>
      <c r="AY131" s="19" t="s">
        <v>144</v>
      </c>
      <c r="BE131" s="185">
        <f>IF(N131="základní",J131,0)</f>
        <v>0</v>
      </c>
      <c r="BF131" s="185">
        <f>IF(N131="snížená",J131,0)</f>
        <v>0</v>
      </c>
      <c r="BG131" s="185">
        <f>IF(N131="zákl. přenesená",J131,0)</f>
        <v>0</v>
      </c>
      <c r="BH131" s="185">
        <f>IF(N131="sníž. přenesená",J131,0)</f>
        <v>0</v>
      </c>
      <c r="BI131" s="185">
        <f>IF(N131="nulová",J131,0)</f>
        <v>0</v>
      </c>
      <c r="BJ131" s="19" t="s">
        <v>80</v>
      </c>
      <c r="BK131" s="185">
        <f>ROUND(I131*H131,2)</f>
        <v>0</v>
      </c>
      <c r="BL131" s="19" t="s">
        <v>241</v>
      </c>
      <c r="BM131" s="184" t="s">
        <v>917</v>
      </c>
    </row>
    <row r="132" spans="1:65" s="2" customFormat="1" ht="10.199999999999999">
      <c r="A132" s="36"/>
      <c r="B132" s="37"/>
      <c r="C132" s="38"/>
      <c r="D132" s="186" t="s">
        <v>152</v>
      </c>
      <c r="E132" s="38"/>
      <c r="F132" s="187" t="s">
        <v>916</v>
      </c>
      <c r="G132" s="38"/>
      <c r="H132" s="38"/>
      <c r="I132" s="188"/>
      <c r="J132" s="38"/>
      <c r="K132" s="38"/>
      <c r="L132" s="41"/>
      <c r="M132" s="189"/>
      <c r="N132" s="190"/>
      <c r="O132" s="66"/>
      <c r="P132" s="66"/>
      <c r="Q132" s="66"/>
      <c r="R132" s="66"/>
      <c r="S132" s="66"/>
      <c r="T132" s="67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T132" s="19" t="s">
        <v>152</v>
      </c>
      <c r="AU132" s="19" t="s">
        <v>82</v>
      </c>
    </row>
    <row r="133" spans="1:65" s="12" customFormat="1" ht="20.399999999999999">
      <c r="B133" s="194"/>
      <c r="C133" s="195"/>
      <c r="D133" s="186" t="s">
        <v>168</v>
      </c>
      <c r="E133" s="196" t="s">
        <v>19</v>
      </c>
      <c r="F133" s="197" t="s">
        <v>918</v>
      </c>
      <c r="G133" s="195"/>
      <c r="H133" s="198">
        <v>1</v>
      </c>
      <c r="I133" s="199"/>
      <c r="J133" s="195"/>
      <c r="K133" s="195"/>
      <c r="L133" s="200"/>
      <c r="M133" s="201"/>
      <c r="N133" s="202"/>
      <c r="O133" s="202"/>
      <c r="P133" s="202"/>
      <c r="Q133" s="202"/>
      <c r="R133" s="202"/>
      <c r="S133" s="202"/>
      <c r="T133" s="203"/>
      <c r="AT133" s="204" t="s">
        <v>168</v>
      </c>
      <c r="AU133" s="204" t="s">
        <v>82</v>
      </c>
      <c r="AV133" s="12" t="s">
        <v>82</v>
      </c>
      <c r="AW133" s="12" t="s">
        <v>34</v>
      </c>
      <c r="AX133" s="12" t="s">
        <v>73</v>
      </c>
      <c r="AY133" s="204" t="s">
        <v>144</v>
      </c>
    </row>
    <row r="134" spans="1:65" s="13" customFormat="1" ht="10.199999999999999">
      <c r="B134" s="205"/>
      <c r="C134" s="206"/>
      <c r="D134" s="186" t="s">
        <v>168</v>
      </c>
      <c r="E134" s="207" t="s">
        <v>19</v>
      </c>
      <c r="F134" s="208" t="s">
        <v>170</v>
      </c>
      <c r="G134" s="206"/>
      <c r="H134" s="209">
        <v>1</v>
      </c>
      <c r="I134" s="210"/>
      <c r="J134" s="206"/>
      <c r="K134" s="206"/>
      <c r="L134" s="211"/>
      <c r="M134" s="212"/>
      <c r="N134" s="213"/>
      <c r="O134" s="213"/>
      <c r="P134" s="213"/>
      <c r="Q134" s="213"/>
      <c r="R134" s="213"/>
      <c r="S134" s="213"/>
      <c r="T134" s="214"/>
      <c r="AT134" s="215" t="s">
        <v>168</v>
      </c>
      <c r="AU134" s="215" t="s">
        <v>82</v>
      </c>
      <c r="AV134" s="13" t="s">
        <v>150</v>
      </c>
      <c r="AW134" s="13" t="s">
        <v>34</v>
      </c>
      <c r="AX134" s="13" t="s">
        <v>80</v>
      </c>
      <c r="AY134" s="215" t="s">
        <v>144</v>
      </c>
    </row>
    <row r="135" spans="1:65" s="2" customFormat="1" ht="16.5" customHeight="1">
      <c r="A135" s="36"/>
      <c r="B135" s="37"/>
      <c r="C135" s="216" t="s">
        <v>205</v>
      </c>
      <c r="D135" s="216" t="s">
        <v>223</v>
      </c>
      <c r="E135" s="217" t="s">
        <v>919</v>
      </c>
      <c r="F135" s="218" t="s">
        <v>920</v>
      </c>
      <c r="G135" s="219" t="s">
        <v>406</v>
      </c>
      <c r="H135" s="220">
        <v>92</v>
      </c>
      <c r="I135" s="221"/>
      <c r="J135" s="222">
        <f>ROUND(I135*H135,2)</f>
        <v>0</v>
      </c>
      <c r="K135" s="218" t="s">
        <v>19</v>
      </c>
      <c r="L135" s="223"/>
      <c r="M135" s="224" t="s">
        <v>19</v>
      </c>
      <c r="N135" s="225" t="s">
        <v>44</v>
      </c>
      <c r="O135" s="66"/>
      <c r="P135" s="182">
        <f>O135*H135</f>
        <v>0</v>
      </c>
      <c r="Q135" s="182">
        <v>9.8999999999999999E-4</v>
      </c>
      <c r="R135" s="182">
        <f>Q135*H135</f>
        <v>9.1079999999999994E-2</v>
      </c>
      <c r="S135" s="182">
        <v>0</v>
      </c>
      <c r="T135" s="183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184" t="s">
        <v>327</v>
      </c>
      <c r="AT135" s="184" t="s">
        <v>223</v>
      </c>
      <c r="AU135" s="184" t="s">
        <v>82</v>
      </c>
      <c r="AY135" s="19" t="s">
        <v>144</v>
      </c>
      <c r="BE135" s="185">
        <f>IF(N135="základní",J135,0)</f>
        <v>0</v>
      </c>
      <c r="BF135" s="185">
        <f>IF(N135="snížená",J135,0)</f>
        <v>0</v>
      </c>
      <c r="BG135" s="185">
        <f>IF(N135="zákl. přenesená",J135,0)</f>
        <v>0</v>
      </c>
      <c r="BH135" s="185">
        <f>IF(N135="sníž. přenesená",J135,0)</f>
        <v>0</v>
      </c>
      <c r="BI135" s="185">
        <f>IF(N135="nulová",J135,0)</f>
        <v>0</v>
      </c>
      <c r="BJ135" s="19" t="s">
        <v>80</v>
      </c>
      <c r="BK135" s="185">
        <f>ROUND(I135*H135,2)</f>
        <v>0</v>
      </c>
      <c r="BL135" s="19" t="s">
        <v>241</v>
      </c>
      <c r="BM135" s="184" t="s">
        <v>921</v>
      </c>
    </row>
    <row r="136" spans="1:65" s="2" customFormat="1" ht="10.199999999999999">
      <c r="A136" s="36"/>
      <c r="B136" s="37"/>
      <c r="C136" s="38"/>
      <c r="D136" s="186" t="s">
        <v>152</v>
      </c>
      <c r="E136" s="38"/>
      <c r="F136" s="187" t="s">
        <v>920</v>
      </c>
      <c r="G136" s="38"/>
      <c r="H136" s="38"/>
      <c r="I136" s="188"/>
      <c r="J136" s="38"/>
      <c r="K136" s="38"/>
      <c r="L136" s="41"/>
      <c r="M136" s="189"/>
      <c r="N136" s="190"/>
      <c r="O136" s="66"/>
      <c r="P136" s="66"/>
      <c r="Q136" s="66"/>
      <c r="R136" s="66"/>
      <c r="S136" s="66"/>
      <c r="T136" s="67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9" t="s">
        <v>152</v>
      </c>
      <c r="AU136" s="19" t="s">
        <v>82</v>
      </c>
    </row>
    <row r="137" spans="1:65" s="12" customFormat="1" ht="10.199999999999999">
      <c r="B137" s="194"/>
      <c r="C137" s="195"/>
      <c r="D137" s="186" t="s">
        <v>168</v>
      </c>
      <c r="E137" s="196" t="s">
        <v>19</v>
      </c>
      <c r="F137" s="197" t="s">
        <v>922</v>
      </c>
      <c r="G137" s="195"/>
      <c r="H137" s="198">
        <v>92</v>
      </c>
      <c r="I137" s="199"/>
      <c r="J137" s="195"/>
      <c r="K137" s="195"/>
      <c r="L137" s="200"/>
      <c r="M137" s="201"/>
      <c r="N137" s="202"/>
      <c r="O137" s="202"/>
      <c r="P137" s="202"/>
      <c r="Q137" s="202"/>
      <c r="R137" s="202"/>
      <c r="S137" s="202"/>
      <c r="T137" s="203"/>
      <c r="AT137" s="204" t="s">
        <v>168</v>
      </c>
      <c r="AU137" s="204" t="s">
        <v>82</v>
      </c>
      <c r="AV137" s="12" t="s">
        <v>82</v>
      </c>
      <c r="AW137" s="12" t="s">
        <v>34</v>
      </c>
      <c r="AX137" s="12" t="s">
        <v>73</v>
      </c>
      <c r="AY137" s="204" t="s">
        <v>144</v>
      </c>
    </row>
    <row r="138" spans="1:65" s="13" customFormat="1" ht="10.199999999999999">
      <c r="B138" s="205"/>
      <c r="C138" s="206"/>
      <c r="D138" s="186" t="s">
        <v>168</v>
      </c>
      <c r="E138" s="207" t="s">
        <v>19</v>
      </c>
      <c r="F138" s="208" t="s">
        <v>170</v>
      </c>
      <c r="G138" s="206"/>
      <c r="H138" s="209">
        <v>92</v>
      </c>
      <c r="I138" s="210"/>
      <c r="J138" s="206"/>
      <c r="K138" s="206"/>
      <c r="L138" s="211"/>
      <c r="M138" s="212"/>
      <c r="N138" s="213"/>
      <c r="O138" s="213"/>
      <c r="P138" s="213"/>
      <c r="Q138" s="213"/>
      <c r="R138" s="213"/>
      <c r="S138" s="213"/>
      <c r="T138" s="214"/>
      <c r="AT138" s="215" t="s">
        <v>168</v>
      </c>
      <c r="AU138" s="215" t="s">
        <v>82</v>
      </c>
      <c r="AV138" s="13" t="s">
        <v>150</v>
      </c>
      <c r="AW138" s="13" t="s">
        <v>34</v>
      </c>
      <c r="AX138" s="13" t="s">
        <v>80</v>
      </c>
      <c r="AY138" s="215" t="s">
        <v>144</v>
      </c>
    </row>
    <row r="139" spans="1:65" s="2" customFormat="1" ht="24.15" customHeight="1">
      <c r="A139" s="36"/>
      <c r="B139" s="37"/>
      <c r="C139" s="216" t="s">
        <v>211</v>
      </c>
      <c r="D139" s="216" t="s">
        <v>223</v>
      </c>
      <c r="E139" s="217" t="s">
        <v>923</v>
      </c>
      <c r="F139" s="218" t="s">
        <v>924</v>
      </c>
      <c r="G139" s="219" t="s">
        <v>406</v>
      </c>
      <c r="H139" s="220">
        <v>92</v>
      </c>
      <c r="I139" s="221"/>
      <c r="J139" s="222">
        <f>ROUND(I139*H139,2)</f>
        <v>0</v>
      </c>
      <c r="K139" s="218" t="s">
        <v>149</v>
      </c>
      <c r="L139" s="223"/>
      <c r="M139" s="224" t="s">
        <v>19</v>
      </c>
      <c r="N139" s="225" t="s">
        <v>44</v>
      </c>
      <c r="O139" s="66"/>
      <c r="P139" s="182">
        <f>O139*H139</f>
        <v>0</v>
      </c>
      <c r="Q139" s="182">
        <v>9.0000000000000006E-5</v>
      </c>
      <c r="R139" s="182">
        <f>Q139*H139</f>
        <v>8.2800000000000009E-3</v>
      </c>
      <c r="S139" s="182">
        <v>0</v>
      </c>
      <c r="T139" s="183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184" t="s">
        <v>327</v>
      </c>
      <c r="AT139" s="184" t="s">
        <v>223</v>
      </c>
      <c r="AU139" s="184" t="s">
        <v>82</v>
      </c>
      <c r="AY139" s="19" t="s">
        <v>144</v>
      </c>
      <c r="BE139" s="185">
        <f>IF(N139="základní",J139,0)</f>
        <v>0</v>
      </c>
      <c r="BF139" s="185">
        <f>IF(N139="snížená",J139,0)</f>
        <v>0</v>
      </c>
      <c r="BG139" s="185">
        <f>IF(N139="zákl. přenesená",J139,0)</f>
        <v>0</v>
      </c>
      <c r="BH139" s="185">
        <f>IF(N139="sníž. přenesená",J139,0)</f>
        <v>0</v>
      </c>
      <c r="BI139" s="185">
        <f>IF(N139="nulová",J139,0)</f>
        <v>0</v>
      </c>
      <c r="BJ139" s="19" t="s">
        <v>80</v>
      </c>
      <c r="BK139" s="185">
        <f>ROUND(I139*H139,2)</f>
        <v>0</v>
      </c>
      <c r="BL139" s="19" t="s">
        <v>241</v>
      </c>
      <c r="BM139" s="184" t="s">
        <v>925</v>
      </c>
    </row>
    <row r="140" spans="1:65" s="2" customFormat="1" ht="10.199999999999999">
      <c r="A140" s="36"/>
      <c r="B140" s="37"/>
      <c r="C140" s="38"/>
      <c r="D140" s="186" t="s">
        <v>152</v>
      </c>
      <c r="E140" s="38"/>
      <c r="F140" s="187" t="s">
        <v>924</v>
      </c>
      <c r="G140" s="38"/>
      <c r="H140" s="38"/>
      <c r="I140" s="188"/>
      <c r="J140" s="38"/>
      <c r="K140" s="38"/>
      <c r="L140" s="41"/>
      <c r="M140" s="189"/>
      <c r="N140" s="190"/>
      <c r="O140" s="66"/>
      <c r="P140" s="66"/>
      <c r="Q140" s="66"/>
      <c r="R140" s="66"/>
      <c r="S140" s="66"/>
      <c r="T140" s="67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T140" s="19" t="s">
        <v>152</v>
      </c>
      <c r="AU140" s="19" t="s">
        <v>82</v>
      </c>
    </row>
    <row r="141" spans="1:65" s="12" customFormat="1" ht="10.199999999999999">
      <c r="B141" s="194"/>
      <c r="C141" s="195"/>
      <c r="D141" s="186" t="s">
        <v>168</v>
      </c>
      <c r="E141" s="196" t="s">
        <v>19</v>
      </c>
      <c r="F141" s="197" t="s">
        <v>922</v>
      </c>
      <c r="G141" s="195"/>
      <c r="H141" s="198">
        <v>92</v>
      </c>
      <c r="I141" s="199"/>
      <c r="J141" s="195"/>
      <c r="K141" s="195"/>
      <c r="L141" s="200"/>
      <c r="M141" s="201"/>
      <c r="N141" s="202"/>
      <c r="O141" s="202"/>
      <c r="P141" s="202"/>
      <c r="Q141" s="202"/>
      <c r="R141" s="202"/>
      <c r="S141" s="202"/>
      <c r="T141" s="203"/>
      <c r="AT141" s="204" t="s">
        <v>168</v>
      </c>
      <c r="AU141" s="204" t="s">
        <v>82</v>
      </c>
      <c r="AV141" s="12" t="s">
        <v>82</v>
      </c>
      <c r="AW141" s="12" t="s">
        <v>34</v>
      </c>
      <c r="AX141" s="12" t="s">
        <v>73</v>
      </c>
      <c r="AY141" s="204" t="s">
        <v>144</v>
      </c>
    </row>
    <row r="142" spans="1:65" s="13" customFormat="1" ht="10.199999999999999">
      <c r="B142" s="205"/>
      <c r="C142" s="206"/>
      <c r="D142" s="186" t="s">
        <v>168</v>
      </c>
      <c r="E142" s="207" t="s">
        <v>19</v>
      </c>
      <c r="F142" s="208" t="s">
        <v>170</v>
      </c>
      <c r="G142" s="206"/>
      <c r="H142" s="209">
        <v>92</v>
      </c>
      <c r="I142" s="210"/>
      <c r="J142" s="206"/>
      <c r="K142" s="206"/>
      <c r="L142" s="211"/>
      <c r="M142" s="212"/>
      <c r="N142" s="213"/>
      <c r="O142" s="213"/>
      <c r="P142" s="213"/>
      <c r="Q142" s="213"/>
      <c r="R142" s="213"/>
      <c r="S142" s="213"/>
      <c r="T142" s="214"/>
      <c r="AT142" s="215" t="s">
        <v>168</v>
      </c>
      <c r="AU142" s="215" t="s">
        <v>82</v>
      </c>
      <c r="AV142" s="13" t="s">
        <v>150</v>
      </c>
      <c r="AW142" s="13" t="s">
        <v>34</v>
      </c>
      <c r="AX142" s="13" t="s">
        <v>80</v>
      </c>
      <c r="AY142" s="215" t="s">
        <v>144</v>
      </c>
    </row>
    <row r="143" spans="1:65" s="2" customFormat="1" ht="24.15" customHeight="1">
      <c r="A143" s="36"/>
      <c r="B143" s="37"/>
      <c r="C143" s="216" t="s">
        <v>8</v>
      </c>
      <c r="D143" s="216" t="s">
        <v>223</v>
      </c>
      <c r="E143" s="217" t="s">
        <v>926</v>
      </c>
      <c r="F143" s="218" t="s">
        <v>927</v>
      </c>
      <c r="G143" s="219" t="s">
        <v>238</v>
      </c>
      <c r="H143" s="220">
        <v>0.44800000000000001</v>
      </c>
      <c r="I143" s="221"/>
      <c r="J143" s="222">
        <f>ROUND(I143*H143,2)</f>
        <v>0</v>
      </c>
      <c r="K143" s="218" t="s">
        <v>149</v>
      </c>
      <c r="L143" s="223"/>
      <c r="M143" s="224" t="s">
        <v>19</v>
      </c>
      <c r="N143" s="225" t="s">
        <v>44</v>
      </c>
      <c r="O143" s="66"/>
      <c r="P143" s="182">
        <f>O143*H143</f>
        <v>0</v>
      </c>
      <c r="Q143" s="182">
        <v>1</v>
      </c>
      <c r="R143" s="182">
        <f>Q143*H143</f>
        <v>0.44800000000000001</v>
      </c>
      <c r="S143" s="182">
        <v>0</v>
      </c>
      <c r="T143" s="183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84" t="s">
        <v>327</v>
      </c>
      <c r="AT143" s="184" t="s">
        <v>223</v>
      </c>
      <c r="AU143" s="184" t="s">
        <v>82</v>
      </c>
      <c r="AY143" s="19" t="s">
        <v>144</v>
      </c>
      <c r="BE143" s="185">
        <f>IF(N143="základní",J143,0)</f>
        <v>0</v>
      </c>
      <c r="BF143" s="185">
        <f>IF(N143="snížená",J143,0)</f>
        <v>0</v>
      </c>
      <c r="BG143" s="185">
        <f>IF(N143="zákl. přenesená",J143,0)</f>
        <v>0</v>
      </c>
      <c r="BH143" s="185">
        <f>IF(N143="sníž. přenesená",J143,0)</f>
        <v>0</v>
      </c>
      <c r="BI143" s="185">
        <f>IF(N143="nulová",J143,0)</f>
        <v>0</v>
      </c>
      <c r="BJ143" s="19" t="s">
        <v>80</v>
      </c>
      <c r="BK143" s="185">
        <f>ROUND(I143*H143,2)</f>
        <v>0</v>
      </c>
      <c r="BL143" s="19" t="s">
        <v>241</v>
      </c>
      <c r="BM143" s="184" t="s">
        <v>928</v>
      </c>
    </row>
    <row r="144" spans="1:65" s="2" customFormat="1" ht="19.2">
      <c r="A144" s="36"/>
      <c r="B144" s="37"/>
      <c r="C144" s="38"/>
      <c r="D144" s="186" t="s">
        <v>152</v>
      </c>
      <c r="E144" s="38"/>
      <c r="F144" s="187" t="s">
        <v>927</v>
      </c>
      <c r="G144" s="38"/>
      <c r="H144" s="38"/>
      <c r="I144" s="188"/>
      <c r="J144" s="38"/>
      <c r="K144" s="38"/>
      <c r="L144" s="41"/>
      <c r="M144" s="189"/>
      <c r="N144" s="190"/>
      <c r="O144" s="66"/>
      <c r="P144" s="66"/>
      <c r="Q144" s="66"/>
      <c r="R144" s="66"/>
      <c r="S144" s="66"/>
      <c r="T144" s="67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9" t="s">
        <v>152</v>
      </c>
      <c r="AU144" s="19" t="s">
        <v>82</v>
      </c>
    </row>
    <row r="145" spans="1:65" s="12" customFormat="1" ht="10.199999999999999">
      <c r="B145" s="194"/>
      <c r="C145" s="195"/>
      <c r="D145" s="186" t="s">
        <v>168</v>
      </c>
      <c r="E145" s="196" t="s">
        <v>19</v>
      </c>
      <c r="F145" s="197" t="s">
        <v>929</v>
      </c>
      <c r="G145" s="195"/>
      <c r="H145" s="198">
        <v>0.44800000000000001</v>
      </c>
      <c r="I145" s="199"/>
      <c r="J145" s="195"/>
      <c r="K145" s="195"/>
      <c r="L145" s="200"/>
      <c r="M145" s="201"/>
      <c r="N145" s="202"/>
      <c r="O145" s="202"/>
      <c r="P145" s="202"/>
      <c r="Q145" s="202"/>
      <c r="R145" s="202"/>
      <c r="S145" s="202"/>
      <c r="T145" s="203"/>
      <c r="AT145" s="204" t="s">
        <v>168</v>
      </c>
      <c r="AU145" s="204" t="s">
        <v>82</v>
      </c>
      <c r="AV145" s="12" t="s">
        <v>82</v>
      </c>
      <c r="AW145" s="12" t="s">
        <v>34</v>
      </c>
      <c r="AX145" s="12" t="s">
        <v>73</v>
      </c>
      <c r="AY145" s="204" t="s">
        <v>144</v>
      </c>
    </row>
    <row r="146" spans="1:65" s="13" customFormat="1" ht="10.199999999999999">
      <c r="B146" s="205"/>
      <c r="C146" s="206"/>
      <c r="D146" s="186" t="s">
        <v>168</v>
      </c>
      <c r="E146" s="207" t="s">
        <v>19</v>
      </c>
      <c r="F146" s="208" t="s">
        <v>170</v>
      </c>
      <c r="G146" s="206"/>
      <c r="H146" s="209">
        <v>0.44800000000000001</v>
      </c>
      <c r="I146" s="210"/>
      <c r="J146" s="206"/>
      <c r="K146" s="206"/>
      <c r="L146" s="211"/>
      <c r="M146" s="212"/>
      <c r="N146" s="213"/>
      <c r="O146" s="213"/>
      <c r="P146" s="213"/>
      <c r="Q146" s="213"/>
      <c r="R146" s="213"/>
      <c r="S146" s="213"/>
      <c r="T146" s="214"/>
      <c r="AT146" s="215" t="s">
        <v>168</v>
      </c>
      <c r="AU146" s="215" t="s">
        <v>82</v>
      </c>
      <c r="AV146" s="13" t="s">
        <v>150</v>
      </c>
      <c r="AW146" s="13" t="s">
        <v>34</v>
      </c>
      <c r="AX146" s="13" t="s">
        <v>80</v>
      </c>
      <c r="AY146" s="215" t="s">
        <v>144</v>
      </c>
    </row>
    <row r="147" spans="1:65" s="2" customFormat="1" ht="24.15" customHeight="1">
      <c r="A147" s="36"/>
      <c r="B147" s="37"/>
      <c r="C147" s="216" t="s">
        <v>222</v>
      </c>
      <c r="D147" s="216" t="s">
        <v>223</v>
      </c>
      <c r="E147" s="217" t="s">
        <v>930</v>
      </c>
      <c r="F147" s="218" t="s">
        <v>931</v>
      </c>
      <c r="G147" s="219" t="s">
        <v>238</v>
      </c>
      <c r="H147" s="220">
        <v>0.30199999999999999</v>
      </c>
      <c r="I147" s="221"/>
      <c r="J147" s="222">
        <f>ROUND(I147*H147,2)</f>
        <v>0</v>
      </c>
      <c r="K147" s="218" t="s">
        <v>149</v>
      </c>
      <c r="L147" s="223"/>
      <c r="M147" s="224" t="s">
        <v>19</v>
      </c>
      <c r="N147" s="225" t="s">
        <v>44</v>
      </c>
      <c r="O147" s="66"/>
      <c r="P147" s="182">
        <f>O147*H147</f>
        <v>0</v>
      </c>
      <c r="Q147" s="182">
        <v>1</v>
      </c>
      <c r="R147" s="182">
        <f>Q147*H147</f>
        <v>0.30199999999999999</v>
      </c>
      <c r="S147" s="182">
        <v>0</v>
      </c>
      <c r="T147" s="183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184" t="s">
        <v>327</v>
      </c>
      <c r="AT147" s="184" t="s">
        <v>223</v>
      </c>
      <c r="AU147" s="184" t="s">
        <v>82</v>
      </c>
      <c r="AY147" s="19" t="s">
        <v>144</v>
      </c>
      <c r="BE147" s="185">
        <f>IF(N147="základní",J147,0)</f>
        <v>0</v>
      </c>
      <c r="BF147" s="185">
        <f>IF(N147="snížená",J147,0)</f>
        <v>0</v>
      </c>
      <c r="BG147" s="185">
        <f>IF(N147="zákl. přenesená",J147,0)</f>
        <v>0</v>
      </c>
      <c r="BH147" s="185">
        <f>IF(N147="sníž. přenesená",J147,0)</f>
        <v>0</v>
      </c>
      <c r="BI147" s="185">
        <f>IF(N147="nulová",J147,0)</f>
        <v>0</v>
      </c>
      <c r="BJ147" s="19" t="s">
        <v>80</v>
      </c>
      <c r="BK147" s="185">
        <f>ROUND(I147*H147,2)</f>
        <v>0</v>
      </c>
      <c r="BL147" s="19" t="s">
        <v>241</v>
      </c>
      <c r="BM147" s="184" t="s">
        <v>932</v>
      </c>
    </row>
    <row r="148" spans="1:65" s="2" customFormat="1" ht="19.2">
      <c r="A148" s="36"/>
      <c r="B148" s="37"/>
      <c r="C148" s="38"/>
      <c r="D148" s="186" t="s">
        <v>152</v>
      </c>
      <c r="E148" s="38"/>
      <c r="F148" s="187" t="s">
        <v>931</v>
      </c>
      <c r="G148" s="38"/>
      <c r="H148" s="38"/>
      <c r="I148" s="188"/>
      <c r="J148" s="38"/>
      <c r="K148" s="38"/>
      <c r="L148" s="41"/>
      <c r="M148" s="189"/>
      <c r="N148" s="190"/>
      <c r="O148" s="66"/>
      <c r="P148" s="66"/>
      <c r="Q148" s="66"/>
      <c r="R148" s="66"/>
      <c r="S148" s="66"/>
      <c r="T148" s="67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9" t="s">
        <v>152</v>
      </c>
      <c r="AU148" s="19" t="s">
        <v>82</v>
      </c>
    </row>
    <row r="149" spans="1:65" s="12" customFormat="1" ht="10.199999999999999">
      <c r="B149" s="194"/>
      <c r="C149" s="195"/>
      <c r="D149" s="186" t="s">
        <v>168</v>
      </c>
      <c r="E149" s="196" t="s">
        <v>19</v>
      </c>
      <c r="F149" s="197" t="s">
        <v>933</v>
      </c>
      <c r="G149" s="195"/>
      <c r="H149" s="198">
        <v>0.30199999999999999</v>
      </c>
      <c r="I149" s="199"/>
      <c r="J149" s="195"/>
      <c r="K149" s="195"/>
      <c r="L149" s="200"/>
      <c r="M149" s="201"/>
      <c r="N149" s="202"/>
      <c r="O149" s="202"/>
      <c r="P149" s="202"/>
      <c r="Q149" s="202"/>
      <c r="R149" s="202"/>
      <c r="S149" s="202"/>
      <c r="T149" s="203"/>
      <c r="AT149" s="204" t="s">
        <v>168</v>
      </c>
      <c r="AU149" s="204" t="s">
        <v>82</v>
      </c>
      <c r="AV149" s="12" t="s">
        <v>82</v>
      </c>
      <c r="AW149" s="12" t="s">
        <v>34</v>
      </c>
      <c r="AX149" s="12" t="s">
        <v>73</v>
      </c>
      <c r="AY149" s="204" t="s">
        <v>144</v>
      </c>
    </row>
    <row r="150" spans="1:65" s="13" customFormat="1" ht="10.199999999999999">
      <c r="B150" s="205"/>
      <c r="C150" s="206"/>
      <c r="D150" s="186" t="s">
        <v>168</v>
      </c>
      <c r="E150" s="207" t="s">
        <v>19</v>
      </c>
      <c r="F150" s="208" t="s">
        <v>170</v>
      </c>
      <c r="G150" s="206"/>
      <c r="H150" s="209">
        <v>0.30199999999999999</v>
      </c>
      <c r="I150" s="210"/>
      <c r="J150" s="206"/>
      <c r="K150" s="206"/>
      <c r="L150" s="211"/>
      <c r="M150" s="212"/>
      <c r="N150" s="213"/>
      <c r="O150" s="213"/>
      <c r="P150" s="213"/>
      <c r="Q150" s="213"/>
      <c r="R150" s="213"/>
      <c r="S150" s="213"/>
      <c r="T150" s="214"/>
      <c r="AT150" s="215" t="s">
        <v>168</v>
      </c>
      <c r="AU150" s="215" t="s">
        <v>82</v>
      </c>
      <c r="AV150" s="13" t="s">
        <v>150</v>
      </c>
      <c r="AW150" s="13" t="s">
        <v>34</v>
      </c>
      <c r="AX150" s="13" t="s">
        <v>80</v>
      </c>
      <c r="AY150" s="215" t="s">
        <v>144</v>
      </c>
    </row>
    <row r="151" spans="1:65" s="2" customFormat="1" ht="24.15" customHeight="1">
      <c r="A151" s="36"/>
      <c r="B151" s="37"/>
      <c r="C151" s="216" t="s">
        <v>228</v>
      </c>
      <c r="D151" s="216" t="s">
        <v>223</v>
      </c>
      <c r="E151" s="217" t="s">
        <v>934</v>
      </c>
      <c r="F151" s="218" t="s">
        <v>935</v>
      </c>
      <c r="G151" s="219" t="s">
        <v>238</v>
      </c>
      <c r="H151" s="220">
        <v>0.88100000000000001</v>
      </c>
      <c r="I151" s="221"/>
      <c r="J151" s="222">
        <f>ROUND(I151*H151,2)</f>
        <v>0</v>
      </c>
      <c r="K151" s="218" t="s">
        <v>149</v>
      </c>
      <c r="L151" s="223"/>
      <c r="M151" s="224" t="s">
        <v>19</v>
      </c>
      <c r="N151" s="225" t="s">
        <v>44</v>
      </c>
      <c r="O151" s="66"/>
      <c r="P151" s="182">
        <f>O151*H151</f>
        <v>0</v>
      </c>
      <c r="Q151" s="182">
        <v>1</v>
      </c>
      <c r="R151" s="182">
        <f>Q151*H151</f>
        <v>0.88100000000000001</v>
      </c>
      <c r="S151" s="182">
        <v>0</v>
      </c>
      <c r="T151" s="183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184" t="s">
        <v>327</v>
      </c>
      <c r="AT151" s="184" t="s">
        <v>223</v>
      </c>
      <c r="AU151" s="184" t="s">
        <v>82</v>
      </c>
      <c r="AY151" s="19" t="s">
        <v>144</v>
      </c>
      <c r="BE151" s="185">
        <f>IF(N151="základní",J151,0)</f>
        <v>0</v>
      </c>
      <c r="BF151" s="185">
        <f>IF(N151="snížená",J151,0)</f>
        <v>0</v>
      </c>
      <c r="BG151" s="185">
        <f>IF(N151="zákl. přenesená",J151,0)</f>
        <v>0</v>
      </c>
      <c r="BH151" s="185">
        <f>IF(N151="sníž. přenesená",J151,0)</f>
        <v>0</v>
      </c>
      <c r="BI151" s="185">
        <f>IF(N151="nulová",J151,0)</f>
        <v>0</v>
      </c>
      <c r="BJ151" s="19" t="s">
        <v>80</v>
      </c>
      <c r="BK151" s="185">
        <f>ROUND(I151*H151,2)</f>
        <v>0</v>
      </c>
      <c r="BL151" s="19" t="s">
        <v>241</v>
      </c>
      <c r="BM151" s="184" t="s">
        <v>936</v>
      </c>
    </row>
    <row r="152" spans="1:65" s="2" customFormat="1" ht="19.2">
      <c r="A152" s="36"/>
      <c r="B152" s="37"/>
      <c r="C152" s="38"/>
      <c r="D152" s="186" t="s">
        <v>152</v>
      </c>
      <c r="E152" s="38"/>
      <c r="F152" s="187" t="s">
        <v>935</v>
      </c>
      <c r="G152" s="38"/>
      <c r="H152" s="38"/>
      <c r="I152" s="188"/>
      <c r="J152" s="38"/>
      <c r="K152" s="38"/>
      <c r="L152" s="41"/>
      <c r="M152" s="189"/>
      <c r="N152" s="190"/>
      <c r="O152" s="66"/>
      <c r="P152" s="66"/>
      <c r="Q152" s="66"/>
      <c r="R152" s="66"/>
      <c r="S152" s="66"/>
      <c r="T152" s="67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T152" s="19" t="s">
        <v>152</v>
      </c>
      <c r="AU152" s="19" t="s">
        <v>82</v>
      </c>
    </row>
    <row r="153" spans="1:65" s="12" customFormat="1" ht="10.199999999999999">
      <c r="B153" s="194"/>
      <c r="C153" s="195"/>
      <c r="D153" s="186" t="s">
        <v>168</v>
      </c>
      <c r="E153" s="196" t="s">
        <v>19</v>
      </c>
      <c r="F153" s="197" t="s">
        <v>937</v>
      </c>
      <c r="G153" s="195"/>
      <c r="H153" s="198">
        <v>0.88100000000000001</v>
      </c>
      <c r="I153" s="199"/>
      <c r="J153" s="195"/>
      <c r="K153" s="195"/>
      <c r="L153" s="200"/>
      <c r="M153" s="201"/>
      <c r="N153" s="202"/>
      <c r="O153" s="202"/>
      <c r="P153" s="202"/>
      <c r="Q153" s="202"/>
      <c r="R153" s="202"/>
      <c r="S153" s="202"/>
      <c r="T153" s="203"/>
      <c r="AT153" s="204" t="s">
        <v>168</v>
      </c>
      <c r="AU153" s="204" t="s">
        <v>82</v>
      </c>
      <c r="AV153" s="12" t="s">
        <v>82</v>
      </c>
      <c r="AW153" s="12" t="s">
        <v>34</v>
      </c>
      <c r="AX153" s="12" t="s">
        <v>73</v>
      </c>
      <c r="AY153" s="204" t="s">
        <v>144</v>
      </c>
    </row>
    <row r="154" spans="1:65" s="13" customFormat="1" ht="10.199999999999999">
      <c r="B154" s="205"/>
      <c r="C154" s="206"/>
      <c r="D154" s="186" t="s">
        <v>168</v>
      </c>
      <c r="E154" s="207" t="s">
        <v>19</v>
      </c>
      <c r="F154" s="208" t="s">
        <v>170</v>
      </c>
      <c r="G154" s="206"/>
      <c r="H154" s="209">
        <v>0.88100000000000001</v>
      </c>
      <c r="I154" s="210"/>
      <c r="J154" s="206"/>
      <c r="K154" s="206"/>
      <c r="L154" s="211"/>
      <c r="M154" s="212"/>
      <c r="N154" s="213"/>
      <c r="O154" s="213"/>
      <c r="P154" s="213"/>
      <c r="Q154" s="213"/>
      <c r="R154" s="213"/>
      <c r="S154" s="213"/>
      <c r="T154" s="214"/>
      <c r="AT154" s="215" t="s">
        <v>168</v>
      </c>
      <c r="AU154" s="215" t="s">
        <v>82</v>
      </c>
      <c r="AV154" s="13" t="s">
        <v>150</v>
      </c>
      <c r="AW154" s="13" t="s">
        <v>34</v>
      </c>
      <c r="AX154" s="13" t="s">
        <v>80</v>
      </c>
      <c r="AY154" s="215" t="s">
        <v>144</v>
      </c>
    </row>
    <row r="155" spans="1:65" s="2" customFormat="1" ht="24.15" customHeight="1">
      <c r="A155" s="36"/>
      <c r="B155" s="37"/>
      <c r="C155" s="216" t="s">
        <v>235</v>
      </c>
      <c r="D155" s="216" t="s">
        <v>223</v>
      </c>
      <c r="E155" s="217" t="s">
        <v>938</v>
      </c>
      <c r="F155" s="218" t="s">
        <v>939</v>
      </c>
      <c r="G155" s="219" t="s">
        <v>238</v>
      </c>
      <c r="H155" s="220">
        <v>0.94199999999999995</v>
      </c>
      <c r="I155" s="221"/>
      <c r="J155" s="222">
        <f>ROUND(I155*H155,2)</f>
        <v>0</v>
      </c>
      <c r="K155" s="218" t="s">
        <v>149</v>
      </c>
      <c r="L155" s="223"/>
      <c r="M155" s="224" t="s">
        <v>19</v>
      </c>
      <c r="N155" s="225" t="s">
        <v>44</v>
      </c>
      <c r="O155" s="66"/>
      <c r="P155" s="182">
        <f>O155*H155</f>
        <v>0</v>
      </c>
      <c r="Q155" s="182">
        <v>1</v>
      </c>
      <c r="R155" s="182">
        <f>Q155*H155</f>
        <v>0.94199999999999995</v>
      </c>
      <c r="S155" s="182">
        <v>0</v>
      </c>
      <c r="T155" s="183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184" t="s">
        <v>327</v>
      </c>
      <c r="AT155" s="184" t="s">
        <v>223</v>
      </c>
      <c r="AU155" s="184" t="s">
        <v>82</v>
      </c>
      <c r="AY155" s="19" t="s">
        <v>144</v>
      </c>
      <c r="BE155" s="185">
        <f>IF(N155="základní",J155,0)</f>
        <v>0</v>
      </c>
      <c r="BF155" s="185">
        <f>IF(N155="snížená",J155,0)</f>
        <v>0</v>
      </c>
      <c r="BG155" s="185">
        <f>IF(N155="zákl. přenesená",J155,0)</f>
        <v>0</v>
      </c>
      <c r="BH155" s="185">
        <f>IF(N155="sníž. přenesená",J155,0)</f>
        <v>0</v>
      </c>
      <c r="BI155" s="185">
        <f>IF(N155="nulová",J155,0)</f>
        <v>0</v>
      </c>
      <c r="BJ155" s="19" t="s">
        <v>80</v>
      </c>
      <c r="BK155" s="185">
        <f>ROUND(I155*H155,2)</f>
        <v>0</v>
      </c>
      <c r="BL155" s="19" t="s">
        <v>241</v>
      </c>
      <c r="BM155" s="184" t="s">
        <v>940</v>
      </c>
    </row>
    <row r="156" spans="1:65" s="2" customFormat="1" ht="10.199999999999999">
      <c r="A156" s="36"/>
      <c r="B156" s="37"/>
      <c r="C156" s="38"/>
      <c r="D156" s="186" t="s">
        <v>152</v>
      </c>
      <c r="E156" s="38"/>
      <c r="F156" s="187" t="s">
        <v>939</v>
      </c>
      <c r="G156" s="38"/>
      <c r="H156" s="38"/>
      <c r="I156" s="188"/>
      <c r="J156" s="38"/>
      <c r="K156" s="38"/>
      <c r="L156" s="41"/>
      <c r="M156" s="189"/>
      <c r="N156" s="190"/>
      <c r="O156" s="66"/>
      <c r="P156" s="66"/>
      <c r="Q156" s="66"/>
      <c r="R156" s="66"/>
      <c r="S156" s="66"/>
      <c r="T156" s="67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19" t="s">
        <v>152</v>
      </c>
      <c r="AU156" s="19" t="s">
        <v>82</v>
      </c>
    </row>
    <row r="157" spans="1:65" s="12" customFormat="1" ht="10.199999999999999">
      <c r="B157" s="194"/>
      <c r="C157" s="195"/>
      <c r="D157" s="186" t="s">
        <v>168</v>
      </c>
      <c r="E157" s="196" t="s">
        <v>19</v>
      </c>
      <c r="F157" s="197" t="s">
        <v>941</v>
      </c>
      <c r="G157" s="195"/>
      <c r="H157" s="198">
        <v>0.94199999999999995</v>
      </c>
      <c r="I157" s="199"/>
      <c r="J157" s="195"/>
      <c r="K157" s="195"/>
      <c r="L157" s="200"/>
      <c r="M157" s="201"/>
      <c r="N157" s="202"/>
      <c r="O157" s="202"/>
      <c r="P157" s="202"/>
      <c r="Q157" s="202"/>
      <c r="R157" s="202"/>
      <c r="S157" s="202"/>
      <c r="T157" s="203"/>
      <c r="AT157" s="204" t="s">
        <v>168</v>
      </c>
      <c r="AU157" s="204" t="s">
        <v>82</v>
      </c>
      <c r="AV157" s="12" t="s">
        <v>82</v>
      </c>
      <c r="AW157" s="12" t="s">
        <v>34</v>
      </c>
      <c r="AX157" s="12" t="s">
        <v>73</v>
      </c>
      <c r="AY157" s="204" t="s">
        <v>144</v>
      </c>
    </row>
    <row r="158" spans="1:65" s="13" customFormat="1" ht="10.199999999999999">
      <c r="B158" s="205"/>
      <c r="C158" s="206"/>
      <c r="D158" s="186" t="s">
        <v>168</v>
      </c>
      <c r="E158" s="207" t="s">
        <v>19</v>
      </c>
      <c r="F158" s="208" t="s">
        <v>170</v>
      </c>
      <c r="G158" s="206"/>
      <c r="H158" s="209">
        <v>0.94199999999999995</v>
      </c>
      <c r="I158" s="210"/>
      <c r="J158" s="206"/>
      <c r="K158" s="206"/>
      <c r="L158" s="211"/>
      <c r="M158" s="212"/>
      <c r="N158" s="213"/>
      <c r="O158" s="213"/>
      <c r="P158" s="213"/>
      <c r="Q158" s="213"/>
      <c r="R158" s="213"/>
      <c r="S158" s="213"/>
      <c r="T158" s="214"/>
      <c r="AT158" s="215" t="s">
        <v>168</v>
      </c>
      <c r="AU158" s="215" t="s">
        <v>82</v>
      </c>
      <c r="AV158" s="13" t="s">
        <v>150</v>
      </c>
      <c r="AW158" s="13" t="s">
        <v>34</v>
      </c>
      <c r="AX158" s="13" t="s">
        <v>80</v>
      </c>
      <c r="AY158" s="215" t="s">
        <v>144</v>
      </c>
    </row>
    <row r="159" spans="1:65" s="2" customFormat="1" ht="21.75" customHeight="1">
      <c r="A159" s="36"/>
      <c r="B159" s="37"/>
      <c r="C159" s="216" t="s">
        <v>241</v>
      </c>
      <c r="D159" s="216" t="s">
        <v>223</v>
      </c>
      <c r="E159" s="217" t="s">
        <v>942</v>
      </c>
      <c r="F159" s="218" t="s">
        <v>943</v>
      </c>
      <c r="G159" s="219" t="s">
        <v>406</v>
      </c>
      <c r="H159" s="220">
        <v>92</v>
      </c>
      <c r="I159" s="221"/>
      <c r="J159" s="222">
        <f>ROUND(I159*H159,2)</f>
        <v>0</v>
      </c>
      <c r="K159" s="218" t="s">
        <v>149</v>
      </c>
      <c r="L159" s="223"/>
      <c r="M159" s="224" t="s">
        <v>19</v>
      </c>
      <c r="N159" s="225" t="s">
        <v>44</v>
      </c>
      <c r="O159" s="66"/>
      <c r="P159" s="182">
        <f>O159*H159</f>
        <v>0</v>
      </c>
      <c r="Q159" s="182">
        <v>1.1E-4</v>
      </c>
      <c r="R159" s="182">
        <f>Q159*H159</f>
        <v>1.0120000000000001E-2</v>
      </c>
      <c r="S159" s="182">
        <v>0</v>
      </c>
      <c r="T159" s="183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184" t="s">
        <v>327</v>
      </c>
      <c r="AT159" s="184" t="s">
        <v>223</v>
      </c>
      <c r="AU159" s="184" t="s">
        <v>82</v>
      </c>
      <c r="AY159" s="19" t="s">
        <v>144</v>
      </c>
      <c r="BE159" s="185">
        <f>IF(N159="základní",J159,0)</f>
        <v>0</v>
      </c>
      <c r="BF159" s="185">
        <f>IF(N159="snížená",J159,0)</f>
        <v>0</v>
      </c>
      <c r="BG159" s="185">
        <f>IF(N159="zákl. přenesená",J159,0)</f>
        <v>0</v>
      </c>
      <c r="BH159" s="185">
        <f>IF(N159="sníž. přenesená",J159,0)</f>
        <v>0</v>
      </c>
      <c r="BI159" s="185">
        <f>IF(N159="nulová",J159,0)</f>
        <v>0</v>
      </c>
      <c r="BJ159" s="19" t="s">
        <v>80</v>
      </c>
      <c r="BK159" s="185">
        <f>ROUND(I159*H159,2)</f>
        <v>0</v>
      </c>
      <c r="BL159" s="19" t="s">
        <v>241</v>
      </c>
      <c r="BM159" s="184" t="s">
        <v>944</v>
      </c>
    </row>
    <row r="160" spans="1:65" s="2" customFormat="1" ht="10.199999999999999">
      <c r="A160" s="36"/>
      <c r="B160" s="37"/>
      <c r="C160" s="38"/>
      <c r="D160" s="186" t="s">
        <v>152</v>
      </c>
      <c r="E160" s="38"/>
      <c r="F160" s="187" t="s">
        <v>943</v>
      </c>
      <c r="G160" s="38"/>
      <c r="H160" s="38"/>
      <c r="I160" s="188"/>
      <c r="J160" s="38"/>
      <c r="K160" s="38"/>
      <c r="L160" s="41"/>
      <c r="M160" s="189"/>
      <c r="N160" s="190"/>
      <c r="O160" s="66"/>
      <c r="P160" s="66"/>
      <c r="Q160" s="66"/>
      <c r="R160" s="66"/>
      <c r="S160" s="66"/>
      <c r="T160" s="67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T160" s="19" t="s">
        <v>152</v>
      </c>
      <c r="AU160" s="19" t="s">
        <v>82</v>
      </c>
    </row>
    <row r="161" spans="1:65" s="12" customFormat="1" ht="10.199999999999999">
      <c r="B161" s="194"/>
      <c r="C161" s="195"/>
      <c r="D161" s="186" t="s">
        <v>168</v>
      </c>
      <c r="E161" s="196" t="s">
        <v>19</v>
      </c>
      <c r="F161" s="197" t="s">
        <v>945</v>
      </c>
      <c r="G161" s="195"/>
      <c r="H161" s="198">
        <v>92</v>
      </c>
      <c r="I161" s="199"/>
      <c r="J161" s="195"/>
      <c r="K161" s="195"/>
      <c r="L161" s="200"/>
      <c r="M161" s="201"/>
      <c r="N161" s="202"/>
      <c r="O161" s="202"/>
      <c r="P161" s="202"/>
      <c r="Q161" s="202"/>
      <c r="R161" s="202"/>
      <c r="S161" s="202"/>
      <c r="T161" s="203"/>
      <c r="AT161" s="204" t="s">
        <v>168</v>
      </c>
      <c r="AU161" s="204" t="s">
        <v>82</v>
      </c>
      <c r="AV161" s="12" t="s">
        <v>82</v>
      </c>
      <c r="AW161" s="12" t="s">
        <v>34</v>
      </c>
      <c r="AX161" s="12" t="s">
        <v>73</v>
      </c>
      <c r="AY161" s="204" t="s">
        <v>144</v>
      </c>
    </row>
    <row r="162" spans="1:65" s="13" customFormat="1" ht="10.199999999999999">
      <c r="B162" s="205"/>
      <c r="C162" s="206"/>
      <c r="D162" s="186" t="s">
        <v>168</v>
      </c>
      <c r="E162" s="207" t="s">
        <v>19</v>
      </c>
      <c r="F162" s="208" t="s">
        <v>170</v>
      </c>
      <c r="G162" s="206"/>
      <c r="H162" s="209">
        <v>92</v>
      </c>
      <c r="I162" s="210"/>
      <c r="J162" s="206"/>
      <c r="K162" s="206"/>
      <c r="L162" s="211"/>
      <c r="M162" s="212"/>
      <c r="N162" s="213"/>
      <c r="O162" s="213"/>
      <c r="P162" s="213"/>
      <c r="Q162" s="213"/>
      <c r="R162" s="213"/>
      <c r="S162" s="213"/>
      <c r="T162" s="214"/>
      <c r="AT162" s="215" t="s">
        <v>168</v>
      </c>
      <c r="AU162" s="215" t="s">
        <v>82</v>
      </c>
      <c r="AV162" s="13" t="s">
        <v>150</v>
      </c>
      <c r="AW162" s="13" t="s">
        <v>34</v>
      </c>
      <c r="AX162" s="13" t="s">
        <v>80</v>
      </c>
      <c r="AY162" s="215" t="s">
        <v>144</v>
      </c>
    </row>
    <row r="163" spans="1:65" s="2" customFormat="1" ht="16.5" customHeight="1">
      <c r="A163" s="36"/>
      <c r="B163" s="37"/>
      <c r="C163" s="216" t="s">
        <v>247</v>
      </c>
      <c r="D163" s="216" t="s">
        <v>223</v>
      </c>
      <c r="E163" s="217" t="s">
        <v>946</v>
      </c>
      <c r="F163" s="218" t="s">
        <v>947</v>
      </c>
      <c r="G163" s="219" t="s">
        <v>948</v>
      </c>
      <c r="H163" s="220">
        <v>92</v>
      </c>
      <c r="I163" s="221"/>
      <c r="J163" s="222">
        <f>ROUND(I163*H163,2)</f>
        <v>0</v>
      </c>
      <c r="K163" s="218" t="s">
        <v>19</v>
      </c>
      <c r="L163" s="223"/>
      <c r="M163" s="224" t="s">
        <v>19</v>
      </c>
      <c r="N163" s="225" t="s">
        <v>44</v>
      </c>
      <c r="O163" s="66"/>
      <c r="P163" s="182">
        <f>O163*H163</f>
        <v>0</v>
      </c>
      <c r="Q163" s="182">
        <v>4.0800000000000003E-3</v>
      </c>
      <c r="R163" s="182">
        <f>Q163*H163</f>
        <v>0.37536000000000003</v>
      </c>
      <c r="S163" s="182">
        <v>0</v>
      </c>
      <c r="T163" s="183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184" t="s">
        <v>327</v>
      </c>
      <c r="AT163" s="184" t="s">
        <v>223</v>
      </c>
      <c r="AU163" s="184" t="s">
        <v>82</v>
      </c>
      <c r="AY163" s="19" t="s">
        <v>144</v>
      </c>
      <c r="BE163" s="185">
        <f>IF(N163="základní",J163,0)</f>
        <v>0</v>
      </c>
      <c r="BF163" s="185">
        <f>IF(N163="snížená",J163,0)</f>
        <v>0</v>
      </c>
      <c r="BG163" s="185">
        <f>IF(N163="zákl. přenesená",J163,0)</f>
        <v>0</v>
      </c>
      <c r="BH163" s="185">
        <f>IF(N163="sníž. přenesená",J163,0)</f>
        <v>0</v>
      </c>
      <c r="BI163" s="185">
        <f>IF(N163="nulová",J163,0)</f>
        <v>0</v>
      </c>
      <c r="BJ163" s="19" t="s">
        <v>80</v>
      </c>
      <c r="BK163" s="185">
        <f>ROUND(I163*H163,2)</f>
        <v>0</v>
      </c>
      <c r="BL163" s="19" t="s">
        <v>241</v>
      </c>
      <c r="BM163" s="184" t="s">
        <v>949</v>
      </c>
    </row>
    <row r="164" spans="1:65" s="2" customFormat="1" ht="10.199999999999999">
      <c r="A164" s="36"/>
      <c r="B164" s="37"/>
      <c r="C164" s="38"/>
      <c r="D164" s="186" t="s">
        <v>152</v>
      </c>
      <c r="E164" s="38"/>
      <c r="F164" s="187" t="s">
        <v>947</v>
      </c>
      <c r="G164" s="38"/>
      <c r="H164" s="38"/>
      <c r="I164" s="188"/>
      <c r="J164" s="38"/>
      <c r="K164" s="38"/>
      <c r="L164" s="41"/>
      <c r="M164" s="189"/>
      <c r="N164" s="190"/>
      <c r="O164" s="66"/>
      <c r="P164" s="66"/>
      <c r="Q164" s="66"/>
      <c r="R164" s="66"/>
      <c r="S164" s="66"/>
      <c r="T164" s="67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T164" s="19" t="s">
        <v>152</v>
      </c>
      <c r="AU164" s="19" t="s">
        <v>82</v>
      </c>
    </row>
    <row r="165" spans="1:65" s="12" customFormat="1" ht="10.199999999999999">
      <c r="B165" s="194"/>
      <c r="C165" s="195"/>
      <c r="D165" s="186" t="s">
        <v>168</v>
      </c>
      <c r="E165" s="196" t="s">
        <v>19</v>
      </c>
      <c r="F165" s="197" t="s">
        <v>945</v>
      </c>
      <c r="G165" s="195"/>
      <c r="H165" s="198">
        <v>92</v>
      </c>
      <c r="I165" s="199"/>
      <c r="J165" s="195"/>
      <c r="K165" s="195"/>
      <c r="L165" s="200"/>
      <c r="M165" s="201"/>
      <c r="N165" s="202"/>
      <c r="O165" s="202"/>
      <c r="P165" s="202"/>
      <c r="Q165" s="202"/>
      <c r="R165" s="202"/>
      <c r="S165" s="202"/>
      <c r="T165" s="203"/>
      <c r="AT165" s="204" t="s">
        <v>168</v>
      </c>
      <c r="AU165" s="204" t="s">
        <v>82</v>
      </c>
      <c r="AV165" s="12" t="s">
        <v>82</v>
      </c>
      <c r="AW165" s="12" t="s">
        <v>34</v>
      </c>
      <c r="AX165" s="12" t="s">
        <v>73</v>
      </c>
      <c r="AY165" s="204" t="s">
        <v>144</v>
      </c>
    </row>
    <row r="166" spans="1:65" s="13" customFormat="1" ht="10.199999999999999">
      <c r="B166" s="205"/>
      <c r="C166" s="206"/>
      <c r="D166" s="186" t="s">
        <v>168</v>
      </c>
      <c r="E166" s="207" t="s">
        <v>19</v>
      </c>
      <c r="F166" s="208" t="s">
        <v>170</v>
      </c>
      <c r="G166" s="206"/>
      <c r="H166" s="209">
        <v>92</v>
      </c>
      <c r="I166" s="210"/>
      <c r="J166" s="206"/>
      <c r="K166" s="206"/>
      <c r="L166" s="211"/>
      <c r="M166" s="212"/>
      <c r="N166" s="213"/>
      <c r="O166" s="213"/>
      <c r="P166" s="213"/>
      <c r="Q166" s="213"/>
      <c r="R166" s="213"/>
      <c r="S166" s="213"/>
      <c r="T166" s="214"/>
      <c r="AT166" s="215" t="s">
        <v>168</v>
      </c>
      <c r="AU166" s="215" t="s">
        <v>82</v>
      </c>
      <c r="AV166" s="13" t="s">
        <v>150</v>
      </c>
      <c r="AW166" s="13" t="s">
        <v>34</v>
      </c>
      <c r="AX166" s="13" t="s">
        <v>80</v>
      </c>
      <c r="AY166" s="215" t="s">
        <v>144</v>
      </c>
    </row>
    <row r="167" spans="1:65" s="2" customFormat="1" ht="24.15" customHeight="1">
      <c r="A167" s="36"/>
      <c r="B167" s="37"/>
      <c r="C167" s="173" t="s">
        <v>252</v>
      </c>
      <c r="D167" s="173" t="s">
        <v>145</v>
      </c>
      <c r="E167" s="174" t="s">
        <v>950</v>
      </c>
      <c r="F167" s="175" t="s">
        <v>951</v>
      </c>
      <c r="G167" s="176" t="s">
        <v>238</v>
      </c>
      <c r="H167" s="177">
        <v>3.0619999999999998</v>
      </c>
      <c r="I167" s="178"/>
      <c r="J167" s="179">
        <f>ROUND(I167*H167,2)</f>
        <v>0</v>
      </c>
      <c r="K167" s="175" t="s">
        <v>149</v>
      </c>
      <c r="L167" s="41"/>
      <c r="M167" s="180" t="s">
        <v>19</v>
      </c>
      <c r="N167" s="181" t="s">
        <v>44</v>
      </c>
      <c r="O167" s="66"/>
      <c r="P167" s="182">
        <f>O167*H167</f>
        <v>0</v>
      </c>
      <c r="Q167" s="182">
        <v>0</v>
      </c>
      <c r="R167" s="182">
        <f>Q167*H167</f>
        <v>0</v>
      </c>
      <c r="S167" s="182">
        <v>0</v>
      </c>
      <c r="T167" s="183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184" t="s">
        <v>241</v>
      </c>
      <c r="AT167" s="184" t="s">
        <v>145</v>
      </c>
      <c r="AU167" s="184" t="s">
        <v>82</v>
      </c>
      <c r="AY167" s="19" t="s">
        <v>144</v>
      </c>
      <c r="BE167" s="185">
        <f>IF(N167="základní",J167,0)</f>
        <v>0</v>
      </c>
      <c r="BF167" s="185">
        <f>IF(N167="snížená",J167,0)</f>
        <v>0</v>
      </c>
      <c r="BG167" s="185">
        <f>IF(N167="zákl. přenesená",J167,0)</f>
        <v>0</v>
      </c>
      <c r="BH167" s="185">
        <f>IF(N167="sníž. přenesená",J167,0)</f>
        <v>0</v>
      </c>
      <c r="BI167" s="185">
        <f>IF(N167="nulová",J167,0)</f>
        <v>0</v>
      </c>
      <c r="BJ167" s="19" t="s">
        <v>80</v>
      </c>
      <c r="BK167" s="185">
        <f>ROUND(I167*H167,2)</f>
        <v>0</v>
      </c>
      <c r="BL167" s="19" t="s">
        <v>241</v>
      </c>
      <c r="BM167" s="184" t="s">
        <v>952</v>
      </c>
    </row>
    <row r="168" spans="1:65" s="2" customFormat="1" ht="28.8">
      <c r="A168" s="36"/>
      <c r="B168" s="37"/>
      <c r="C168" s="38"/>
      <c r="D168" s="186" t="s">
        <v>152</v>
      </c>
      <c r="E168" s="38"/>
      <c r="F168" s="187" t="s">
        <v>953</v>
      </c>
      <c r="G168" s="38"/>
      <c r="H168" s="38"/>
      <c r="I168" s="188"/>
      <c r="J168" s="38"/>
      <c r="K168" s="38"/>
      <c r="L168" s="41"/>
      <c r="M168" s="189"/>
      <c r="N168" s="190"/>
      <c r="O168" s="66"/>
      <c r="P168" s="66"/>
      <c r="Q168" s="66"/>
      <c r="R168" s="66"/>
      <c r="S168" s="66"/>
      <c r="T168" s="67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T168" s="19" t="s">
        <v>152</v>
      </c>
      <c r="AU168" s="19" t="s">
        <v>82</v>
      </c>
    </row>
    <row r="169" spans="1:65" s="2" customFormat="1" ht="10.199999999999999">
      <c r="A169" s="36"/>
      <c r="B169" s="37"/>
      <c r="C169" s="38"/>
      <c r="D169" s="191" t="s">
        <v>153</v>
      </c>
      <c r="E169" s="38"/>
      <c r="F169" s="192" t="s">
        <v>954</v>
      </c>
      <c r="G169" s="38"/>
      <c r="H169" s="38"/>
      <c r="I169" s="188"/>
      <c r="J169" s="38"/>
      <c r="K169" s="38"/>
      <c r="L169" s="41"/>
      <c r="M169" s="249"/>
      <c r="N169" s="250"/>
      <c r="O169" s="251"/>
      <c r="P169" s="251"/>
      <c r="Q169" s="251"/>
      <c r="R169" s="251"/>
      <c r="S169" s="251"/>
      <c r="T169" s="252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T169" s="19" t="s">
        <v>153</v>
      </c>
      <c r="AU169" s="19" t="s">
        <v>82</v>
      </c>
    </row>
    <row r="170" spans="1:65" s="2" customFormat="1" ht="6.9" customHeight="1">
      <c r="A170" s="36"/>
      <c r="B170" s="49"/>
      <c r="C170" s="50"/>
      <c r="D170" s="50"/>
      <c r="E170" s="50"/>
      <c r="F170" s="50"/>
      <c r="G170" s="50"/>
      <c r="H170" s="50"/>
      <c r="I170" s="50"/>
      <c r="J170" s="50"/>
      <c r="K170" s="50"/>
      <c r="L170" s="41"/>
      <c r="M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</row>
  </sheetData>
  <sheetProtection algorithmName="SHA-512" hashValue="7vhovNXOWcd5dogiqg7da1bA5HlfWf6BEjJUJ45RdSDdHjFEBBlf89xx6QIeG7Ow7eM/LePBpOSHCmxr6Icm1A==" saltValue="NCySRrJCL6FQxigYuF/NIaEfTJ7NZFJ7d1+DUOizjODQ5PzVjSgc88IN0dFwKZ/AHhJYnuFd6nzYvKOoz+ZwSQ==" spinCount="100000" sheet="1" objects="1" scenarios="1" formatColumns="0" formatRows="0" autoFilter="0"/>
  <autoFilter ref="C90:K169" xr:uid="{00000000-0009-0000-0000-000006000000}"/>
  <mergeCells count="12">
    <mergeCell ref="E83:H83"/>
    <mergeCell ref="L2:V2"/>
    <mergeCell ref="E50:H50"/>
    <mergeCell ref="E52:H52"/>
    <mergeCell ref="E54:H54"/>
    <mergeCell ref="E79:H79"/>
    <mergeCell ref="E81:H81"/>
    <mergeCell ref="E7:H7"/>
    <mergeCell ref="E9:H9"/>
    <mergeCell ref="E11:H11"/>
    <mergeCell ref="E20:H20"/>
    <mergeCell ref="E29:H29"/>
  </mergeCells>
  <hyperlinks>
    <hyperlink ref="F109" r:id="rId1" xr:uid="{00000000-0004-0000-0600-000000000000}"/>
    <hyperlink ref="F115" r:id="rId2" xr:uid="{00000000-0004-0000-0600-000001000000}"/>
    <hyperlink ref="F120" r:id="rId3" xr:uid="{00000000-0004-0000-0600-000002000000}"/>
    <hyperlink ref="F125" r:id="rId4" xr:uid="{00000000-0004-0000-0600-000003000000}"/>
    <hyperlink ref="F169" r:id="rId5" xr:uid="{00000000-0004-0000-0600-00000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253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AT2" s="19" t="s">
        <v>107</v>
      </c>
    </row>
    <row r="3" spans="1:46" s="1" customFormat="1" ht="6.9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2"/>
      <c r="AT3" s="19" t="s">
        <v>82</v>
      </c>
    </row>
    <row r="4" spans="1:46" s="1" customFormat="1" ht="24.9" customHeight="1">
      <c r="B4" s="22"/>
      <c r="D4" s="112" t="s">
        <v>119</v>
      </c>
      <c r="L4" s="22"/>
      <c r="M4" s="113" t="s">
        <v>10</v>
      </c>
      <c r="AT4" s="19" t="s">
        <v>4</v>
      </c>
    </row>
    <row r="5" spans="1:46" s="1" customFormat="1" ht="6.9" customHeight="1">
      <c r="B5" s="22"/>
      <c r="L5" s="22"/>
    </row>
    <row r="6" spans="1:46" s="1" customFormat="1" ht="12" customHeight="1">
      <c r="B6" s="22"/>
      <c r="D6" s="114" t="s">
        <v>16</v>
      </c>
      <c r="L6" s="22"/>
    </row>
    <row r="7" spans="1:46" s="1" customFormat="1" ht="26.25" customHeight="1">
      <c r="B7" s="22"/>
      <c r="E7" s="384" t="str">
        <f>'Rekapitulace stavby'!K6</f>
        <v>Lačnovský p., ř. km 0,000 - 3,260, Moravský Lačnov, oprava koryta</v>
      </c>
      <c r="F7" s="385"/>
      <c r="G7" s="385"/>
      <c r="H7" s="385"/>
      <c r="L7" s="22"/>
    </row>
    <row r="8" spans="1:46" s="1" customFormat="1" ht="12" customHeight="1">
      <c r="B8" s="22"/>
      <c r="D8" s="114" t="s">
        <v>120</v>
      </c>
      <c r="L8" s="22"/>
    </row>
    <row r="9" spans="1:46" s="2" customFormat="1" ht="23.25" customHeight="1">
      <c r="A9" s="36"/>
      <c r="B9" s="41"/>
      <c r="C9" s="36"/>
      <c r="D9" s="36"/>
      <c r="E9" s="384" t="s">
        <v>955</v>
      </c>
      <c r="F9" s="386"/>
      <c r="G9" s="386"/>
      <c r="H9" s="386"/>
      <c r="I9" s="36"/>
      <c r="J9" s="36"/>
      <c r="K9" s="36"/>
      <c r="L9" s="115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>
      <c r="A10" s="36"/>
      <c r="B10" s="41"/>
      <c r="C10" s="36"/>
      <c r="D10" s="114" t="s">
        <v>122</v>
      </c>
      <c r="E10" s="36"/>
      <c r="F10" s="36"/>
      <c r="G10" s="36"/>
      <c r="H10" s="36"/>
      <c r="I10" s="36"/>
      <c r="J10" s="36"/>
      <c r="K10" s="36"/>
      <c r="L10" s="11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6.5" customHeight="1">
      <c r="A11" s="36"/>
      <c r="B11" s="41"/>
      <c r="C11" s="36"/>
      <c r="D11" s="36"/>
      <c r="E11" s="387" t="s">
        <v>956</v>
      </c>
      <c r="F11" s="386"/>
      <c r="G11" s="386"/>
      <c r="H11" s="386"/>
      <c r="I11" s="36"/>
      <c r="J11" s="36"/>
      <c r="K11" s="36"/>
      <c r="L11" s="11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0.199999999999999">
      <c r="A12" s="36"/>
      <c r="B12" s="41"/>
      <c r="C12" s="36"/>
      <c r="D12" s="36"/>
      <c r="E12" s="36"/>
      <c r="F12" s="36"/>
      <c r="G12" s="36"/>
      <c r="H12" s="36"/>
      <c r="I12" s="36"/>
      <c r="J12" s="36"/>
      <c r="K12" s="36"/>
      <c r="L12" s="11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>
      <c r="A13" s="36"/>
      <c r="B13" s="41"/>
      <c r="C13" s="36"/>
      <c r="D13" s="114" t="s">
        <v>18</v>
      </c>
      <c r="E13" s="36"/>
      <c r="F13" s="105" t="s">
        <v>19</v>
      </c>
      <c r="G13" s="36"/>
      <c r="H13" s="36"/>
      <c r="I13" s="114" t="s">
        <v>20</v>
      </c>
      <c r="J13" s="105" t="s">
        <v>19</v>
      </c>
      <c r="K13" s="36"/>
      <c r="L13" s="115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4" t="s">
        <v>21</v>
      </c>
      <c r="E14" s="36"/>
      <c r="F14" s="105" t="s">
        <v>22</v>
      </c>
      <c r="G14" s="36"/>
      <c r="H14" s="36"/>
      <c r="I14" s="114" t="s">
        <v>23</v>
      </c>
      <c r="J14" s="116" t="str">
        <f>'Rekapitulace stavby'!AN8</f>
        <v>3. 2. 2025</v>
      </c>
      <c r="K14" s="36"/>
      <c r="L14" s="115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8" customHeight="1">
      <c r="A15" s="36"/>
      <c r="B15" s="41"/>
      <c r="C15" s="36"/>
      <c r="D15" s="36"/>
      <c r="E15" s="36"/>
      <c r="F15" s="36"/>
      <c r="G15" s="36"/>
      <c r="H15" s="36"/>
      <c r="I15" s="36"/>
      <c r="J15" s="36"/>
      <c r="K15" s="36"/>
      <c r="L15" s="11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41"/>
      <c r="C16" s="36"/>
      <c r="D16" s="114" t="s">
        <v>25</v>
      </c>
      <c r="E16" s="36"/>
      <c r="F16" s="36"/>
      <c r="G16" s="36"/>
      <c r="H16" s="36"/>
      <c r="I16" s="114" t="s">
        <v>26</v>
      </c>
      <c r="J16" s="105" t="s">
        <v>27</v>
      </c>
      <c r="K16" s="36"/>
      <c r="L16" s="115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>
      <c r="A17" s="36"/>
      <c r="B17" s="41"/>
      <c r="C17" s="36"/>
      <c r="D17" s="36"/>
      <c r="E17" s="105" t="s">
        <v>28</v>
      </c>
      <c r="F17" s="36"/>
      <c r="G17" s="36"/>
      <c r="H17" s="36"/>
      <c r="I17" s="114" t="s">
        <v>29</v>
      </c>
      <c r="J17" s="105" t="s">
        <v>30</v>
      </c>
      <c r="K17" s="36"/>
      <c r="L17" s="11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" customHeight="1">
      <c r="A18" s="36"/>
      <c r="B18" s="41"/>
      <c r="C18" s="36"/>
      <c r="D18" s="36"/>
      <c r="E18" s="36"/>
      <c r="F18" s="36"/>
      <c r="G18" s="36"/>
      <c r="H18" s="36"/>
      <c r="I18" s="36"/>
      <c r="J18" s="36"/>
      <c r="K18" s="36"/>
      <c r="L18" s="115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>
      <c r="A19" s="36"/>
      <c r="B19" s="41"/>
      <c r="C19" s="36"/>
      <c r="D19" s="114" t="s">
        <v>31</v>
      </c>
      <c r="E19" s="36"/>
      <c r="F19" s="36"/>
      <c r="G19" s="36"/>
      <c r="H19" s="36"/>
      <c r="I19" s="114" t="s">
        <v>26</v>
      </c>
      <c r="J19" s="32" t="str">
        <f>'Rekapitulace stavby'!AN13</f>
        <v>Vyplň údaj</v>
      </c>
      <c r="K19" s="36"/>
      <c r="L19" s="115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>
      <c r="A20" s="36"/>
      <c r="B20" s="41"/>
      <c r="C20" s="36"/>
      <c r="D20" s="36"/>
      <c r="E20" s="388" t="str">
        <f>'Rekapitulace stavby'!E14</f>
        <v>Vyplň údaj</v>
      </c>
      <c r="F20" s="389"/>
      <c r="G20" s="389"/>
      <c r="H20" s="389"/>
      <c r="I20" s="114" t="s">
        <v>29</v>
      </c>
      <c r="J20" s="32" t="str">
        <f>'Rekapitulace stavby'!AN14</f>
        <v>Vyplň údaj</v>
      </c>
      <c r="K20" s="36"/>
      <c r="L20" s="115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" customHeight="1">
      <c r="A21" s="36"/>
      <c r="B21" s="41"/>
      <c r="C21" s="36"/>
      <c r="D21" s="36"/>
      <c r="E21" s="36"/>
      <c r="F21" s="36"/>
      <c r="G21" s="36"/>
      <c r="H21" s="36"/>
      <c r="I21" s="36"/>
      <c r="J21" s="36"/>
      <c r="K21" s="36"/>
      <c r="L21" s="11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>
      <c r="A22" s="36"/>
      <c r="B22" s="41"/>
      <c r="C22" s="36"/>
      <c r="D22" s="114" t="s">
        <v>33</v>
      </c>
      <c r="E22" s="36"/>
      <c r="F22" s="36"/>
      <c r="G22" s="36"/>
      <c r="H22" s="36"/>
      <c r="I22" s="114" t="s">
        <v>26</v>
      </c>
      <c r="J22" s="105" t="s">
        <v>27</v>
      </c>
      <c r="K22" s="36"/>
      <c r="L22" s="115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>
      <c r="A23" s="36"/>
      <c r="B23" s="41"/>
      <c r="C23" s="36"/>
      <c r="D23" s="36"/>
      <c r="E23" s="105" t="s">
        <v>28</v>
      </c>
      <c r="F23" s="36"/>
      <c r="G23" s="36"/>
      <c r="H23" s="36"/>
      <c r="I23" s="114" t="s">
        <v>29</v>
      </c>
      <c r="J23" s="105" t="s">
        <v>30</v>
      </c>
      <c r="K23" s="36"/>
      <c r="L23" s="115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" customHeight="1">
      <c r="A24" s="36"/>
      <c r="B24" s="41"/>
      <c r="C24" s="36"/>
      <c r="D24" s="36"/>
      <c r="E24" s="36"/>
      <c r="F24" s="36"/>
      <c r="G24" s="36"/>
      <c r="H24" s="36"/>
      <c r="I24" s="36"/>
      <c r="J24" s="36"/>
      <c r="K24" s="36"/>
      <c r="L24" s="115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>
      <c r="A25" s="36"/>
      <c r="B25" s="41"/>
      <c r="C25" s="36"/>
      <c r="D25" s="114" t="s">
        <v>35</v>
      </c>
      <c r="E25" s="36"/>
      <c r="F25" s="36"/>
      <c r="G25" s="36"/>
      <c r="H25" s="36"/>
      <c r="I25" s="114" t="s">
        <v>26</v>
      </c>
      <c r="J25" s="105" t="str">
        <f>IF('Rekapitulace stavby'!AN19="","",'Rekapitulace stavby'!AN19)</f>
        <v/>
      </c>
      <c r="K25" s="36"/>
      <c r="L25" s="11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>
      <c r="A26" s="36"/>
      <c r="B26" s="41"/>
      <c r="C26" s="36"/>
      <c r="D26" s="36"/>
      <c r="E26" s="105" t="str">
        <f>IF('Rekapitulace stavby'!E20="","",'Rekapitulace stavby'!E20)</f>
        <v xml:space="preserve"> </v>
      </c>
      <c r="F26" s="36"/>
      <c r="G26" s="36"/>
      <c r="H26" s="36"/>
      <c r="I26" s="114" t="s">
        <v>29</v>
      </c>
      <c r="J26" s="105" t="str">
        <f>IF('Rekapitulace stavby'!AN20="","",'Rekapitulace stavby'!AN20)</f>
        <v/>
      </c>
      <c r="K26" s="36"/>
      <c r="L26" s="115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" customHeight="1">
      <c r="A27" s="36"/>
      <c r="B27" s="41"/>
      <c r="C27" s="36"/>
      <c r="D27" s="36"/>
      <c r="E27" s="36"/>
      <c r="F27" s="36"/>
      <c r="G27" s="36"/>
      <c r="H27" s="36"/>
      <c r="I27" s="36"/>
      <c r="J27" s="36"/>
      <c r="K27" s="36"/>
      <c r="L27" s="115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>
      <c r="A28" s="36"/>
      <c r="B28" s="41"/>
      <c r="C28" s="36"/>
      <c r="D28" s="114" t="s">
        <v>37</v>
      </c>
      <c r="E28" s="36"/>
      <c r="F28" s="36"/>
      <c r="G28" s="36"/>
      <c r="H28" s="36"/>
      <c r="I28" s="36"/>
      <c r="J28" s="36"/>
      <c r="K28" s="36"/>
      <c r="L28" s="115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16.5" customHeight="1">
      <c r="A29" s="117"/>
      <c r="B29" s="118"/>
      <c r="C29" s="117"/>
      <c r="D29" s="117"/>
      <c r="E29" s="390" t="s">
        <v>19</v>
      </c>
      <c r="F29" s="390"/>
      <c r="G29" s="390"/>
      <c r="H29" s="390"/>
      <c r="I29" s="117"/>
      <c r="J29" s="117"/>
      <c r="K29" s="117"/>
      <c r="L29" s="119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</row>
    <row r="30" spans="1:31" s="2" customFormat="1" ht="6.9" customHeight="1">
      <c r="A30" s="36"/>
      <c r="B30" s="41"/>
      <c r="C30" s="36"/>
      <c r="D30" s="36"/>
      <c r="E30" s="36"/>
      <c r="F30" s="36"/>
      <c r="G30" s="36"/>
      <c r="H30" s="36"/>
      <c r="I30" s="36"/>
      <c r="J30" s="36"/>
      <c r="K30" s="36"/>
      <c r="L30" s="115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" customHeight="1">
      <c r="A31" s="36"/>
      <c r="B31" s="41"/>
      <c r="C31" s="36"/>
      <c r="D31" s="120"/>
      <c r="E31" s="120"/>
      <c r="F31" s="120"/>
      <c r="G31" s="120"/>
      <c r="H31" s="120"/>
      <c r="I31" s="120"/>
      <c r="J31" s="120"/>
      <c r="K31" s="120"/>
      <c r="L31" s="115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25.35" customHeight="1">
      <c r="A32" s="36"/>
      <c r="B32" s="41"/>
      <c r="C32" s="36"/>
      <c r="D32" s="121" t="s">
        <v>39</v>
      </c>
      <c r="E32" s="36"/>
      <c r="F32" s="36"/>
      <c r="G32" s="36"/>
      <c r="H32" s="36"/>
      <c r="I32" s="36"/>
      <c r="J32" s="122">
        <f>ROUND(J86, 2)</f>
        <v>0</v>
      </c>
      <c r="K32" s="36"/>
      <c r="L32" s="115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" customHeight="1">
      <c r="A33" s="36"/>
      <c r="B33" s="41"/>
      <c r="C33" s="36"/>
      <c r="D33" s="120"/>
      <c r="E33" s="120"/>
      <c r="F33" s="120"/>
      <c r="G33" s="120"/>
      <c r="H33" s="120"/>
      <c r="I33" s="120"/>
      <c r="J33" s="120"/>
      <c r="K33" s="120"/>
      <c r="L33" s="11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" customHeight="1">
      <c r="A34" s="36"/>
      <c r="B34" s="41"/>
      <c r="C34" s="36"/>
      <c r="D34" s="36"/>
      <c r="E34" s="36"/>
      <c r="F34" s="123" t="s">
        <v>41</v>
      </c>
      <c r="G34" s="36"/>
      <c r="H34" s="36"/>
      <c r="I34" s="123" t="s">
        <v>40</v>
      </c>
      <c r="J34" s="123" t="s">
        <v>42</v>
      </c>
      <c r="K34" s="36"/>
      <c r="L34" s="115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" customHeight="1">
      <c r="A35" s="36"/>
      <c r="B35" s="41"/>
      <c r="C35" s="36"/>
      <c r="D35" s="124" t="s">
        <v>43</v>
      </c>
      <c r="E35" s="114" t="s">
        <v>44</v>
      </c>
      <c r="F35" s="125">
        <f>ROUND((SUM(BE86:BE252)),  2)</f>
        <v>0</v>
      </c>
      <c r="G35" s="36"/>
      <c r="H35" s="36"/>
      <c r="I35" s="126">
        <v>0.21</v>
      </c>
      <c r="J35" s="125">
        <f>ROUND(((SUM(BE86:BE252))*I35),  2)</f>
        <v>0</v>
      </c>
      <c r="K35" s="36"/>
      <c r="L35" s="115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" customHeight="1">
      <c r="A36" s="36"/>
      <c r="B36" s="41"/>
      <c r="C36" s="36"/>
      <c r="D36" s="36"/>
      <c r="E36" s="114" t="s">
        <v>45</v>
      </c>
      <c r="F36" s="125">
        <f>ROUND((SUM(BF86:BF252)),  2)</f>
        <v>0</v>
      </c>
      <c r="G36" s="36"/>
      <c r="H36" s="36"/>
      <c r="I36" s="126">
        <v>0.12</v>
      </c>
      <c r="J36" s="125">
        <f>ROUND(((SUM(BF86:BF252))*I36),  2)</f>
        <v>0</v>
      </c>
      <c r="K36" s="36"/>
      <c r="L36" s="115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" hidden="1" customHeight="1">
      <c r="A37" s="36"/>
      <c r="B37" s="41"/>
      <c r="C37" s="36"/>
      <c r="D37" s="36"/>
      <c r="E37" s="114" t="s">
        <v>46</v>
      </c>
      <c r="F37" s="125">
        <f>ROUND((SUM(BG86:BG252)),  2)</f>
        <v>0</v>
      </c>
      <c r="G37" s="36"/>
      <c r="H37" s="36"/>
      <c r="I37" s="126">
        <v>0.21</v>
      </c>
      <c r="J37" s="125">
        <f>0</f>
        <v>0</v>
      </c>
      <c r="K37" s="36"/>
      <c r="L37" s="115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" hidden="1" customHeight="1">
      <c r="A38" s="36"/>
      <c r="B38" s="41"/>
      <c r="C38" s="36"/>
      <c r="D38" s="36"/>
      <c r="E38" s="114" t="s">
        <v>47</v>
      </c>
      <c r="F38" s="125">
        <f>ROUND((SUM(BH86:BH252)),  2)</f>
        <v>0</v>
      </c>
      <c r="G38" s="36"/>
      <c r="H38" s="36"/>
      <c r="I38" s="126">
        <v>0.12</v>
      </c>
      <c r="J38" s="125">
        <f>0</f>
        <v>0</v>
      </c>
      <c r="K38" s="36"/>
      <c r="L38" s="115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" hidden="1" customHeight="1">
      <c r="A39" s="36"/>
      <c r="B39" s="41"/>
      <c r="C39" s="36"/>
      <c r="D39" s="36"/>
      <c r="E39" s="114" t="s">
        <v>48</v>
      </c>
      <c r="F39" s="125">
        <f>ROUND((SUM(BI86:BI252)),  2)</f>
        <v>0</v>
      </c>
      <c r="G39" s="36"/>
      <c r="H39" s="36"/>
      <c r="I39" s="126">
        <v>0</v>
      </c>
      <c r="J39" s="125">
        <f>0</f>
        <v>0</v>
      </c>
      <c r="K39" s="36"/>
      <c r="L39" s="11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" customHeight="1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115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>
      <c r="A41" s="36"/>
      <c r="B41" s="41"/>
      <c r="C41" s="127"/>
      <c r="D41" s="128" t="s">
        <v>49</v>
      </c>
      <c r="E41" s="129"/>
      <c r="F41" s="129"/>
      <c r="G41" s="130" t="s">
        <v>50</v>
      </c>
      <c r="H41" s="131" t="s">
        <v>51</v>
      </c>
      <c r="I41" s="129"/>
      <c r="J41" s="132">
        <f>SUM(J32:J39)</f>
        <v>0</v>
      </c>
      <c r="K41" s="133"/>
      <c r="L41" s="115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" customHeight="1">
      <c r="A42" s="36"/>
      <c r="B42" s="134"/>
      <c r="C42" s="135"/>
      <c r="D42" s="135"/>
      <c r="E42" s="135"/>
      <c r="F42" s="135"/>
      <c r="G42" s="135"/>
      <c r="H42" s="135"/>
      <c r="I42" s="135"/>
      <c r="J42" s="135"/>
      <c r="K42" s="135"/>
      <c r="L42" s="115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6" spans="1:31" s="2" customFormat="1" ht="6.9" customHeight="1">
      <c r="A46" s="36"/>
      <c r="B46" s="136"/>
      <c r="C46" s="137"/>
      <c r="D46" s="137"/>
      <c r="E46" s="137"/>
      <c r="F46" s="137"/>
      <c r="G46" s="137"/>
      <c r="H46" s="137"/>
      <c r="I46" s="137"/>
      <c r="J46" s="137"/>
      <c r="K46" s="137"/>
      <c r="L46" s="115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24.9" customHeight="1">
      <c r="A47" s="36"/>
      <c r="B47" s="37"/>
      <c r="C47" s="25" t="s">
        <v>124</v>
      </c>
      <c r="D47" s="38"/>
      <c r="E47" s="38"/>
      <c r="F47" s="38"/>
      <c r="G47" s="38"/>
      <c r="H47" s="38"/>
      <c r="I47" s="38"/>
      <c r="J47" s="38"/>
      <c r="K47" s="38"/>
      <c r="L47" s="115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6.9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115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16</v>
      </c>
      <c r="D49" s="38"/>
      <c r="E49" s="38"/>
      <c r="F49" s="38"/>
      <c r="G49" s="38"/>
      <c r="H49" s="38"/>
      <c r="I49" s="38"/>
      <c r="J49" s="38"/>
      <c r="K49" s="38"/>
      <c r="L49" s="11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26.25" customHeight="1">
      <c r="A50" s="36"/>
      <c r="B50" s="37"/>
      <c r="C50" s="38"/>
      <c r="D50" s="38"/>
      <c r="E50" s="391" t="str">
        <f>E7</f>
        <v>Lačnovský p., ř. km 0,000 - 3,260, Moravský Lačnov, oprava koryta</v>
      </c>
      <c r="F50" s="392"/>
      <c r="G50" s="392"/>
      <c r="H50" s="392"/>
      <c r="I50" s="38"/>
      <c r="J50" s="38"/>
      <c r="K50" s="38"/>
      <c r="L50" s="115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1" customFormat="1" ht="12" customHeight="1">
      <c r="B51" s="23"/>
      <c r="C51" s="31" t="s">
        <v>120</v>
      </c>
      <c r="D51" s="24"/>
      <c r="E51" s="24"/>
      <c r="F51" s="24"/>
      <c r="G51" s="24"/>
      <c r="H51" s="24"/>
      <c r="I51" s="24"/>
      <c r="J51" s="24"/>
      <c r="K51" s="24"/>
      <c r="L51" s="22"/>
    </row>
    <row r="52" spans="1:47" s="2" customFormat="1" ht="23.25" customHeight="1">
      <c r="A52" s="36"/>
      <c r="B52" s="37"/>
      <c r="C52" s="38"/>
      <c r="D52" s="38"/>
      <c r="E52" s="391" t="s">
        <v>955</v>
      </c>
      <c r="F52" s="393"/>
      <c r="G52" s="393"/>
      <c r="H52" s="393"/>
      <c r="I52" s="38"/>
      <c r="J52" s="38"/>
      <c r="K52" s="38"/>
      <c r="L52" s="11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12" customHeight="1">
      <c r="A53" s="36"/>
      <c r="B53" s="37"/>
      <c r="C53" s="31" t="s">
        <v>122</v>
      </c>
      <c r="D53" s="38"/>
      <c r="E53" s="38"/>
      <c r="F53" s="38"/>
      <c r="G53" s="38"/>
      <c r="H53" s="38"/>
      <c r="I53" s="38"/>
      <c r="J53" s="38"/>
      <c r="K53" s="38"/>
      <c r="L53" s="11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6.5" customHeight="1">
      <c r="A54" s="36"/>
      <c r="B54" s="37"/>
      <c r="C54" s="38"/>
      <c r="D54" s="38"/>
      <c r="E54" s="345" t="str">
        <f>E11</f>
        <v>SO-02.00 - VRN</v>
      </c>
      <c r="F54" s="393"/>
      <c r="G54" s="393"/>
      <c r="H54" s="393"/>
      <c r="I54" s="38"/>
      <c r="J54" s="38"/>
      <c r="K54" s="38"/>
      <c r="L54" s="11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6.9" customHeight="1">
      <c r="A55" s="36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115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2" customHeight="1">
      <c r="A56" s="36"/>
      <c r="B56" s="37"/>
      <c r="C56" s="31" t="s">
        <v>21</v>
      </c>
      <c r="D56" s="38"/>
      <c r="E56" s="38"/>
      <c r="F56" s="29" t="str">
        <f>F14</f>
        <v>Svitavy</v>
      </c>
      <c r="G56" s="38"/>
      <c r="H56" s="38"/>
      <c r="I56" s="31" t="s">
        <v>23</v>
      </c>
      <c r="J56" s="61" t="str">
        <f>IF(J14="","",J14)</f>
        <v>3. 2. 2025</v>
      </c>
      <c r="K56" s="38"/>
      <c r="L56" s="115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6.9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11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5.15" customHeight="1">
      <c r="A58" s="36"/>
      <c r="B58" s="37"/>
      <c r="C58" s="31" t="s">
        <v>25</v>
      </c>
      <c r="D58" s="38"/>
      <c r="E58" s="38"/>
      <c r="F58" s="29" t="str">
        <f>E17</f>
        <v>Povodí Moravy, s.p.</v>
      </c>
      <c r="G58" s="38"/>
      <c r="H58" s="38"/>
      <c r="I58" s="31" t="s">
        <v>33</v>
      </c>
      <c r="J58" s="34" t="str">
        <f>E23</f>
        <v>Povodí Moravy, s.p.</v>
      </c>
      <c r="K58" s="38"/>
      <c r="L58" s="11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15.15" customHeight="1">
      <c r="A59" s="36"/>
      <c r="B59" s="37"/>
      <c r="C59" s="31" t="s">
        <v>31</v>
      </c>
      <c r="D59" s="38"/>
      <c r="E59" s="38"/>
      <c r="F59" s="29" t="str">
        <f>IF(E20="","",E20)</f>
        <v>Vyplň údaj</v>
      </c>
      <c r="G59" s="38"/>
      <c r="H59" s="38"/>
      <c r="I59" s="31" t="s">
        <v>35</v>
      </c>
      <c r="J59" s="34" t="str">
        <f>E26</f>
        <v xml:space="preserve"> </v>
      </c>
      <c r="K59" s="38"/>
      <c r="L59" s="11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pans="1:47" s="2" customFormat="1" ht="10.35" customHeight="1">
      <c r="A60" s="36"/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115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pans="1:47" s="2" customFormat="1" ht="29.25" customHeight="1">
      <c r="A61" s="36"/>
      <c r="B61" s="37"/>
      <c r="C61" s="138" t="s">
        <v>125</v>
      </c>
      <c r="D61" s="139"/>
      <c r="E61" s="139"/>
      <c r="F61" s="139"/>
      <c r="G61" s="139"/>
      <c r="H61" s="139"/>
      <c r="I61" s="139"/>
      <c r="J61" s="140" t="s">
        <v>126</v>
      </c>
      <c r="K61" s="139"/>
      <c r="L61" s="115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47" s="2" customFormat="1" ht="10.35" customHeight="1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15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47" s="2" customFormat="1" ht="22.8" customHeight="1">
      <c r="A63" s="36"/>
      <c r="B63" s="37"/>
      <c r="C63" s="141" t="s">
        <v>71</v>
      </c>
      <c r="D63" s="38"/>
      <c r="E63" s="38"/>
      <c r="F63" s="38"/>
      <c r="G63" s="38"/>
      <c r="H63" s="38"/>
      <c r="I63" s="38"/>
      <c r="J63" s="79">
        <f>J86</f>
        <v>0</v>
      </c>
      <c r="K63" s="38"/>
      <c r="L63" s="115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U63" s="19" t="s">
        <v>127</v>
      </c>
    </row>
    <row r="64" spans="1:47" s="9" customFormat="1" ht="24.9" customHeight="1">
      <c r="B64" s="142"/>
      <c r="C64" s="143"/>
      <c r="D64" s="144" t="s">
        <v>128</v>
      </c>
      <c r="E64" s="145"/>
      <c r="F64" s="145"/>
      <c r="G64" s="145"/>
      <c r="H64" s="145"/>
      <c r="I64" s="145"/>
      <c r="J64" s="146">
        <f>J87</f>
        <v>0</v>
      </c>
      <c r="K64" s="143"/>
      <c r="L64" s="147"/>
    </row>
    <row r="65" spans="1:31" s="2" customFormat="1" ht="21.75" customHeight="1">
      <c r="A65" s="36"/>
      <c r="B65" s="37"/>
      <c r="C65" s="38"/>
      <c r="D65" s="38"/>
      <c r="E65" s="38"/>
      <c r="F65" s="38"/>
      <c r="G65" s="38"/>
      <c r="H65" s="38"/>
      <c r="I65" s="38"/>
      <c r="J65" s="38"/>
      <c r="K65" s="38"/>
      <c r="L65" s="115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s="2" customFormat="1" ht="6.9" customHeight="1">
      <c r="A66" s="36"/>
      <c r="B66" s="49"/>
      <c r="C66" s="50"/>
      <c r="D66" s="50"/>
      <c r="E66" s="50"/>
      <c r="F66" s="50"/>
      <c r="G66" s="50"/>
      <c r="H66" s="50"/>
      <c r="I66" s="50"/>
      <c r="J66" s="50"/>
      <c r="K66" s="50"/>
      <c r="L66" s="115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70" spans="1:31" s="2" customFormat="1" ht="6.9" customHeight="1">
      <c r="A70" s="36"/>
      <c r="B70" s="51"/>
      <c r="C70" s="52"/>
      <c r="D70" s="52"/>
      <c r="E70" s="52"/>
      <c r="F70" s="52"/>
      <c r="G70" s="52"/>
      <c r="H70" s="52"/>
      <c r="I70" s="52"/>
      <c r="J70" s="52"/>
      <c r="K70" s="52"/>
      <c r="L70" s="115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24.9" customHeight="1">
      <c r="A71" s="36"/>
      <c r="B71" s="37"/>
      <c r="C71" s="25" t="s">
        <v>129</v>
      </c>
      <c r="D71" s="38"/>
      <c r="E71" s="38"/>
      <c r="F71" s="38"/>
      <c r="G71" s="38"/>
      <c r="H71" s="38"/>
      <c r="I71" s="38"/>
      <c r="J71" s="38"/>
      <c r="K71" s="38"/>
      <c r="L71" s="115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6.9" customHeight="1">
      <c r="A72" s="36"/>
      <c r="B72" s="37"/>
      <c r="C72" s="38"/>
      <c r="D72" s="38"/>
      <c r="E72" s="38"/>
      <c r="F72" s="38"/>
      <c r="G72" s="38"/>
      <c r="H72" s="38"/>
      <c r="I72" s="38"/>
      <c r="J72" s="38"/>
      <c r="K72" s="38"/>
      <c r="L72" s="115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12" customHeight="1">
      <c r="A73" s="36"/>
      <c r="B73" s="37"/>
      <c r="C73" s="31" t="s">
        <v>16</v>
      </c>
      <c r="D73" s="38"/>
      <c r="E73" s="38"/>
      <c r="F73" s="38"/>
      <c r="G73" s="38"/>
      <c r="H73" s="38"/>
      <c r="I73" s="38"/>
      <c r="J73" s="38"/>
      <c r="K73" s="38"/>
      <c r="L73" s="115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26.25" customHeight="1">
      <c r="A74" s="36"/>
      <c r="B74" s="37"/>
      <c r="C74" s="38"/>
      <c r="D74" s="38"/>
      <c r="E74" s="391" t="str">
        <f>E7</f>
        <v>Lačnovský p., ř. km 0,000 - 3,260, Moravský Lačnov, oprava koryta</v>
      </c>
      <c r="F74" s="392"/>
      <c r="G74" s="392"/>
      <c r="H74" s="392"/>
      <c r="I74" s="38"/>
      <c r="J74" s="38"/>
      <c r="K74" s="38"/>
      <c r="L74" s="115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1" customFormat="1" ht="12" customHeight="1">
      <c r="B75" s="23"/>
      <c r="C75" s="31" t="s">
        <v>120</v>
      </c>
      <c r="D75" s="24"/>
      <c r="E75" s="24"/>
      <c r="F75" s="24"/>
      <c r="G75" s="24"/>
      <c r="H75" s="24"/>
      <c r="I75" s="24"/>
      <c r="J75" s="24"/>
      <c r="K75" s="24"/>
      <c r="L75" s="22"/>
    </row>
    <row r="76" spans="1:31" s="2" customFormat="1" ht="23.25" customHeight="1">
      <c r="A76" s="36"/>
      <c r="B76" s="37"/>
      <c r="C76" s="38"/>
      <c r="D76" s="38"/>
      <c r="E76" s="391" t="s">
        <v>955</v>
      </c>
      <c r="F76" s="393"/>
      <c r="G76" s="393"/>
      <c r="H76" s="393"/>
      <c r="I76" s="38"/>
      <c r="J76" s="38"/>
      <c r="K76" s="38"/>
      <c r="L76" s="115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2" customHeight="1">
      <c r="A77" s="36"/>
      <c r="B77" s="37"/>
      <c r="C77" s="31" t="s">
        <v>122</v>
      </c>
      <c r="D77" s="38"/>
      <c r="E77" s="38"/>
      <c r="F77" s="38"/>
      <c r="G77" s="38"/>
      <c r="H77" s="38"/>
      <c r="I77" s="38"/>
      <c r="J77" s="38"/>
      <c r="K77" s="38"/>
      <c r="L77" s="115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16.5" customHeight="1">
      <c r="A78" s="36"/>
      <c r="B78" s="37"/>
      <c r="C78" s="38"/>
      <c r="D78" s="38"/>
      <c r="E78" s="345" t="str">
        <f>E11</f>
        <v>SO-02.00 - VRN</v>
      </c>
      <c r="F78" s="393"/>
      <c r="G78" s="393"/>
      <c r="H78" s="393"/>
      <c r="I78" s="38"/>
      <c r="J78" s="38"/>
      <c r="K78" s="38"/>
      <c r="L78" s="115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6.9" customHeight="1">
      <c r="A79" s="36"/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115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2" customHeight="1">
      <c r="A80" s="36"/>
      <c r="B80" s="37"/>
      <c r="C80" s="31" t="s">
        <v>21</v>
      </c>
      <c r="D80" s="38"/>
      <c r="E80" s="38"/>
      <c r="F80" s="29" t="str">
        <f>F14</f>
        <v>Svitavy</v>
      </c>
      <c r="G80" s="38"/>
      <c r="H80" s="38"/>
      <c r="I80" s="31" t="s">
        <v>23</v>
      </c>
      <c r="J80" s="61" t="str">
        <f>IF(J14="","",J14)</f>
        <v>3. 2. 2025</v>
      </c>
      <c r="K80" s="38"/>
      <c r="L80" s="115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6.9" customHeight="1">
      <c r="A81" s="36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115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5.15" customHeight="1">
      <c r="A82" s="36"/>
      <c r="B82" s="37"/>
      <c r="C82" s="31" t="s">
        <v>25</v>
      </c>
      <c r="D82" s="38"/>
      <c r="E82" s="38"/>
      <c r="F82" s="29" t="str">
        <f>E17</f>
        <v>Povodí Moravy, s.p.</v>
      </c>
      <c r="G82" s="38"/>
      <c r="H82" s="38"/>
      <c r="I82" s="31" t="s">
        <v>33</v>
      </c>
      <c r="J82" s="34" t="str">
        <f>E23</f>
        <v>Povodí Moravy, s.p.</v>
      </c>
      <c r="K82" s="38"/>
      <c r="L82" s="115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15.15" customHeight="1">
      <c r="A83" s="36"/>
      <c r="B83" s="37"/>
      <c r="C83" s="31" t="s">
        <v>31</v>
      </c>
      <c r="D83" s="38"/>
      <c r="E83" s="38"/>
      <c r="F83" s="29" t="str">
        <f>IF(E20="","",E20)</f>
        <v>Vyplň údaj</v>
      </c>
      <c r="G83" s="38"/>
      <c r="H83" s="38"/>
      <c r="I83" s="31" t="s">
        <v>35</v>
      </c>
      <c r="J83" s="34" t="str">
        <f>E26</f>
        <v xml:space="preserve"> </v>
      </c>
      <c r="K83" s="38"/>
      <c r="L83" s="115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10.35" customHeight="1">
      <c r="A84" s="36"/>
      <c r="B84" s="37"/>
      <c r="C84" s="38"/>
      <c r="D84" s="38"/>
      <c r="E84" s="38"/>
      <c r="F84" s="38"/>
      <c r="G84" s="38"/>
      <c r="H84" s="38"/>
      <c r="I84" s="38"/>
      <c r="J84" s="38"/>
      <c r="K84" s="38"/>
      <c r="L84" s="115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10" customFormat="1" ht="29.25" customHeight="1">
      <c r="A85" s="148"/>
      <c r="B85" s="149"/>
      <c r="C85" s="150" t="s">
        <v>130</v>
      </c>
      <c r="D85" s="151" t="s">
        <v>58</v>
      </c>
      <c r="E85" s="151" t="s">
        <v>54</v>
      </c>
      <c r="F85" s="151" t="s">
        <v>55</v>
      </c>
      <c r="G85" s="151" t="s">
        <v>131</v>
      </c>
      <c r="H85" s="151" t="s">
        <v>132</v>
      </c>
      <c r="I85" s="151" t="s">
        <v>133</v>
      </c>
      <c r="J85" s="151" t="s">
        <v>126</v>
      </c>
      <c r="K85" s="152" t="s">
        <v>134</v>
      </c>
      <c r="L85" s="153"/>
      <c r="M85" s="70" t="s">
        <v>19</v>
      </c>
      <c r="N85" s="71" t="s">
        <v>43</v>
      </c>
      <c r="O85" s="71" t="s">
        <v>135</v>
      </c>
      <c r="P85" s="71" t="s">
        <v>136</v>
      </c>
      <c r="Q85" s="71" t="s">
        <v>137</v>
      </c>
      <c r="R85" s="71" t="s">
        <v>138</v>
      </c>
      <c r="S85" s="71" t="s">
        <v>139</v>
      </c>
      <c r="T85" s="72" t="s">
        <v>140</v>
      </c>
      <c r="U85" s="148"/>
      <c r="V85" s="148"/>
      <c r="W85" s="148"/>
      <c r="X85" s="148"/>
      <c r="Y85" s="148"/>
      <c r="Z85" s="148"/>
      <c r="AA85" s="148"/>
      <c r="AB85" s="148"/>
      <c r="AC85" s="148"/>
      <c r="AD85" s="148"/>
      <c r="AE85" s="148"/>
    </row>
    <row r="86" spans="1:65" s="2" customFormat="1" ht="22.8" customHeight="1">
      <c r="A86" s="36"/>
      <c r="B86" s="37"/>
      <c r="C86" s="77" t="s">
        <v>141</v>
      </c>
      <c r="D86" s="38"/>
      <c r="E86" s="38"/>
      <c r="F86" s="38"/>
      <c r="G86" s="38"/>
      <c r="H86" s="38"/>
      <c r="I86" s="38"/>
      <c r="J86" s="154">
        <f>BK86</f>
        <v>0</v>
      </c>
      <c r="K86" s="38"/>
      <c r="L86" s="41"/>
      <c r="M86" s="73"/>
      <c r="N86" s="155"/>
      <c r="O86" s="74"/>
      <c r="P86" s="156">
        <f>P87</f>
        <v>0</v>
      </c>
      <c r="Q86" s="74"/>
      <c r="R86" s="156">
        <f>R87</f>
        <v>529.31750875</v>
      </c>
      <c r="S86" s="74"/>
      <c r="T86" s="157">
        <f>T87</f>
        <v>44.73</v>
      </c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T86" s="19" t="s">
        <v>72</v>
      </c>
      <c r="AU86" s="19" t="s">
        <v>127</v>
      </c>
      <c r="BK86" s="158">
        <f>BK87</f>
        <v>0</v>
      </c>
    </row>
    <row r="87" spans="1:65" s="11" customFormat="1" ht="25.95" customHeight="1">
      <c r="B87" s="159"/>
      <c r="C87" s="160"/>
      <c r="D87" s="161" t="s">
        <v>72</v>
      </c>
      <c r="E87" s="162" t="s">
        <v>85</v>
      </c>
      <c r="F87" s="162" t="s">
        <v>142</v>
      </c>
      <c r="G87" s="160"/>
      <c r="H87" s="160"/>
      <c r="I87" s="163"/>
      <c r="J87" s="164">
        <f>BK87</f>
        <v>0</v>
      </c>
      <c r="K87" s="160"/>
      <c r="L87" s="165"/>
      <c r="M87" s="166"/>
      <c r="N87" s="167"/>
      <c r="O87" s="167"/>
      <c r="P87" s="168">
        <f>SUM(P88:P252)</f>
        <v>0</v>
      </c>
      <c r="Q87" s="167"/>
      <c r="R87" s="168">
        <f>SUM(R88:R252)</f>
        <v>529.31750875</v>
      </c>
      <c r="S87" s="167"/>
      <c r="T87" s="169">
        <f>SUM(T88:T252)</f>
        <v>44.73</v>
      </c>
      <c r="AR87" s="170" t="s">
        <v>143</v>
      </c>
      <c r="AT87" s="171" t="s">
        <v>72</v>
      </c>
      <c r="AU87" s="171" t="s">
        <v>73</v>
      </c>
      <c r="AY87" s="170" t="s">
        <v>144</v>
      </c>
      <c r="BK87" s="172">
        <f>SUM(BK88:BK252)</f>
        <v>0</v>
      </c>
    </row>
    <row r="88" spans="1:65" s="2" customFormat="1" ht="24.15" customHeight="1">
      <c r="A88" s="36"/>
      <c r="B88" s="37"/>
      <c r="C88" s="173" t="s">
        <v>80</v>
      </c>
      <c r="D88" s="173" t="s">
        <v>145</v>
      </c>
      <c r="E88" s="174" t="s">
        <v>162</v>
      </c>
      <c r="F88" s="175" t="s">
        <v>163</v>
      </c>
      <c r="G88" s="176" t="s">
        <v>164</v>
      </c>
      <c r="H88" s="177">
        <v>0.71699999999999997</v>
      </c>
      <c r="I88" s="178"/>
      <c r="J88" s="179">
        <f>ROUND(I88*H88,2)</f>
        <v>0</v>
      </c>
      <c r="K88" s="175" t="s">
        <v>149</v>
      </c>
      <c r="L88" s="41"/>
      <c r="M88" s="180" t="s">
        <v>19</v>
      </c>
      <c r="N88" s="181" t="s">
        <v>44</v>
      </c>
      <c r="O88" s="66"/>
      <c r="P88" s="182">
        <f>O88*H88</f>
        <v>0</v>
      </c>
      <c r="Q88" s="182">
        <v>0</v>
      </c>
      <c r="R88" s="182">
        <f>Q88*H88</f>
        <v>0</v>
      </c>
      <c r="S88" s="182">
        <v>0</v>
      </c>
      <c r="T88" s="183">
        <f>S88*H88</f>
        <v>0</v>
      </c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R88" s="184" t="s">
        <v>150</v>
      </c>
      <c r="AT88" s="184" t="s">
        <v>145</v>
      </c>
      <c r="AU88" s="184" t="s">
        <v>80</v>
      </c>
      <c r="AY88" s="19" t="s">
        <v>144</v>
      </c>
      <c r="BE88" s="185">
        <f>IF(N88="základní",J88,0)</f>
        <v>0</v>
      </c>
      <c r="BF88" s="185">
        <f>IF(N88="snížená",J88,0)</f>
        <v>0</v>
      </c>
      <c r="BG88" s="185">
        <f>IF(N88="zákl. přenesená",J88,0)</f>
        <v>0</v>
      </c>
      <c r="BH88" s="185">
        <f>IF(N88="sníž. přenesená",J88,0)</f>
        <v>0</v>
      </c>
      <c r="BI88" s="185">
        <f>IF(N88="nulová",J88,0)</f>
        <v>0</v>
      </c>
      <c r="BJ88" s="19" t="s">
        <v>80</v>
      </c>
      <c r="BK88" s="185">
        <f>ROUND(I88*H88,2)</f>
        <v>0</v>
      </c>
      <c r="BL88" s="19" t="s">
        <v>150</v>
      </c>
      <c r="BM88" s="184" t="s">
        <v>957</v>
      </c>
    </row>
    <row r="89" spans="1:65" s="2" customFormat="1" ht="19.2">
      <c r="A89" s="36"/>
      <c r="B89" s="37"/>
      <c r="C89" s="38"/>
      <c r="D89" s="186" t="s">
        <v>152</v>
      </c>
      <c r="E89" s="38"/>
      <c r="F89" s="187" t="s">
        <v>958</v>
      </c>
      <c r="G89" s="38"/>
      <c r="H89" s="38"/>
      <c r="I89" s="188"/>
      <c r="J89" s="38"/>
      <c r="K89" s="38"/>
      <c r="L89" s="41"/>
      <c r="M89" s="189"/>
      <c r="N89" s="190"/>
      <c r="O89" s="66"/>
      <c r="P89" s="66"/>
      <c r="Q89" s="66"/>
      <c r="R89" s="66"/>
      <c r="S89" s="66"/>
      <c r="T89" s="67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T89" s="19" t="s">
        <v>152</v>
      </c>
      <c r="AU89" s="19" t="s">
        <v>80</v>
      </c>
    </row>
    <row r="90" spans="1:65" s="2" customFormat="1" ht="10.199999999999999">
      <c r="A90" s="36"/>
      <c r="B90" s="37"/>
      <c r="C90" s="38"/>
      <c r="D90" s="191" t="s">
        <v>153</v>
      </c>
      <c r="E90" s="38"/>
      <c r="F90" s="192" t="s">
        <v>166</v>
      </c>
      <c r="G90" s="38"/>
      <c r="H90" s="38"/>
      <c r="I90" s="188"/>
      <c r="J90" s="38"/>
      <c r="K90" s="38"/>
      <c r="L90" s="41"/>
      <c r="M90" s="189"/>
      <c r="N90" s="190"/>
      <c r="O90" s="66"/>
      <c r="P90" s="66"/>
      <c r="Q90" s="66"/>
      <c r="R90" s="66"/>
      <c r="S90" s="66"/>
      <c r="T90" s="67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T90" s="19" t="s">
        <v>153</v>
      </c>
      <c r="AU90" s="19" t="s">
        <v>80</v>
      </c>
    </row>
    <row r="91" spans="1:65" s="12" customFormat="1" ht="20.399999999999999">
      <c r="B91" s="194"/>
      <c r="C91" s="195"/>
      <c r="D91" s="186" t="s">
        <v>168</v>
      </c>
      <c r="E91" s="196" t="s">
        <v>19</v>
      </c>
      <c r="F91" s="197" t="s">
        <v>959</v>
      </c>
      <c r="G91" s="195"/>
      <c r="H91" s="198">
        <v>0.71699999999999997</v>
      </c>
      <c r="I91" s="199"/>
      <c r="J91" s="195"/>
      <c r="K91" s="195"/>
      <c r="L91" s="200"/>
      <c r="M91" s="201"/>
      <c r="N91" s="202"/>
      <c r="O91" s="202"/>
      <c r="P91" s="202"/>
      <c r="Q91" s="202"/>
      <c r="R91" s="202"/>
      <c r="S91" s="202"/>
      <c r="T91" s="203"/>
      <c r="AT91" s="204" t="s">
        <v>168</v>
      </c>
      <c r="AU91" s="204" t="s">
        <v>80</v>
      </c>
      <c r="AV91" s="12" t="s">
        <v>82</v>
      </c>
      <c r="AW91" s="12" t="s">
        <v>34</v>
      </c>
      <c r="AX91" s="12" t="s">
        <v>73</v>
      </c>
      <c r="AY91" s="204" t="s">
        <v>144</v>
      </c>
    </row>
    <row r="92" spans="1:65" s="13" customFormat="1" ht="10.199999999999999">
      <c r="B92" s="205"/>
      <c r="C92" s="206"/>
      <c r="D92" s="186" t="s">
        <v>168</v>
      </c>
      <c r="E92" s="207" t="s">
        <v>19</v>
      </c>
      <c r="F92" s="208" t="s">
        <v>170</v>
      </c>
      <c r="G92" s="206"/>
      <c r="H92" s="209">
        <v>0.71699999999999997</v>
      </c>
      <c r="I92" s="210"/>
      <c r="J92" s="206"/>
      <c r="K92" s="206"/>
      <c r="L92" s="211"/>
      <c r="M92" s="212"/>
      <c r="N92" s="213"/>
      <c r="O92" s="213"/>
      <c r="P92" s="213"/>
      <c r="Q92" s="213"/>
      <c r="R92" s="213"/>
      <c r="S92" s="213"/>
      <c r="T92" s="214"/>
      <c r="AT92" s="215" t="s">
        <v>168</v>
      </c>
      <c r="AU92" s="215" t="s">
        <v>80</v>
      </c>
      <c r="AV92" s="13" t="s">
        <v>150</v>
      </c>
      <c r="AW92" s="13" t="s">
        <v>34</v>
      </c>
      <c r="AX92" s="13" t="s">
        <v>80</v>
      </c>
      <c r="AY92" s="215" t="s">
        <v>144</v>
      </c>
    </row>
    <row r="93" spans="1:65" s="2" customFormat="1" ht="24.15" customHeight="1">
      <c r="A93" s="36"/>
      <c r="B93" s="37"/>
      <c r="C93" s="173" t="s">
        <v>82</v>
      </c>
      <c r="D93" s="173" t="s">
        <v>145</v>
      </c>
      <c r="E93" s="174" t="s">
        <v>171</v>
      </c>
      <c r="F93" s="175" t="s">
        <v>172</v>
      </c>
      <c r="G93" s="176" t="s">
        <v>164</v>
      </c>
      <c r="H93" s="177">
        <v>0.71699999999999997</v>
      </c>
      <c r="I93" s="178"/>
      <c r="J93" s="179">
        <f>ROUND(I93*H93,2)</f>
        <v>0</v>
      </c>
      <c r="K93" s="175" t="s">
        <v>149</v>
      </c>
      <c r="L93" s="41"/>
      <c r="M93" s="180" t="s">
        <v>19</v>
      </c>
      <c r="N93" s="181" t="s">
        <v>44</v>
      </c>
      <c r="O93" s="66"/>
      <c r="P93" s="182">
        <f>O93*H93</f>
        <v>0</v>
      </c>
      <c r="Q93" s="182">
        <v>0</v>
      </c>
      <c r="R93" s="182">
        <f>Q93*H93</f>
        <v>0</v>
      </c>
      <c r="S93" s="182">
        <v>0</v>
      </c>
      <c r="T93" s="183">
        <f>S93*H93</f>
        <v>0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R93" s="184" t="s">
        <v>150</v>
      </c>
      <c r="AT93" s="184" t="s">
        <v>145</v>
      </c>
      <c r="AU93" s="184" t="s">
        <v>80</v>
      </c>
      <c r="AY93" s="19" t="s">
        <v>144</v>
      </c>
      <c r="BE93" s="185">
        <f>IF(N93="základní",J93,0)</f>
        <v>0</v>
      </c>
      <c r="BF93" s="185">
        <f>IF(N93="snížená",J93,0)</f>
        <v>0</v>
      </c>
      <c r="BG93" s="185">
        <f>IF(N93="zákl. přenesená",J93,0)</f>
        <v>0</v>
      </c>
      <c r="BH93" s="185">
        <f>IF(N93="sníž. přenesená",J93,0)</f>
        <v>0</v>
      </c>
      <c r="BI93" s="185">
        <f>IF(N93="nulová",J93,0)</f>
        <v>0</v>
      </c>
      <c r="BJ93" s="19" t="s">
        <v>80</v>
      </c>
      <c r="BK93" s="185">
        <f>ROUND(I93*H93,2)</f>
        <v>0</v>
      </c>
      <c r="BL93" s="19" t="s">
        <v>150</v>
      </c>
      <c r="BM93" s="184" t="s">
        <v>960</v>
      </c>
    </row>
    <row r="94" spans="1:65" s="2" customFormat="1" ht="19.2">
      <c r="A94" s="36"/>
      <c r="B94" s="37"/>
      <c r="C94" s="38"/>
      <c r="D94" s="186" t="s">
        <v>152</v>
      </c>
      <c r="E94" s="38"/>
      <c r="F94" s="187" t="s">
        <v>961</v>
      </c>
      <c r="G94" s="38"/>
      <c r="H94" s="38"/>
      <c r="I94" s="188"/>
      <c r="J94" s="38"/>
      <c r="K94" s="38"/>
      <c r="L94" s="41"/>
      <c r="M94" s="189"/>
      <c r="N94" s="190"/>
      <c r="O94" s="66"/>
      <c r="P94" s="66"/>
      <c r="Q94" s="66"/>
      <c r="R94" s="66"/>
      <c r="S94" s="66"/>
      <c r="T94" s="67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T94" s="19" t="s">
        <v>152</v>
      </c>
      <c r="AU94" s="19" t="s">
        <v>80</v>
      </c>
    </row>
    <row r="95" spans="1:65" s="2" customFormat="1" ht="10.199999999999999">
      <c r="A95" s="36"/>
      <c r="B95" s="37"/>
      <c r="C95" s="38"/>
      <c r="D95" s="191" t="s">
        <v>153</v>
      </c>
      <c r="E95" s="38"/>
      <c r="F95" s="192" t="s">
        <v>174</v>
      </c>
      <c r="G95" s="38"/>
      <c r="H95" s="38"/>
      <c r="I95" s="188"/>
      <c r="J95" s="38"/>
      <c r="K95" s="38"/>
      <c r="L95" s="41"/>
      <c r="M95" s="189"/>
      <c r="N95" s="190"/>
      <c r="O95" s="66"/>
      <c r="P95" s="66"/>
      <c r="Q95" s="66"/>
      <c r="R95" s="66"/>
      <c r="S95" s="66"/>
      <c r="T95" s="67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19" t="s">
        <v>153</v>
      </c>
      <c r="AU95" s="19" t="s">
        <v>80</v>
      </c>
    </row>
    <row r="96" spans="1:65" s="12" customFormat="1" ht="10.199999999999999">
      <c r="B96" s="194"/>
      <c r="C96" s="195"/>
      <c r="D96" s="186" t="s">
        <v>168</v>
      </c>
      <c r="E96" s="196" t="s">
        <v>19</v>
      </c>
      <c r="F96" s="197" t="s">
        <v>962</v>
      </c>
      <c r="G96" s="195"/>
      <c r="H96" s="198">
        <v>0.71699999999999997</v>
      </c>
      <c r="I96" s="199"/>
      <c r="J96" s="195"/>
      <c r="K96" s="195"/>
      <c r="L96" s="200"/>
      <c r="M96" s="201"/>
      <c r="N96" s="202"/>
      <c r="O96" s="202"/>
      <c r="P96" s="202"/>
      <c r="Q96" s="202"/>
      <c r="R96" s="202"/>
      <c r="S96" s="202"/>
      <c r="T96" s="203"/>
      <c r="AT96" s="204" t="s">
        <v>168</v>
      </c>
      <c r="AU96" s="204" t="s">
        <v>80</v>
      </c>
      <c r="AV96" s="12" t="s">
        <v>82</v>
      </c>
      <c r="AW96" s="12" t="s">
        <v>34</v>
      </c>
      <c r="AX96" s="12" t="s">
        <v>80</v>
      </c>
      <c r="AY96" s="204" t="s">
        <v>144</v>
      </c>
    </row>
    <row r="97" spans="1:65" s="2" customFormat="1" ht="16.5" customHeight="1">
      <c r="A97" s="36"/>
      <c r="B97" s="37"/>
      <c r="C97" s="173" t="s">
        <v>161</v>
      </c>
      <c r="D97" s="173" t="s">
        <v>145</v>
      </c>
      <c r="E97" s="174" t="s">
        <v>194</v>
      </c>
      <c r="F97" s="175" t="s">
        <v>195</v>
      </c>
      <c r="G97" s="176" t="s">
        <v>148</v>
      </c>
      <c r="H97" s="177">
        <v>126</v>
      </c>
      <c r="I97" s="178"/>
      <c r="J97" s="179">
        <f>ROUND(I97*H97,2)</f>
        <v>0</v>
      </c>
      <c r="K97" s="175" t="s">
        <v>149</v>
      </c>
      <c r="L97" s="41"/>
      <c r="M97" s="180" t="s">
        <v>19</v>
      </c>
      <c r="N97" s="181" t="s">
        <v>44</v>
      </c>
      <c r="O97" s="66"/>
      <c r="P97" s="182">
        <f>O97*H97</f>
        <v>0</v>
      </c>
      <c r="Q97" s="182">
        <v>0</v>
      </c>
      <c r="R97" s="182">
        <f>Q97*H97</f>
        <v>0</v>
      </c>
      <c r="S97" s="182">
        <v>0.35499999999999998</v>
      </c>
      <c r="T97" s="183">
        <f>S97*H97</f>
        <v>44.73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84" t="s">
        <v>150</v>
      </c>
      <c r="AT97" s="184" t="s">
        <v>145</v>
      </c>
      <c r="AU97" s="184" t="s">
        <v>80</v>
      </c>
      <c r="AY97" s="19" t="s">
        <v>144</v>
      </c>
      <c r="BE97" s="185">
        <f>IF(N97="základní",J97,0)</f>
        <v>0</v>
      </c>
      <c r="BF97" s="185">
        <f>IF(N97="snížená",J97,0)</f>
        <v>0</v>
      </c>
      <c r="BG97" s="185">
        <f>IF(N97="zákl. přenesená",J97,0)</f>
        <v>0</v>
      </c>
      <c r="BH97" s="185">
        <f>IF(N97="sníž. přenesená",J97,0)</f>
        <v>0</v>
      </c>
      <c r="BI97" s="185">
        <f>IF(N97="nulová",J97,0)</f>
        <v>0</v>
      </c>
      <c r="BJ97" s="19" t="s">
        <v>80</v>
      </c>
      <c r="BK97" s="185">
        <f>ROUND(I97*H97,2)</f>
        <v>0</v>
      </c>
      <c r="BL97" s="19" t="s">
        <v>150</v>
      </c>
      <c r="BM97" s="184" t="s">
        <v>963</v>
      </c>
    </row>
    <row r="98" spans="1:65" s="2" customFormat="1" ht="28.8">
      <c r="A98" s="36"/>
      <c r="B98" s="37"/>
      <c r="C98" s="38"/>
      <c r="D98" s="186" t="s">
        <v>152</v>
      </c>
      <c r="E98" s="38"/>
      <c r="F98" s="187" t="s">
        <v>964</v>
      </c>
      <c r="G98" s="38"/>
      <c r="H98" s="38"/>
      <c r="I98" s="188"/>
      <c r="J98" s="38"/>
      <c r="K98" s="38"/>
      <c r="L98" s="41"/>
      <c r="M98" s="189"/>
      <c r="N98" s="190"/>
      <c r="O98" s="66"/>
      <c r="P98" s="66"/>
      <c r="Q98" s="66"/>
      <c r="R98" s="66"/>
      <c r="S98" s="66"/>
      <c r="T98" s="67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T98" s="19" t="s">
        <v>152</v>
      </c>
      <c r="AU98" s="19" t="s">
        <v>80</v>
      </c>
    </row>
    <row r="99" spans="1:65" s="2" customFormat="1" ht="10.199999999999999">
      <c r="A99" s="36"/>
      <c r="B99" s="37"/>
      <c r="C99" s="38"/>
      <c r="D99" s="191" t="s">
        <v>153</v>
      </c>
      <c r="E99" s="38"/>
      <c r="F99" s="192" t="s">
        <v>197</v>
      </c>
      <c r="G99" s="38"/>
      <c r="H99" s="38"/>
      <c r="I99" s="188"/>
      <c r="J99" s="38"/>
      <c r="K99" s="38"/>
      <c r="L99" s="41"/>
      <c r="M99" s="189"/>
      <c r="N99" s="190"/>
      <c r="O99" s="66"/>
      <c r="P99" s="66"/>
      <c r="Q99" s="66"/>
      <c r="R99" s="66"/>
      <c r="S99" s="66"/>
      <c r="T99" s="67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9" t="s">
        <v>153</v>
      </c>
      <c r="AU99" s="19" t="s">
        <v>80</v>
      </c>
    </row>
    <row r="100" spans="1:65" s="2" customFormat="1" ht="28.8">
      <c r="A100" s="36"/>
      <c r="B100" s="37"/>
      <c r="C100" s="38"/>
      <c r="D100" s="186" t="s">
        <v>155</v>
      </c>
      <c r="E100" s="38"/>
      <c r="F100" s="193" t="s">
        <v>965</v>
      </c>
      <c r="G100" s="38"/>
      <c r="H100" s="38"/>
      <c r="I100" s="188"/>
      <c r="J100" s="38"/>
      <c r="K100" s="38"/>
      <c r="L100" s="41"/>
      <c r="M100" s="189"/>
      <c r="N100" s="190"/>
      <c r="O100" s="66"/>
      <c r="P100" s="66"/>
      <c r="Q100" s="66"/>
      <c r="R100" s="66"/>
      <c r="S100" s="66"/>
      <c r="T100" s="67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T100" s="19" t="s">
        <v>155</v>
      </c>
      <c r="AU100" s="19" t="s">
        <v>80</v>
      </c>
    </row>
    <row r="101" spans="1:65" s="2" customFormat="1" ht="24.15" customHeight="1">
      <c r="A101" s="36"/>
      <c r="B101" s="37"/>
      <c r="C101" s="173" t="s">
        <v>150</v>
      </c>
      <c r="D101" s="173" t="s">
        <v>145</v>
      </c>
      <c r="E101" s="174" t="s">
        <v>175</v>
      </c>
      <c r="F101" s="175" t="s">
        <v>176</v>
      </c>
      <c r="G101" s="176" t="s">
        <v>177</v>
      </c>
      <c r="H101" s="177">
        <v>700</v>
      </c>
      <c r="I101" s="178"/>
      <c r="J101" s="179">
        <f>ROUND(I101*H101,2)</f>
        <v>0</v>
      </c>
      <c r="K101" s="175" t="s">
        <v>149</v>
      </c>
      <c r="L101" s="41"/>
      <c r="M101" s="180" t="s">
        <v>19</v>
      </c>
      <c r="N101" s="181" t="s">
        <v>44</v>
      </c>
      <c r="O101" s="66"/>
      <c r="P101" s="182">
        <f>O101*H101</f>
        <v>0</v>
      </c>
      <c r="Q101" s="182">
        <v>4.0000000000000003E-5</v>
      </c>
      <c r="R101" s="182">
        <f>Q101*H101</f>
        <v>2.8000000000000001E-2</v>
      </c>
      <c r="S101" s="182">
        <v>0</v>
      </c>
      <c r="T101" s="183">
        <f>S101*H101</f>
        <v>0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184" t="s">
        <v>150</v>
      </c>
      <c r="AT101" s="184" t="s">
        <v>145</v>
      </c>
      <c r="AU101" s="184" t="s">
        <v>80</v>
      </c>
      <c r="AY101" s="19" t="s">
        <v>144</v>
      </c>
      <c r="BE101" s="185">
        <f>IF(N101="základní",J101,0)</f>
        <v>0</v>
      </c>
      <c r="BF101" s="185">
        <f>IF(N101="snížená",J101,0)</f>
        <v>0</v>
      </c>
      <c r="BG101" s="185">
        <f>IF(N101="zákl. přenesená",J101,0)</f>
        <v>0</v>
      </c>
      <c r="BH101" s="185">
        <f>IF(N101="sníž. přenesená",J101,0)</f>
        <v>0</v>
      </c>
      <c r="BI101" s="185">
        <f>IF(N101="nulová",J101,0)</f>
        <v>0</v>
      </c>
      <c r="BJ101" s="19" t="s">
        <v>80</v>
      </c>
      <c r="BK101" s="185">
        <f>ROUND(I101*H101,2)</f>
        <v>0</v>
      </c>
      <c r="BL101" s="19" t="s">
        <v>150</v>
      </c>
      <c r="BM101" s="184" t="s">
        <v>966</v>
      </c>
    </row>
    <row r="102" spans="1:65" s="2" customFormat="1" ht="19.2">
      <c r="A102" s="36"/>
      <c r="B102" s="37"/>
      <c r="C102" s="38"/>
      <c r="D102" s="186" t="s">
        <v>152</v>
      </c>
      <c r="E102" s="38"/>
      <c r="F102" s="187" t="s">
        <v>967</v>
      </c>
      <c r="G102" s="38"/>
      <c r="H102" s="38"/>
      <c r="I102" s="188"/>
      <c r="J102" s="38"/>
      <c r="K102" s="38"/>
      <c r="L102" s="41"/>
      <c r="M102" s="189"/>
      <c r="N102" s="190"/>
      <c r="O102" s="66"/>
      <c r="P102" s="66"/>
      <c r="Q102" s="66"/>
      <c r="R102" s="66"/>
      <c r="S102" s="66"/>
      <c r="T102" s="67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T102" s="19" t="s">
        <v>152</v>
      </c>
      <c r="AU102" s="19" t="s">
        <v>80</v>
      </c>
    </row>
    <row r="103" spans="1:65" s="2" customFormat="1" ht="10.199999999999999">
      <c r="A103" s="36"/>
      <c r="B103" s="37"/>
      <c r="C103" s="38"/>
      <c r="D103" s="191" t="s">
        <v>153</v>
      </c>
      <c r="E103" s="38"/>
      <c r="F103" s="192" t="s">
        <v>179</v>
      </c>
      <c r="G103" s="38"/>
      <c r="H103" s="38"/>
      <c r="I103" s="188"/>
      <c r="J103" s="38"/>
      <c r="K103" s="38"/>
      <c r="L103" s="41"/>
      <c r="M103" s="189"/>
      <c r="N103" s="190"/>
      <c r="O103" s="66"/>
      <c r="P103" s="66"/>
      <c r="Q103" s="66"/>
      <c r="R103" s="66"/>
      <c r="S103" s="66"/>
      <c r="T103" s="67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9" t="s">
        <v>153</v>
      </c>
      <c r="AU103" s="19" t="s">
        <v>80</v>
      </c>
    </row>
    <row r="104" spans="1:65" s="2" customFormat="1" ht="24.15" customHeight="1">
      <c r="A104" s="36"/>
      <c r="B104" s="37"/>
      <c r="C104" s="173" t="s">
        <v>143</v>
      </c>
      <c r="D104" s="173" t="s">
        <v>145</v>
      </c>
      <c r="E104" s="174" t="s">
        <v>181</v>
      </c>
      <c r="F104" s="175" t="s">
        <v>182</v>
      </c>
      <c r="G104" s="176" t="s">
        <v>183</v>
      </c>
      <c r="H104" s="177">
        <v>70</v>
      </c>
      <c r="I104" s="178"/>
      <c r="J104" s="179">
        <f>ROUND(I104*H104,2)</f>
        <v>0</v>
      </c>
      <c r="K104" s="175" t="s">
        <v>149</v>
      </c>
      <c r="L104" s="41"/>
      <c r="M104" s="180" t="s">
        <v>19</v>
      </c>
      <c r="N104" s="181" t="s">
        <v>44</v>
      </c>
      <c r="O104" s="66"/>
      <c r="P104" s="182">
        <f>O104*H104</f>
        <v>0</v>
      </c>
      <c r="Q104" s="182">
        <v>0</v>
      </c>
      <c r="R104" s="182">
        <f>Q104*H104</f>
        <v>0</v>
      </c>
      <c r="S104" s="182">
        <v>0</v>
      </c>
      <c r="T104" s="183">
        <f>S104*H104</f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84" t="s">
        <v>150</v>
      </c>
      <c r="AT104" s="184" t="s">
        <v>145</v>
      </c>
      <c r="AU104" s="184" t="s">
        <v>80</v>
      </c>
      <c r="AY104" s="19" t="s">
        <v>144</v>
      </c>
      <c r="BE104" s="185">
        <f>IF(N104="základní",J104,0)</f>
        <v>0</v>
      </c>
      <c r="BF104" s="185">
        <f>IF(N104="snížená",J104,0)</f>
        <v>0</v>
      </c>
      <c r="BG104" s="185">
        <f>IF(N104="zákl. přenesená",J104,0)</f>
        <v>0</v>
      </c>
      <c r="BH104" s="185">
        <f>IF(N104="sníž. přenesená",J104,0)</f>
        <v>0</v>
      </c>
      <c r="BI104" s="185">
        <f>IF(N104="nulová",J104,0)</f>
        <v>0</v>
      </c>
      <c r="BJ104" s="19" t="s">
        <v>80</v>
      </c>
      <c r="BK104" s="185">
        <f>ROUND(I104*H104,2)</f>
        <v>0</v>
      </c>
      <c r="BL104" s="19" t="s">
        <v>150</v>
      </c>
      <c r="BM104" s="184" t="s">
        <v>968</v>
      </c>
    </row>
    <row r="105" spans="1:65" s="2" customFormat="1" ht="28.8">
      <c r="A105" s="36"/>
      <c r="B105" s="37"/>
      <c r="C105" s="38"/>
      <c r="D105" s="186" t="s">
        <v>152</v>
      </c>
      <c r="E105" s="38"/>
      <c r="F105" s="187" t="s">
        <v>969</v>
      </c>
      <c r="G105" s="38"/>
      <c r="H105" s="38"/>
      <c r="I105" s="188"/>
      <c r="J105" s="38"/>
      <c r="K105" s="38"/>
      <c r="L105" s="41"/>
      <c r="M105" s="189"/>
      <c r="N105" s="190"/>
      <c r="O105" s="66"/>
      <c r="P105" s="66"/>
      <c r="Q105" s="66"/>
      <c r="R105" s="66"/>
      <c r="S105" s="66"/>
      <c r="T105" s="67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T105" s="19" t="s">
        <v>152</v>
      </c>
      <c r="AU105" s="19" t="s">
        <v>80</v>
      </c>
    </row>
    <row r="106" spans="1:65" s="2" customFormat="1" ht="10.199999999999999">
      <c r="A106" s="36"/>
      <c r="B106" s="37"/>
      <c r="C106" s="38"/>
      <c r="D106" s="191" t="s">
        <v>153</v>
      </c>
      <c r="E106" s="38"/>
      <c r="F106" s="192" t="s">
        <v>185</v>
      </c>
      <c r="G106" s="38"/>
      <c r="H106" s="38"/>
      <c r="I106" s="188"/>
      <c r="J106" s="38"/>
      <c r="K106" s="38"/>
      <c r="L106" s="41"/>
      <c r="M106" s="189"/>
      <c r="N106" s="190"/>
      <c r="O106" s="66"/>
      <c r="P106" s="66"/>
      <c r="Q106" s="66"/>
      <c r="R106" s="66"/>
      <c r="S106" s="66"/>
      <c r="T106" s="67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T106" s="19" t="s">
        <v>153</v>
      </c>
      <c r="AU106" s="19" t="s">
        <v>80</v>
      </c>
    </row>
    <row r="107" spans="1:65" s="2" customFormat="1" ht="24.15" customHeight="1">
      <c r="A107" s="36"/>
      <c r="B107" s="37"/>
      <c r="C107" s="173" t="s">
        <v>180</v>
      </c>
      <c r="D107" s="173" t="s">
        <v>145</v>
      </c>
      <c r="E107" s="174" t="s">
        <v>187</v>
      </c>
      <c r="F107" s="175" t="s">
        <v>188</v>
      </c>
      <c r="G107" s="176" t="s">
        <v>148</v>
      </c>
      <c r="H107" s="177">
        <v>457.5</v>
      </c>
      <c r="I107" s="178"/>
      <c r="J107" s="179">
        <f>ROUND(I107*H107,2)</f>
        <v>0</v>
      </c>
      <c r="K107" s="175" t="s">
        <v>149</v>
      </c>
      <c r="L107" s="41"/>
      <c r="M107" s="180" t="s">
        <v>19</v>
      </c>
      <c r="N107" s="181" t="s">
        <v>44</v>
      </c>
      <c r="O107" s="66"/>
      <c r="P107" s="182">
        <f>O107*H107</f>
        <v>0</v>
      </c>
      <c r="Q107" s="182">
        <v>0</v>
      </c>
      <c r="R107" s="182">
        <f>Q107*H107</f>
        <v>0</v>
      </c>
      <c r="S107" s="182">
        <v>0</v>
      </c>
      <c r="T107" s="183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84" t="s">
        <v>150</v>
      </c>
      <c r="AT107" s="184" t="s">
        <v>145</v>
      </c>
      <c r="AU107" s="184" t="s">
        <v>80</v>
      </c>
      <c r="AY107" s="19" t="s">
        <v>144</v>
      </c>
      <c r="BE107" s="185">
        <f>IF(N107="základní",J107,0)</f>
        <v>0</v>
      </c>
      <c r="BF107" s="185">
        <f>IF(N107="snížená",J107,0)</f>
        <v>0</v>
      </c>
      <c r="BG107" s="185">
        <f>IF(N107="zákl. přenesená",J107,0)</f>
        <v>0</v>
      </c>
      <c r="BH107" s="185">
        <f>IF(N107="sníž. přenesená",J107,0)</f>
        <v>0</v>
      </c>
      <c r="BI107" s="185">
        <f>IF(N107="nulová",J107,0)</f>
        <v>0</v>
      </c>
      <c r="BJ107" s="19" t="s">
        <v>80</v>
      </c>
      <c r="BK107" s="185">
        <f>ROUND(I107*H107,2)</f>
        <v>0</v>
      </c>
      <c r="BL107" s="19" t="s">
        <v>150</v>
      </c>
      <c r="BM107" s="184" t="s">
        <v>970</v>
      </c>
    </row>
    <row r="108" spans="1:65" s="2" customFormat="1" ht="19.2">
      <c r="A108" s="36"/>
      <c r="B108" s="37"/>
      <c r="C108" s="38"/>
      <c r="D108" s="186" t="s">
        <v>152</v>
      </c>
      <c r="E108" s="38"/>
      <c r="F108" s="187" t="s">
        <v>971</v>
      </c>
      <c r="G108" s="38"/>
      <c r="H108" s="38"/>
      <c r="I108" s="188"/>
      <c r="J108" s="38"/>
      <c r="K108" s="38"/>
      <c r="L108" s="41"/>
      <c r="M108" s="189"/>
      <c r="N108" s="190"/>
      <c r="O108" s="66"/>
      <c r="P108" s="66"/>
      <c r="Q108" s="66"/>
      <c r="R108" s="66"/>
      <c r="S108" s="66"/>
      <c r="T108" s="67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T108" s="19" t="s">
        <v>152</v>
      </c>
      <c r="AU108" s="19" t="s">
        <v>80</v>
      </c>
    </row>
    <row r="109" spans="1:65" s="2" customFormat="1" ht="10.199999999999999">
      <c r="A109" s="36"/>
      <c r="B109" s="37"/>
      <c r="C109" s="38"/>
      <c r="D109" s="191" t="s">
        <v>153</v>
      </c>
      <c r="E109" s="38"/>
      <c r="F109" s="192" t="s">
        <v>190</v>
      </c>
      <c r="G109" s="38"/>
      <c r="H109" s="38"/>
      <c r="I109" s="188"/>
      <c r="J109" s="38"/>
      <c r="K109" s="38"/>
      <c r="L109" s="41"/>
      <c r="M109" s="189"/>
      <c r="N109" s="190"/>
      <c r="O109" s="66"/>
      <c r="P109" s="66"/>
      <c r="Q109" s="66"/>
      <c r="R109" s="66"/>
      <c r="S109" s="66"/>
      <c r="T109" s="67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9" t="s">
        <v>153</v>
      </c>
      <c r="AU109" s="19" t="s">
        <v>80</v>
      </c>
    </row>
    <row r="110" spans="1:65" s="2" customFormat="1" ht="28.8">
      <c r="A110" s="36"/>
      <c r="B110" s="37"/>
      <c r="C110" s="38"/>
      <c r="D110" s="186" t="s">
        <v>155</v>
      </c>
      <c r="E110" s="38"/>
      <c r="F110" s="193" t="s">
        <v>191</v>
      </c>
      <c r="G110" s="38"/>
      <c r="H110" s="38"/>
      <c r="I110" s="188"/>
      <c r="J110" s="38"/>
      <c r="K110" s="38"/>
      <c r="L110" s="41"/>
      <c r="M110" s="189"/>
      <c r="N110" s="190"/>
      <c r="O110" s="66"/>
      <c r="P110" s="66"/>
      <c r="Q110" s="66"/>
      <c r="R110" s="66"/>
      <c r="S110" s="66"/>
      <c r="T110" s="67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T110" s="19" t="s">
        <v>155</v>
      </c>
      <c r="AU110" s="19" t="s">
        <v>80</v>
      </c>
    </row>
    <row r="111" spans="1:65" s="12" customFormat="1" ht="10.199999999999999">
      <c r="B111" s="194"/>
      <c r="C111" s="195"/>
      <c r="D111" s="186" t="s">
        <v>168</v>
      </c>
      <c r="E111" s="196" t="s">
        <v>19</v>
      </c>
      <c r="F111" s="197" t="s">
        <v>972</v>
      </c>
      <c r="G111" s="195"/>
      <c r="H111" s="198">
        <v>457.5</v>
      </c>
      <c r="I111" s="199"/>
      <c r="J111" s="195"/>
      <c r="K111" s="195"/>
      <c r="L111" s="200"/>
      <c r="M111" s="201"/>
      <c r="N111" s="202"/>
      <c r="O111" s="202"/>
      <c r="P111" s="202"/>
      <c r="Q111" s="202"/>
      <c r="R111" s="202"/>
      <c r="S111" s="202"/>
      <c r="T111" s="203"/>
      <c r="AT111" s="204" t="s">
        <v>168</v>
      </c>
      <c r="AU111" s="204" t="s">
        <v>80</v>
      </c>
      <c r="AV111" s="12" t="s">
        <v>82</v>
      </c>
      <c r="AW111" s="12" t="s">
        <v>34</v>
      </c>
      <c r="AX111" s="12" t="s">
        <v>73</v>
      </c>
      <c r="AY111" s="204" t="s">
        <v>144</v>
      </c>
    </row>
    <row r="112" spans="1:65" s="13" customFormat="1" ht="10.199999999999999">
      <c r="B112" s="205"/>
      <c r="C112" s="206"/>
      <c r="D112" s="186" t="s">
        <v>168</v>
      </c>
      <c r="E112" s="207" t="s">
        <v>19</v>
      </c>
      <c r="F112" s="208" t="s">
        <v>170</v>
      </c>
      <c r="G112" s="206"/>
      <c r="H112" s="209">
        <v>457.5</v>
      </c>
      <c r="I112" s="210"/>
      <c r="J112" s="206"/>
      <c r="K112" s="206"/>
      <c r="L112" s="211"/>
      <c r="M112" s="212"/>
      <c r="N112" s="213"/>
      <c r="O112" s="213"/>
      <c r="P112" s="213"/>
      <c r="Q112" s="213"/>
      <c r="R112" s="213"/>
      <c r="S112" s="213"/>
      <c r="T112" s="214"/>
      <c r="AT112" s="215" t="s">
        <v>168</v>
      </c>
      <c r="AU112" s="215" t="s">
        <v>80</v>
      </c>
      <c r="AV112" s="13" t="s">
        <v>150</v>
      </c>
      <c r="AW112" s="13" t="s">
        <v>34</v>
      </c>
      <c r="AX112" s="13" t="s">
        <v>80</v>
      </c>
      <c r="AY112" s="215" t="s">
        <v>144</v>
      </c>
    </row>
    <row r="113" spans="1:65" s="2" customFormat="1" ht="16.5" customHeight="1">
      <c r="A113" s="36"/>
      <c r="B113" s="37"/>
      <c r="C113" s="173" t="s">
        <v>186</v>
      </c>
      <c r="D113" s="173" t="s">
        <v>145</v>
      </c>
      <c r="E113" s="174" t="s">
        <v>328</v>
      </c>
      <c r="F113" s="175" t="s">
        <v>329</v>
      </c>
      <c r="G113" s="176" t="s">
        <v>255</v>
      </c>
      <c r="H113" s="177">
        <v>1</v>
      </c>
      <c r="I113" s="178"/>
      <c r="J113" s="179">
        <f>ROUND(I113*H113,2)</f>
        <v>0</v>
      </c>
      <c r="K113" s="175" t="s">
        <v>19</v>
      </c>
      <c r="L113" s="41"/>
      <c r="M113" s="180" t="s">
        <v>19</v>
      </c>
      <c r="N113" s="181" t="s">
        <v>44</v>
      </c>
      <c r="O113" s="66"/>
      <c r="P113" s="182">
        <f>O113*H113</f>
        <v>0</v>
      </c>
      <c r="Q113" s="182">
        <v>0</v>
      </c>
      <c r="R113" s="182">
        <f>Q113*H113</f>
        <v>0</v>
      </c>
      <c r="S113" s="182">
        <v>0</v>
      </c>
      <c r="T113" s="183">
        <f>S113*H113</f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84" t="s">
        <v>150</v>
      </c>
      <c r="AT113" s="184" t="s">
        <v>145</v>
      </c>
      <c r="AU113" s="184" t="s">
        <v>80</v>
      </c>
      <c r="AY113" s="19" t="s">
        <v>144</v>
      </c>
      <c r="BE113" s="185">
        <f>IF(N113="základní",J113,0)</f>
        <v>0</v>
      </c>
      <c r="BF113" s="185">
        <f>IF(N113="snížená",J113,0)</f>
        <v>0</v>
      </c>
      <c r="BG113" s="185">
        <f>IF(N113="zákl. přenesená",J113,0)</f>
        <v>0</v>
      </c>
      <c r="BH113" s="185">
        <f>IF(N113="sníž. přenesená",J113,0)</f>
        <v>0</v>
      </c>
      <c r="BI113" s="185">
        <f>IF(N113="nulová",J113,0)</f>
        <v>0</v>
      </c>
      <c r="BJ113" s="19" t="s">
        <v>80</v>
      </c>
      <c r="BK113" s="185">
        <f>ROUND(I113*H113,2)</f>
        <v>0</v>
      </c>
      <c r="BL113" s="19" t="s">
        <v>150</v>
      </c>
      <c r="BM113" s="184" t="s">
        <v>973</v>
      </c>
    </row>
    <row r="114" spans="1:65" s="2" customFormat="1" ht="19.2">
      <c r="A114" s="36"/>
      <c r="B114" s="37"/>
      <c r="C114" s="38"/>
      <c r="D114" s="186" t="s">
        <v>152</v>
      </c>
      <c r="E114" s="38"/>
      <c r="F114" s="187" t="s">
        <v>974</v>
      </c>
      <c r="G114" s="38"/>
      <c r="H114" s="38"/>
      <c r="I114" s="188"/>
      <c r="J114" s="38"/>
      <c r="K114" s="38"/>
      <c r="L114" s="41"/>
      <c r="M114" s="189"/>
      <c r="N114" s="190"/>
      <c r="O114" s="66"/>
      <c r="P114" s="66"/>
      <c r="Q114" s="66"/>
      <c r="R114" s="66"/>
      <c r="S114" s="66"/>
      <c r="T114" s="67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T114" s="19" t="s">
        <v>152</v>
      </c>
      <c r="AU114" s="19" t="s">
        <v>80</v>
      </c>
    </row>
    <row r="115" spans="1:65" s="2" customFormat="1" ht="38.4">
      <c r="A115" s="36"/>
      <c r="B115" s="37"/>
      <c r="C115" s="38"/>
      <c r="D115" s="186" t="s">
        <v>155</v>
      </c>
      <c r="E115" s="38"/>
      <c r="F115" s="193" t="s">
        <v>975</v>
      </c>
      <c r="G115" s="38"/>
      <c r="H115" s="38"/>
      <c r="I115" s="188"/>
      <c r="J115" s="38"/>
      <c r="K115" s="38"/>
      <c r="L115" s="41"/>
      <c r="M115" s="189"/>
      <c r="N115" s="190"/>
      <c r="O115" s="66"/>
      <c r="P115" s="66"/>
      <c r="Q115" s="66"/>
      <c r="R115" s="66"/>
      <c r="S115" s="66"/>
      <c r="T115" s="67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T115" s="19" t="s">
        <v>155</v>
      </c>
      <c r="AU115" s="19" t="s">
        <v>80</v>
      </c>
    </row>
    <row r="116" spans="1:65" s="2" customFormat="1" ht="16.5" customHeight="1">
      <c r="A116" s="36"/>
      <c r="B116" s="37"/>
      <c r="C116" s="173" t="s">
        <v>193</v>
      </c>
      <c r="D116" s="173" t="s">
        <v>145</v>
      </c>
      <c r="E116" s="174" t="s">
        <v>333</v>
      </c>
      <c r="F116" s="175" t="s">
        <v>334</v>
      </c>
      <c r="G116" s="176" t="s">
        <v>255</v>
      </c>
      <c r="H116" s="177">
        <v>1</v>
      </c>
      <c r="I116" s="178"/>
      <c r="J116" s="179">
        <f>ROUND(I116*H116,2)</f>
        <v>0</v>
      </c>
      <c r="K116" s="175" t="s">
        <v>19</v>
      </c>
      <c r="L116" s="41"/>
      <c r="M116" s="180" t="s">
        <v>19</v>
      </c>
      <c r="N116" s="181" t="s">
        <v>44</v>
      </c>
      <c r="O116" s="66"/>
      <c r="P116" s="182">
        <f>O116*H116</f>
        <v>0</v>
      </c>
      <c r="Q116" s="182">
        <v>0</v>
      </c>
      <c r="R116" s="182">
        <f>Q116*H116</f>
        <v>0</v>
      </c>
      <c r="S116" s="182">
        <v>0</v>
      </c>
      <c r="T116" s="183">
        <f>S116*H116</f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84" t="s">
        <v>150</v>
      </c>
      <c r="AT116" s="184" t="s">
        <v>145</v>
      </c>
      <c r="AU116" s="184" t="s">
        <v>80</v>
      </c>
      <c r="AY116" s="19" t="s">
        <v>144</v>
      </c>
      <c r="BE116" s="185">
        <f>IF(N116="základní",J116,0)</f>
        <v>0</v>
      </c>
      <c r="BF116" s="185">
        <f>IF(N116="snížená",J116,0)</f>
        <v>0</v>
      </c>
      <c r="BG116" s="185">
        <f>IF(N116="zákl. přenesená",J116,0)</f>
        <v>0</v>
      </c>
      <c r="BH116" s="185">
        <f>IF(N116="sníž. přenesená",J116,0)</f>
        <v>0</v>
      </c>
      <c r="BI116" s="185">
        <f>IF(N116="nulová",J116,0)</f>
        <v>0</v>
      </c>
      <c r="BJ116" s="19" t="s">
        <v>80</v>
      </c>
      <c r="BK116" s="185">
        <f>ROUND(I116*H116,2)</f>
        <v>0</v>
      </c>
      <c r="BL116" s="19" t="s">
        <v>150</v>
      </c>
      <c r="BM116" s="184" t="s">
        <v>976</v>
      </c>
    </row>
    <row r="117" spans="1:65" s="2" customFormat="1" ht="10.199999999999999">
      <c r="A117" s="36"/>
      <c r="B117" s="37"/>
      <c r="C117" s="38"/>
      <c r="D117" s="186" t="s">
        <v>152</v>
      </c>
      <c r="E117" s="38"/>
      <c r="F117" s="187" t="s">
        <v>334</v>
      </c>
      <c r="G117" s="38"/>
      <c r="H117" s="38"/>
      <c r="I117" s="188"/>
      <c r="J117" s="38"/>
      <c r="K117" s="38"/>
      <c r="L117" s="41"/>
      <c r="M117" s="189"/>
      <c r="N117" s="190"/>
      <c r="O117" s="66"/>
      <c r="P117" s="66"/>
      <c r="Q117" s="66"/>
      <c r="R117" s="66"/>
      <c r="S117" s="66"/>
      <c r="T117" s="67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T117" s="19" t="s">
        <v>152</v>
      </c>
      <c r="AU117" s="19" t="s">
        <v>80</v>
      </c>
    </row>
    <row r="118" spans="1:65" s="2" customFormat="1" ht="105.6">
      <c r="A118" s="36"/>
      <c r="B118" s="37"/>
      <c r="C118" s="38"/>
      <c r="D118" s="186" t="s">
        <v>155</v>
      </c>
      <c r="E118" s="38"/>
      <c r="F118" s="193" t="s">
        <v>977</v>
      </c>
      <c r="G118" s="38"/>
      <c r="H118" s="38"/>
      <c r="I118" s="188"/>
      <c r="J118" s="38"/>
      <c r="K118" s="38"/>
      <c r="L118" s="41"/>
      <c r="M118" s="189"/>
      <c r="N118" s="190"/>
      <c r="O118" s="66"/>
      <c r="P118" s="66"/>
      <c r="Q118" s="66"/>
      <c r="R118" s="66"/>
      <c r="S118" s="66"/>
      <c r="T118" s="67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T118" s="19" t="s">
        <v>155</v>
      </c>
      <c r="AU118" s="19" t="s">
        <v>80</v>
      </c>
    </row>
    <row r="119" spans="1:65" s="2" customFormat="1" ht="37.799999999999997" customHeight="1">
      <c r="A119" s="36"/>
      <c r="B119" s="37"/>
      <c r="C119" s="173" t="s">
        <v>199</v>
      </c>
      <c r="D119" s="173" t="s">
        <v>145</v>
      </c>
      <c r="E119" s="174" t="s">
        <v>338</v>
      </c>
      <c r="F119" s="175" t="s">
        <v>339</v>
      </c>
      <c r="G119" s="176" t="s">
        <v>255</v>
      </c>
      <c r="H119" s="177">
        <v>1</v>
      </c>
      <c r="I119" s="178"/>
      <c r="J119" s="179">
        <f>ROUND(I119*H119,2)</f>
        <v>0</v>
      </c>
      <c r="K119" s="175" t="s">
        <v>19</v>
      </c>
      <c r="L119" s="41"/>
      <c r="M119" s="180" t="s">
        <v>19</v>
      </c>
      <c r="N119" s="181" t="s">
        <v>44</v>
      </c>
      <c r="O119" s="66"/>
      <c r="P119" s="182">
        <f>O119*H119</f>
        <v>0</v>
      </c>
      <c r="Q119" s="182">
        <v>0</v>
      </c>
      <c r="R119" s="182">
        <f>Q119*H119</f>
        <v>0</v>
      </c>
      <c r="S119" s="182">
        <v>0</v>
      </c>
      <c r="T119" s="183">
        <f>S119*H119</f>
        <v>0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R119" s="184" t="s">
        <v>150</v>
      </c>
      <c r="AT119" s="184" t="s">
        <v>145</v>
      </c>
      <c r="AU119" s="184" t="s">
        <v>80</v>
      </c>
      <c r="AY119" s="19" t="s">
        <v>144</v>
      </c>
      <c r="BE119" s="185">
        <f>IF(N119="základní",J119,0)</f>
        <v>0</v>
      </c>
      <c r="BF119" s="185">
        <f>IF(N119="snížená",J119,0)</f>
        <v>0</v>
      </c>
      <c r="BG119" s="185">
        <f>IF(N119="zákl. přenesená",J119,0)</f>
        <v>0</v>
      </c>
      <c r="BH119" s="185">
        <f>IF(N119="sníž. přenesená",J119,0)</f>
        <v>0</v>
      </c>
      <c r="BI119" s="185">
        <f>IF(N119="nulová",J119,0)</f>
        <v>0</v>
      </c>
      <c r="BJ119" s="19" t="s">
        <v>80</v>
      </c>
      <c r="BK119" s="185">
        <f>ROUND(I119*H119,2)</f>
        <v>0</v>
      </c>
      <c r="BL119" s="19" t="s">
        <v>150</v>
      </c>
      <c r="BM119" s="184" t="s">
        <v>978</v>
      </c>
    </row>
    <row r="120" spans="1:65" s="2" customFormat="1" ht="19.2">
      <c r="A120" s="36"/>
      <c r="B120" s="37"/>
      <c r="C120" s="38"/>
      <c r="D120" s="186" t="s">
        <v>152</v>
      </c>
      <c r="E120" s="38"/>
      <c r="F120" s="187" t="s">
        <v>339</v>
      </c>
      <c r="G120" s="38"/>
      <c r="H120" s="38"/>
      <c r="I120" s="188"/>
      <c r="J120" s="38"/>
      <c r="K120" s="38"/>
      <c r="L120" s="41"/>
      <c r="M120" s="189"/>
      <c r="N120" s="190"/>
      <c r="O120" s="66"/>
      <c r="P120" s="66"/>
      <c r="Q120" s="66"/>
      <c r="R120" s="66"/>
      <c r="S120" s="66"/>
      <c r="T120" s="67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T120" s="19" t="s">
        <v>152</v>
      </c>
      <c r="AU120" s="19" t="s">
        <v>80</v>
      </c>
    </row>
    <row r="121" spans="1:65" s="2" customFormat="1" ht="38.4">
      <c r="A121" s="36"/>
      <c r="B121" s="37"/>
      <c r="C121" s="38"/>
      <c r="D121" s="186" t="s">
        <v>155</v>
      </c>
      <c r="E121" s="38"/>
      <c r="F121" s="193" t="s">
        <v>979</v>
      </c>
      <c r="G121" s="38"/>
      <c r="H121" s="38"/>
      <c r="I121" s="188"/>
      <c r="J121" s="38"/>
      <c r="K121" s="38"/>
      <c r="L121" s="41"/>
      <c r="M121" s="189"/>
      <c r="N121" s="190"/>
      <c r="O121" s="66"/>
      <c r="P121" s="66"/>
      <c r="Q121" s="66"/>
      <c r="R121" s="66"/>
      <c r="S121" s="66"/>
      <c r="T121" s="67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9" t="s">
        <v>155</v>
      </c>
      <c r="AU121" s="19" t="s">
        <v>80</v>
      </c>
    </row>
    <row r="122" spans="1:65" s="2" customFormat="1" ht="21.75" customHeight="1">
      <c r="A122" s="36"/>
      <c r="B122" s="37"/>
      <c r="C122" s="173" t="s">
        <v>205</v>
      </c>
      <c r="D122" s="173" t="s">
        <v>145</v>
      </c>
      <c r="E122" s="174" t="s">
        <v>343</v>
      </c>
      <c r="F122" s="175" t="s">
        <v>344</v>
      </c>
      <c r="G122" s="176" t="s">
        <v>255</v>
      </c>
      <c r="H122" s="177">
        <v>1</v>
      </c>
      <c r="I122" s="178"/>
      <c r="J122" s="179">
        <f>ROUND(I122*H122,2)</f>
        <v>0</v>
      </c>
      <c r="K122" s="175" t="s">
        <v>19</v>
      </c>
      <c r="L122" s="41"/>
      <c r="M122" s="180" t="s">
        <v>19</v>
      </c>
      <c r="N122" s="181" t="s">
        <v>44</v>
      </c>
      <c r="O122" s="66"/>
      <c r="P122" s="182">
        <f>O122*H122</f>
        <v>0</v>
      </c>
      <c r="Q122" s="182">
        <v>0</v>
      </c>
      <c r="R122" s="182">
        <f>Q122*H122</f>
        <v>0</v>
      </c>
      <c r="S122" s="182">
        <v>0</v>
      </c>
      <c r="T122" s="183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84" t="s">
        <v>150</v>
      </c>
      <c r="AT122" s="184" t="s">
        <v>145</v>
      </c>
      <c r="AU122" s="184" t="s">
        <v>80</v>
      </c>
      <c r="AY122" s="19" t="s">
        <v>144</v>
      </c>
      <c r="BE122" s="185">
        <f>IF(N122="základní",J122,0)</f>
        <v>0</v>
      </c>
      <c r="BF122" s="185">
        <f>IF(N122="snížená",J122,0)</f>
        <v>0</v>
      </c>
      <c r="BG122" s="185">
        <f>IF(N122="zákl. přenesená",J122,0)</f>
        <v>0</v>
      </c>
      <c r="BH122" s="185">
        <f>IF(N122="sníž. přenesená",J122,0)</f>
        <v>0</v>
      </c>
      <c r="BI122" s="185">
        <f>IF(N122="nulová",J122,0)</f>
        <v>0</v>
      </c>
      <c r="BJ122" s="19" t="s">
        <v>80</v>
      </c>
      <c r="BK122" s="185">
        <f>ROUND(I122*H122,2)</f>
        <v>0</v>
      </c>
      <c r="BL122" s="19" t="s">
        <v>150</v>
      </c>
      <c r="BM122" s="184" t="s">
        <v>980</v>
      </c>
    </row>
    <row r="123" spans="1:65" s="2" customFormat="1" ht="19.2">
      <c r="A123" s="36"/>
      <c r="B123" s="37"/>
      <c r="C123" s="38"/>
      <c r="D123" s="186" t="s">
        <v>152</v>
      </c>
      <c r="E123" s="38"/>
      <c r="F123" s="187" t="s">
        <v>981</v>
      </c>
      <c r="G123" s="38"/>
      <c r="H123" s="38"/>
      <c r="I123" s="188"/>
      <c r="J123" s="38"/>
      <c r="K123" s="38"/>
      <c r="L123" s="41"/>
      <c r="M123" s="189"/>
      <c r="N123" s="190"/>
      <c r="O123" s="66"/>
      <c r="P123" s="66"/>
      <c r="Q123" s="66"/>
      <c r="R123" s="66"/>
      <c r="S123" s="66"/>
      <c r="T123" s="67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9" t="s">
        <v>152</v>
      </c>
      <c r="AU123" s="19" t="s">
        <v>80</v>
      </c>
    </row>
    <row r="124" spans="1:65" s="2" customFormat="1" ht="28.8">
      <c r="A124" s="36"/>
      <c r="B124" s="37"/>
      <c r="C124" s="38"/>
      <c r="D124" s="186" t="s">
        <v>155</v>
      </c>
      <c r="E124" s="38"/>
      <c r="F124" s="193" t="s">
        <v>982</v>
      </c>
      <c r="G124" s="38"/>
      <c r="H124" s="38"/>
      <c r="I124" s="188"/>
      <c r="J124" s="38"/>
      <c r="K124" s="38"/>
      <c r="L124" s="41"/>
      <c r="M124" s="189"/>
      <c r="N124" s="190"/>
      <c r="O124" s="66"/>
      <c r="P124" s="66"/>
      <c r="Q124" s="66"/>
      <c r="R124" s="66"/>
      <c r="S124" s="66"/>
      <c r="T124" s="67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9" t="s">
        <v>155</v>
      </c>
      <c r="AU124" s="19" t="s">
        <v>80</v>
      </c>
    </row>
    <row r="125" spans="1:65" s="2" customFormat="1" ht="16.5" customHeight="1">
      <c r="A125" s="36"/>
      <c r="B125" s="37"/>
      <c r="C125" s="173" t="s">
        <v>211</v>
      </c>
      <c r="D125" s="173" t="s">
        <v>145</v>
      </c>
      <c r="E125" s="174" t="s">
        <v>348</v>
      </c>
      <c r="F125" s="175" t="s">
        <v>349</v>
      </c>
      <c r="G125" s="176" t="s">
        <v>255</v>
      </c>
      <c r="H125" s="177">
        <v>1</v>
      </c>
      <c r="I125" s="178"/>
      <c r="J125" s="179">
        <f>ROUND(I125*H125,2)</f>
        <v>0</v>
      </c>
      <c r="K125" s="175" t="s">
        <v>19</v>
      </c>
      <c r="L125" s="41"/>
      <c r="M125" s="180" t="s">
        <v>19</v>
      </c>
      <c r="N125" s="181" t="s">
        <v>44</v>
      </c>
      <c r="O125" s="66"/>
      <c r="P125" s="182">
        <f>O125*H125</f>
        <v>0</v>
      </c>
      <c r="Q125" s="182">
        <v>0</v>
      </c>
      <c r="R125" s="182">
        <f>Q125*H125</f>
        <v>0</v>
      </c>
      <c r="S125" s="182">
        <v>0</v>
      </c>
      <c r="T125" s="183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84" t="s">
        <v>150</v>
      </c>
      <c r="AT125" s="184" t="s">
        <v>145</v>
      </c>
      <c r="AU125" s="184" t="s">
        <v>80</v>
      </c>
      <c r="AY125" s="19" t="s">
        <v>144</v>
      </c>
      <c r="BE125" s="185">
        <f>IF(N125="základní",J125,0)</f>
        <v>0</v>
      </c>
      <c r="BF125" s="185">
        <f>IF(N125="snížená",J125,0)</f>
        <v>0</v>
      </c>
      <c r="BG125" s="185">
        <f>IF(N125="zákl. přenesená",J125,0)</f>
        <v>0</v>
      </c>
      <c r="BH125" s="185">
        <f>IF(N125="sníž. přenesená",J125,0)</f>
        <v>0</v>
      </c>
      <c r="BI125" s="185">
        <f>IF(N125="nulová",J125,0)</f>
        <v>0</v>
      </c>
      <c r="BJ125" s="19" t="s">
        <v>80</v>
      </c>
      <c r="BK125" s="185">
        <f>ROUND(I125*H125,2)</f>
        <v>0</v>
      </c>
      <c r="BL125" s="19" t="s">
        <v>150</v>
      </c>
      <c r="BM125" s="184" t="s">
        <v>983</v>
      </c>
    </row>
    <row r="126" spans="1:65" s="2" customFormat="1" ht="10.199999999999999">
      <c r="A126" s="36"/>
      <c r="B126" s="37"/>
      <c r="C126" s="38"/>
      <c r="D126" s="186" t="s">
        <v>152</v>
      </c>
      <c r="E126" s="38"/>
      <c r="F126" s="187" t="s">
        <v>349</v>
      </c>
      <c r="G126" s="38"/>
      <c r="H126" s="38"/>
      <c r="I126" s="188"/>
      <c r="J126" s="38"/>
      <c r="K126" s="38"/>
      <c r="L126" s="41"/>
      <c r="M126" s="189"/>
      <c r="N126" s="190"/>
      <c r="O126" s="66"/>
      <c r="P126" s="66"/>
      <c r="Q126" s="66"/>
      <c r="R126" s="66"/>
      <c r="S126" s="66"/>
      <c r="T126" s="67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T126" s="19" t="s">
        <v>152</v>
      </c>
      <c r="AU126" s="19" t="s">
        <v>80</v>
      </c>
    </row>
    <row r="127" spans="1:65" s="2" customFormat="1" ht="57.6">
      <c r="A127" s="36"/>
      <c r="B127" s="37"/>
      <c r="C127" s="38"/>
      <c r="D127" s="186" t="s">
        <v>155</v>
      </c>
      <c r="E127" s="38"/>
      <c r="F127" s="193" t="s">
        <v>984</v>
      </c>
      <c r="G127" s="38"/>
      <c r="H127" s="38"/>
      <c r="I127" s="188"/>
      <c r="J127" s="38"/>
      <c r="K127" s="38"/>
      <c r="L127" s="41"/>
      <c r="M127" s="189"/>
      <c r="N127" s="190"/>
      <c r="O127" s="66"/>
      <c r="P127" s="66"/>
      <c r="Q127" s="66"/>
      <c r="R127" s="66"/>
      <c r="S127" s="66"/>
      <c r="T127" s="67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T127" s="19" t="s">
        <v>155</v>
      </c>
      <c r="AU127" s="19" t="s">
        <v>80</v>
      </c>
    </row>
    <row r="128" spans="1:65" s="2" customFormat="1" ht="24.15" customHeight="1">
      <c r="A128" s="36"/>
      <c r="B128" s="37"/>
      <c r="C128" s="173" t="s">
        <v>8</v>
      </c>
      <c r="D128" s="173" t="s">
        <v>145</v>
      </c>
      <c r="E128" s="174" t="s">
        <v>353</v>
      </c>
      <c r="F128" s="175" t="s">
        <v>354</v>
      </c>
      <c r="G128" s="176" t="s">
        <v>255</v>
      </c>
      <c r="H128" s="177">
        <v>1</v>
      </c>
      <c r="I128" s="178"/>
      <c r="J128" s="179">
        <f>ROUND(I128*H128,2)</f>
        <v>0</v>
      </c>
      <c r="K128" s="175" t="s">
        <v>19</v>
      </c>
      <c r="L128" s="41"/>
      <c r="M128" s="180" t="s">
        <v>19</v>
      </c>
      <c r="N128" s="181" t="s">
        <v>44</v>
      </c>
      <c r="O128" s="66"/>
      <c r="P128" s="182">
        <f>O128*H128</f>
        <v>0</v>
      </c>
      <c r="Q128" s="182">
        <v>0</v>
      </c>
      <c r="R128" s="182">
        <f>Q128*H128</f>
        <v>0</v>
      </c>
      <c r="S128" s="182">
        <v>0</v>
      </c>
      <c r="T128" s="183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84" t="s">
        <v>150</v>
      </c>
      <c r="AT128" s="184" t="s">
        <v>145</v>
      </c>
      <c r="AU128" s="184" t="s">
        <v>80</v>
      </c>
      <c r="AY128" s="19" t="s">
        <v>144</v>
      </c>
      <c r="BE128" s="185">
        <f>IF(N128="základní",J128,0)</f>
        <v>0</v>
      </c>
      <c r="BF128" s="185">
        <f>IF(N128="snížená",J128,0)</f>
        <v>0</v>
      </c>
      <c r="BG128" s="185">
        <f>IF(N128="zákl. přenesená",J128,0)</f>
        <v>0</v>
      </c>
      <c r="BH128" s="185">
        <f>IF(N128="sníž. přenesená",J128,0)</f>
        <v>0</v>
      </c>
      <c r="BI128" s="185">
        <f>IF(N128="nulová",J128,0)</f>
        <v>0</v>
      </c>
      <c r="BJ128" s="19" t="s">
        <v>80</v>
      </c>
      <c r="BK128" s="185">
        <f>ROUND(I128*H128,2)</f>
        <v>0</v>
      </c>
      <c r="BL128" s="19" t="s">
        <v>150</v>
      </c>
      <c r="BM128" s="184" t="s">
        <v>985</v>
      </c>
    </row>
    <row r="129" spans="1:65" s="2" customFormat="1" ht="48">
      <c r="A129" s="36"/>
      <c r="B129" s="37"/>
      <c r="C129" s="38"/>
      <c r="D129" s="186" t="s">
        <v>152</v>
      </c>
      <c r="E129" s="38"/>
      <c r="F129" s="187" t="s">
        <v>986</v>
      </c>
      <c r="G129" s="38"/>
      <c r="H129" s="38"/>
      <c r="I129" s="188"/>
      <c r="J129" s="38"/>
      <c r="K129" s="38"/>
      <c r="L129" s="41"/>
      <c r="M129" s="189"/>
      <c r="N129" s="190"/>
      <c r="O129" s="66"/>
      <c r="P129" s="66"/>
      <c r="Q129" s="66"/>
      <c r="R129" s="66"/>
      <c r="S129" s="66"/>
      <c r="T129" s="67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9" t="s">
        <v>152</v>
      </c>
      <c r="AU129" s="19" t="s">
        <v>80</v>
      </c>
    </row>
    <row r="130" spans="1:65" s="2" customFormat="1" ht="67.2">
      <c r="A130" s="36"/>
      <c r="B130" s="37"/>
      <c r="C130" s="38"/>
      <c r="D130" s="186" t="s">
        <v>155</v>
      </c>
      <c r="E130" s="38"/>
      <c r="F130" s="193" t="s">
        <v>987</v>
      </c>
      <c r="G130" s="38"/>
      <c r="H130" s="38"/>
      <c r="I130" s="188"/>
      <c r="J130" s="38"/>
      <c r="K130" s="38"/>
      <c r="L130" s="41"/>
      <c r="M130" s="189"/>
      <c r="N130" s="190"/>
      <c r="O130" s="66"/>
      <c r="P130" s="66"/>
      <c r="Q130" s="66"/>
      <c r="R130" s="66"/>
      <c r="S130" s="66"/>
      <c r="T130" s="67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9" t="s">
        <v>155</v>
      </c>
      <c r="AU130" s="19" t="s">
        <v>80</v>
      </c>
    </row>
    <row r="131" spans="1:65" s="2" customFormat="1" ht="16.5" customHeight="1">
      <c r="A131" s="36"/>
      <c r="B131" s="37"/>
      <c r="C131" s="173" t="s">
        <v>222</v>
      </c>
      <c r="D131" s="173" t="s">
        <v>145</v>
      </c>
      <c r="E131" s="174" t="s">
        <v>358</v>
      </c>
      <c r="F131" s="175" t="s">
        <v>359</v>
      </c>
      <c r="G131" s="176" t="s">
        <v>255</v>
      </c>
      <c r="H131" s="177">
        <v>1</v>
      </c>
      <c r="I131" s="178"/>
      <c r="J131" s="179">
        <f>ROUND(I131*H131,2)</f>
        <v>0</v>
      </c>
      <c r="K131" s="175" t="s">
        <v>19</v>
      </c>
      <c r="L131" s="41"/>
      <c r="M131" s="180" t="s">
        <v>19</v>
      </c>
      <c r="N131" s="181" t="s">
        <v>44</v>
      </c>
      <c r="O131" s="66"/>
      <c r="P131" s="182">
        <f>O131*H131</f>
        <v>0</v>
      </c>
      <c r="Q131" s="182">
        <v>0</v>
      </c>
      <c r="R131" s="182">
        <f>Q131*H131</f>
        <v>0</v>
      </c>
      <c r="S131" s="182">
        <v>0</v>
      </c>
      <c r="T131" s="183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184" t="s">
        <v>150</v>
      </c>
      <c r="AT131" s="184" t="s">
        <v>145</v>
      </c>
      <c r="AU131" s="184" t="s">
        <v>80</v>
      </c>
      <c r="AY131" s="19" t="s">
        <v>144</v>
      </c>
      <c r="BE131" s="185">
        <f>IF(N131="základní",J131,0)</f>
        <v>0</v>
      </c>
      <c r="BF131" s="185">
        <f>IF(N131="snížená",J131,0)</f>
        <v>0</v>
      </c>
      <c r="BG131" s="185">
        <f>IF(N131="zákl. přenesená",J131,0)</f>
        <v>0</v>
      </c>
      <c r="BH131" s="185">
        <f>IF(N131="sníž. přenesená",J131,0)</f>
        <v>0</v>
      </c>
      <c r="BI131" s="185">
        <f>IF(N131="nulová",J131,0)</f>
        <v>0</v>
      </c>
      <c r="BJ131" s="19" t="s">
        <v>80</v>
      </c>
      <c r="BK131" s="185">
        <f>ROUND(I131*H131,2)</f>
        <v>0</v>
      </c>
      <c r="BL131" s="19" t="s">
        <v>150</v>
      </c>
      <c r="BM131" s="184" t="s">
        <v>988</v>
      </c>
    </row>
    <row r="132" spans="1:65" s="2" customFormat="1" ht="10.199999999999999">
      <c r="A132" s="36"/>
      <c r="B132" s="37"/>
      <c r="C132" s="38"/>
      <c r="D132" s="186" t="s">
        <v>152</v>
      </c>
      <c r="E132" s="38"/>
      <c r="F132" s="187" t="s">
        <v>359</v>
      </c>
      <c r="G132" s="38"/>
      <c r="H132" s="38"/>
      <c r="I132" s="188"/>
      <c r="J132" s="38"/>
      <c r="K132" s="38"/>
      <c r="L132" s="41"/>
      <c r="M132" s="189"/>
      <c r="N132" s="190"/>
      <c r="O132" s="66"/>
      <c r="P132" s="66"/>
      <c r="Q132" s="66"/>
      <c r="R132" s="66"/>
      <c r="S132" s="66"/>
      <c r="T132" s="67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T132" s="19" t="s">
        <v>152</v>
      </c>
      <c r="AU132" s="19" t="s">
        <v>80</v>
      </c>
    </row>
    <row r="133" spans="1:65" s="2" customFormat="1" ht="153.6">
      <c r="A133" s="36"/>
      <c r="B133" s="37"/>
      <c r="C133" s="38"/>
      <c r="D133" s="186" t="s">
        <v>155</v>
      </c>
      <c r="E133" s="38"/>
      <c r="F133" s="193" t="s">
        <v>989</v>
      </c>
      <c r="G133" s="38"/>
      <c r="H133" s="38"/>
      <c r="I133" s="188"/>
      <c r="J133" s="38"/>
      <c r="K133" s="38"/>
      <c r="L133" s="41"/>
      <c r="M133" s="189"/>
      <c r="N133" s="190"/>
      <c r="O133" s="66"/>
      <c r="P133" s="66"/>
      <c r="Q133" s="66"/>
      <c r="R133" s="66"/>
      <c r="S133" s="66"/>
      <c r="T133" s="67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9" t="s">
        <v>155</v>
      </c>
      <c r="AU133" s="19" t="s">
        <v>80</v>
      </c>
    </row>
    <row r="134" spans="1:65" s="2" customFormat="1" ht="16.5" customHeight="1">
      <c r="A134" s="36"/>
      <c r="B134" s="37"/>
      <c r="C134" s="173" t="s">
        <v>228</v>
      </c>
      <c r="D134" s="173" t="s">
        <v>145</v>
      </c>
      <c r="E134" s="174" t="s">
        <v>368</v>
      </c>
      <c r="F134" s="175" t="s">
        <v>369</v>
      </c>
      <c r="G134" s="176" t="s">
        <v>255</v>
      </c>
      <c r="H134" s="177">
        <v>1</v>
      </c>
      <c r="I134" s="178"/>
      <c r="J134" s="179">
        <f>ROUND(I134*H134,2)</f>
        <v>0</v>
      </c>
      <c r="K134" s="175" t="s">
        <v>19</v>
      </c>
      <c r="L134" s="41"/>
      <c r="M134" s="180" t="s">
        <v>19</v>
      </c>
      <c r="N134" s="181" t="s">
        <v>44</v>
      </c>
      <c r="O134" s="66"/>
      <c r="P134" s="182">
        <f>O134*H134</f>
        <v>0</v>
      </c>
      <c r="Q134" s="182">
        <v>0</v>
      </c>
      <c r="R134" s="182">
        <f>Q134*H134</f>
        <v>0</v>
      </c>
      <c r="S134" s="182">
        <v>0</v>
      </c>
      <c r="T134" s="183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84" t="s">
        <v>150</v>
      </c>
      <c r="AT134" s="184" t="s">
        <v>145</v>
      </c>
      <c r="AU134" s="184" t="s">
        <v>80</v>
      </c>
      <c r="AY134" s="19" t="s">
        <v>144</v>
      </c>
      <c r="BE134" s="185">
        <f>IF(N134="základní",J134,0)</f>
        <v>0</v>
      </c>
      <c r="BF134" s="185">
        <f>IF(N134="snížená",J134,0)</f>
        <v>0</v>
      </c>
      <c r="BG134" s="185">
        <f>IF(N134="zákl. přenesená",J134,0)</f>
        <v>0</v>
      </c>
      <c r="BH134" s="185">
        <f>IF(N134="sníž. přenesená",J134,0)</f>
        <v>0</v>
      </c>
      <c r="BI134" s="185">
        <f>IF(N134="nulová",J134,0)</f>
        <v>0</v>
      </c>
      <c r="BJ134" s="19" t="s">
        <v>80</v>
      </c>
      <c r="BK134" s="185">
        <f>ROUND(I134*H134,2)</f>
        <v>0</v>
      </c>
      <c r="BL134" s="19" t="s">
        <v>150</v>
      </c>
      <c r="BM134" s="184" t="s">
        <v>990</v>
      </c>
    </row>
    <row r="135" spans="1:65" s="2" customFormat="1" ht="10.199999999999999">
      <c r="A135" s="36"/>
      <c r="B135" s="37"/>
      <c r="C135" s="38"/>
      <c r="D135" s="186" t="s">
        <v>152</v>
      </c>
      <c r="E135" s="38"/>
      <c r="F135" s="187" t="s">
        <v>369</v>
      </c>
      <c r="G135" s="38"/>
      <c r="H135" s="38"/>
      <c r="I135" s="188"/>
      <c r="J135" s="38"/>
      <c r="K135" s="38"/>
      <c r="L135" s="41"/>
      <c r="M135" s="189"/>
      <c r="N135" s="190"/>
      <c r="O135" s="66"/>
      <c r="P135" s="66"/>
      <c r="Q135" s="66"/>
      <c r="R135" s="66"/>
      <c r="S135" s="66"/>
      <c r="T135" s="67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9" t="s">
        <v>152</v>
      </c>
      <c r="AU135" s="19" t="s">
        <v>80</v>
      </c>
    </row>
    <row r="136" spans="1:65" s="2" customFormat="1" ht="38.4">
      <c r="A136" s="36"/>
      <c r="B136" s="37"/>
      <c r="C136" s="38"/>
      <c r="D136" s="186" t="s">
        <v>155</v>
      </c>
      <c r="E136" s="38"/>
      <c r="F136" s="193" t="s">
        <v>991</v>
      </c>
      <c r="G136" s="38"/>
      <c r="H136" s="38"/>
      <c r="I136" s="188"/>
      <c r="J136" s="38"/>
      <c r="K136" s="38"/>
      <c r="L136" s="41"/>
      <c r="M136" s="189"/>
      <c r="N136" s="190"/>
      <c r="O136" s="66"/>
      <c r="P136" s="66"/>
      <c r="Q136" s="66"/>
      <c r="R136" s="66"/>
      <c r="S136" s="66"/>
      <c r="T136" s="67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9" t="s">
        <v>155</v>
      </c>
      <c r="AU136" s="19" t="s">
        <v>80</v>
      </c>
    </row>
    <row r="137" spans="1:65" s="2" customFormat="1" ht="16.5" customHeight="1">
      <c r="A137" s="36"/>
      <c r="B137" s="37"/>
      <c r="C137" s="173" t="s">
        <v>235</v>
      </c>
      <c r="D137" s="173" t="s">
        <v>145</v>
      </c>
      <c r="E137" s="174" t="s">
        <v>373</v>
      </c>
      <c r="F137" s="175" t="s">
        <v>374</v>
      </c>
      <c r="G137" s="176" t="s">
        <v>255</v>
      </c>
      <c r="H137" s="177">
        <v>1</v>
      </c>
      <c r="I137" s="178"/>
      <c r="J137" s="179">
        <f>ROUND(I137*H137,2)</f>
        <v>0</v>
      </c>
      <c r="K137" s="175" t="s">
        <v>19</v>
      </c>
      <c r="L137" s="41"/>
      <c r="M137" s="180" t="s">
        <v>19</v>
      </c>
      <c r="N137" s="181" t="s">
        <v>44</v>
      </c>
      <c r="O137" s="66"/>
      <c r="P137" s="182">
        <f>O137*H137</f>
        <v>0</v>
      </c>
      <c r="Q137" s="182">
        <v>0</v>
      </c>
      <c r="R137" s="182">
        <f>Q137*H137</f>
        <v>0</v>
      </c>
      <c r="S137" s="182">
        <v>0</v>
      </c>
      <c r="T137" s="183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184" t="s">
        <v>150</v>
      </c>
      <c r="AT137" s="184" t="s">
        <v>145</v>
      </c>
      <c r="AU137" s="184" t="s">
        <v>80</v>
      </c>
      <c r="AY137" s="19" t="s">
        <v>144</v>
      </c>
      <c r="BE137" s="185">
        <f>IF(N137="základní",J137,0)</f>
        <v>0</v>
      </c>
      <c r="BF137" s="185">
        <f>IF(N137="snížená",J137,0)</f>
        <v>0</v>
      </c>
      <c r="BG137" s="185">
        <f>IF(N137="zákl. přenesená",J137,0)</f>
        <v>0</v>
      </c>
      <c r="BH137" s="185">
        <f>IF(N137="sníž. přenesená",J137,0)</f>
        <v>0</v>
      </c>
      <c r="BI137" s="185">
        <f>IF(N137="nulová",J137,0)</f>
        <v>0</v>
      </c>
      <c r="BJ137" s="19" t="s">
        <v>80</v>
      </c>
      <c r="BK137" s="185">
        <f>ROUND(I137*H137,2)</f>
        <v>0</v>
      </c>
      <c r="BL137" s="19" t="s">
        <v>150</v>
      </c>
      <c r="BM137" s="184" t="s">
        <v>992</v>
      </c>
    </row>
    <row r="138" spans="1:65" s="2" customFormat="1" ht="10.199999999999999">
      <c r="A138" s="36"/>
      <c r="B138" s="37"/>
      <c r="C138" s="38"/>
      <c r="D138" s="186" t="s">
        <v>152</v>
      </c>
      <c r="E138" s="38"/>
      <c r="F138" s="187" t="s">
        <v>374</v>
      </c>
      <c r="G138" s="38"/>
      <c r="H138" s="38"/>
      <c r="I138" s="188"/>
      <c r="J138" s="38"/>
      <c r="K138" s="38"/>
      <c r="L138" s="41"/>
      <c r="M138" s="189"/>
      <c r="N138" s="190"/>
      <c r="O138" s="66"/>
      <c r="P138" s="66"/>
      <c r="Q138" s="66"/>
      <c r="R138" s="66"/>
      <c r="S138" s="66"/>
      <c r="T138" s="67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T138" s="19" t="s">
        <v>152</v>
      </c>
      <c r="AU138" s="19" t="s">
        <v>80</v>
      </c>
    </row>
    <row r="139" spans="1:65" s="2" customFormat="1" ht="38.4">
      <c r="A139" s="36"/>
      <c r="B139" s="37"/>
      <c r="C139" s="38"/>
      <c r="D139" s="186" t="s">
        <v>155</v>
      </c>
      <c r="E139" s="38"/>
      <c r="F139" s="193" t="s">
        <v>993</v>
      </c>
      <c r="G139" s="38"/>
      <c r="H139" s="38"/>
      <c r="I139" s="188"/>
      <c r="J139" s="38"/>
      <c r="K139" s="38"/>
      <c r="L139" s="41"/>
      <c r="M139" s="189"/>
      <c r="N139" s="190"/>
      <c r="O139" s="66"/>
      <c r="P139" s="66"/>
      <c r="Q139" s="66"/>
      <c r="R139" s="66"/>
      <c r="S139" s="66"/>
      <c r="T139" s="67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9" t="s">
        <v>155</v>
      </c>
      <c r="AU139" s="19" t="s">
        <v>80</v>
      </c>
    </row>
    <row r="140" spans="1:65" s="2" customFormat="1" ht="24.15" customHeight="1">
      <c r="A140" s="36"/>
      <c r="B140" s="37"/>
      <c r="C140" s="173" t="s">
        <v>241</v>
      </c>
      <c r="D140" s="173" t="s">
        <v>145</v>
      </c>
      <c r="E140" s="174" t="s">
        <v>378</v>
      </c>
      <c r="F140" s="175" t="s">
        <v>379</v>
      </c>
      <c r="G140" s="176" t="s">
        <v>255</v>
      </c>
      <c r="H140" s="177">
        <v>1</v>
      </c>
      <c r="I140" s="178"/>
      <c r="J140" s="179">
        <f>ROUND(I140*H140,2)</f>
        <v>0</v>
      </c>
      <c r="K140" s="175" t="s">
        <v>19</v>
      </c>
      <c r="L140" s="41"/>
      <c r="M140" s="180" t="s">
        <v>19</v>
      </c>
      <c r="N140" s="181" t="s">
        <v>44</v>
      </c>
      <c r="O140" s="66"/>
      <c r="P140" s="182">
        <f>O140*H140</f>
        <v>0</v>
      </c>
      <c r="Q140" s="182">
        <v>0</v>
      </c>
      <c r="R140" s="182">
        <f>Q140*H140</f>
        <v>0</v>
      </c>
      <c r="S140" s="182">
        <v>0</v>
      </c>
      <c r="T140" s="183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184" t="s">
        <v>150</v>
      </c>
      <c r="AT140" s="184" t="s">
        <v>145</v>
      </c>
      <c r="AU140" s="184" t="s">
        <v>80</v>
      </c>
      <c r="AY140" s="19" t="s">
        <v>144</v>
      </c>
      <c r="BE140" s="185">
        <f>IF(N140="základní",J140,0)</f>
        <v>0</v>
      </c>
      <c r="BF140" s="185">
        <f>IF(N140="snížená",J140,0)</f>
        <v>0</v>
      </c>
      <c r="BG140" s="185">
        <f>IF(N140="zákl. přenesená",J140,0)</f>
        <v>0</v>
      </c>
      <c r="BH140" s="185">
        <f>IF(N140="sníž. přenesená",J140,0)</f>
        <v>0</v>
      </c>
      <c r="BI140" s="185">
        <f>IF(N140="nulová",J140,0)</f>
        <v>0</v>
      </c>
      <c r="BJ140" s="19" t="s">
        <v>80</v>
      </c>
      <c r="BK140" s="185">
        <f>ROUND(I140*H140,2)</f>
        <v>0</v>
      </c>
      <c r="BL140" s="19" t="s">
        <v>150</v>
      </c>
      <c r="BM140" s="184" t="s">
        <v>994</v>
      </c>
    </row>
    <row r="141" spans="1:65" s="2" customFormat="1" ht="19.2">
      <c r="A141" s="36"/>
      <c r="B141" s="37"/>
      <c r="C141" s="38"/>
      <c r="D141" s="186" t="s">
        <v>152</v>
      </c>
      <c r="E141" s="38"/>
      <c r="F141" s="187" t="s">
        <v>379</v>
      </c>
      <c r="G141" s="38"/>
      <c r="H141" s="38"/>
      <c r="I141" s="188"/>
      <c r="J141" s="38"/>
      <c r="K141" s="38"/>
      <c r="L141" s="41"/>
      <c r="M141" s="189"/>
      <c r="N141" s="190"/>
      <c r="O141" s="66"/>
      <c r="P141" s="66"/>
      <c r="Q141" s="66"/>
      <c r="R141" s="66"/>
      <c r="S141" s="66"/>
      <c r="T141" s="67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9" t="s">
        <v>152</v>
      </c>
      <c r="AU141" s="19" t="s">
        <v>80</v>
      </c>
    </row>
    <row r="142" spans="1:65" s="2" customFormat="1" ht="38.4">
      <c r="A142" s="36"/>
      <c r="B142" s="37"/>
      <c r="C142" s="38"/>
      <c r="D142" s="186" t="s">
        <v>155</v>
      </c>
      <c r="E142" s="38"/>
      <c r="F142" s="193" t="s">
        <v>995</v>
      </c>
      <c r="G142" s="38"/>
      <c r="H142" s="38"/>
      <c r="I142" s="188"/>
      <c r="J142" s="38"/>
      <c r="K142" s="38"/>
      <c r="L142" s="41"/>
      <c r="M142" s="189"/>
      <c r="N142" s="190"/>
      <c r="O142" s="66"/>
      <c r="P142" s="66"/>
      <c r="Q142" s="66"/>
      <c r="R142" s="66"/>
      <c r="S142" s="66"/>
      <c r="T142" s="67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T142" s="19" t="s">
        <v>155</v>
      </c>
      <c r="AU142" s="19" t="s">
        <v>80</v>
      </c>
    </row>
    <row r="143" spans="1:65" s="2" customFormat="1" ht="24.15" customHeight="1">
      <c r="A143" s="36"/>
      <c r="B143" s="37"/>
      <c r="C143" s="173" t="s">
        <v>247</v>
      </c>
      <c r="D143" s="173" t="s">
        <v>145</v>
      </c>
      <c r="E143" s="174" t="s">
        <v>383</v>
      </c>
      <c r="F143" s="175" t="s">
        <v>996</v>
      </c>
      <c r="G143" s="176" t="s">
        <v>255</v>
      </c>
      <c r="H143" s="177">
        <v>1</v>
      </c>
      <c r="I143" s="178"/>
      <c r="J143" s="179">
        <f>ROUND(I143*H143,2)</f>
        <v>0</v>
      </c>
      <c r="K143" s="175" t="s">
        <v>19</v>
      </c>
      <c r="L143" s="41"/>
      <c r="M143" s="180" t="s">
        <v>19</v>
      </c>
      <c r="N143" s="181" t="s">
        <v>44</v>
      </c>
      <c r="O143" s="66"/>
      <c r="P143" s="182">
        <f>O143*H143</f>
        <v>0</v>
      </c>
      <c r="Q143" s="182">
        <v>0</v>
      </c>
      <c r="R143" s="182">
        <f>Q143*H143</f>
        <v>0</v>
      </c>
      <c r="S143" s="182">
        <v>0</v>
      </c>
      <c r="T143" s="183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84" t="s">
        <v>150</v>
      </c>
      <c r="AT143" s="184" t="s">
        <v>145</v>
      </c>
      <c r="AU143" s="184" t="s">
        <v>80</v>
      </c>
      <c r="AY143" s="19" t="s">
        <v>144</v>
      </c>
      <c r="BE143" s="185">
        <f>IF(N143="základní",J143,0)</f>
        <v>0</v>
      </c>
      <c r="BF143" s="185">
        <f>IF(N143="snížená",J143,0)</f>
        <v>0</v>
      </c>
      <c r="BG143" s="185">
        <f>IF(N143="zákl. přenesená",J143,0)</f>
        <v>0</v>
      </c>
      <c r="BH143" s="185">
        <f>IF(N143="sníž. přenesená",J143,0)</f>
        <v>0</v>
      </c>
      <c r="BI143" s="185">
        <f>IF(N143="nulová",J143,0)</f>
        <v>0</v>
      </c>
      <c r="BJ143" s="19" t="s">
        <v>80</v>
      </c>
      <c r="BK143" s="185">
        <f>ROUND(I143*H143,2)</f>
        <v>0</v>
      </c>
      <c r="BL143" s="19" t="s">
        <v>150</v>
      </c>
      <c r="BM143" s="184" t="s">
        <v>997</v>
      </c>
    </row>
    <row r="144" spans="1:65" s="2" customFormat="1" ht="19.2">
      <c r="A144" s="36"/>
      <c r="B144" s="37"/>
      <c r="C144" s="38"/>
      <c r="D144" s="186" t="s">
        <v>152</v>
      </c>
      <c r="E144" s="38"/>
      <c r="F144" s="187" t="s">
        <v>996</v>
      </c>
      <c r="G144" s="38"/>
      <c r="H144" s="38"/>
      <c r="I144" s="188"/>
      <c r="J144" s="38"/>
      <c r="K144" s="38"/>
      <c r="L144" s="41"/>
      <c r="M144" s="189"/>
      <c r="N144" s="190"/>
      <c r="O144" s="66"/>
      <c r="P144" s="66"/>
      <c r="Q144" s="66"/>
      <c r="R144" s="66"/>
      <c r="S144" s="66"/>
      <c r="T144" s="67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9" t="s">
        <v>152</v>
      </c>
      <c r="AU144" s="19" t="s">
        <v>80</v>
      </c>
    </row>
    <row r="145" spans="1:65" s="2" customFormat="1" ht="38.4">
      <c r="A145" s="36"/>
      <c r="B145" s="37"/>
      <c r="C145" s="38"/>
      <c r="D145" s="186" t="s">
        <v>155</v>
      </c>
      <c r="E145" s="38"/>
      <c r="F145" s="193" t="s">
        <v>998</v>
      </c>
      <c r="G145" s="38"/>
      <c r="H145" s="38"/>
      <c r="I145" s="188"/>
      <c r="J145" s="38"/>
      <c r="K145" s="38"/>
      <c r="L145" s="41"/>
      <c r="M145" s="189"/>
      <c r="N145" s="190"/>
      <c r="O145" s="66"/>
      <c r="P145" s="66"/>
      <c r="Q145" s="66"/>
      <c r="R145" s="66"/>
      <c r="S145" s="66"/>
      <c r="T145" s="67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T145" s="19" t="s">
        <v>155</v>
      </c>
      <c r="AU145" s="19" t="s">
        <v>80</v>
      </c>
    </row>
    <row r="146" spans="1:65" s="2" customFormat="1" ht="21.75" customHeight="1">
      <c r="A146" s="36"/>
      <c r="B146" s="37"/>
      <c r="C146" s="173" t="s">
        <v>252</v>
      </c>
      <c r="D146" s="173" t="s">
        <v>145</v>
      </c>
      <c r="E146" s="174" t="s">
        <v>999</v>
      </c>
      <c r="F146" s="175" t="s">
        <v>389</v>
      </c>
      <c r="G146" s="176" t="s">
        <v>255</v>
      </c>
      <c r="H146" s="177">
        <v>1</v>
      </c>
      <c r="I146" s="178"/>
      <c r="J146" s="179">
        <f>ROUND(I146*H146,2)</f>
        <v>0</v>
      </c>
      <c r="K146" s="175" t="s">
        <v>19</v>
      </c>
      <c r="L146" s="41"/>
      <c r="M146" s="180" t="s">
        <v>19</v>
      </c>
      <c r="N146" s="181" t="s">
        <v>44</v>
      </c>
      <c r="O146" s="66"/>
      <c r="P146" s="182">
        <f>O146*H146</f>
        <v>0</v>
      </c>
      <c r="Q146" s="182">
        <v>0</v>
      </c>
      <c r="R146" s="182">
        <f>Q146*H146</f>
        <v>0</v>
      </c>
      <c r="S146" s="182">
        <v>0</v>
      </c>
      <c r="T146" s="183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84" t="s">
        <v>150</v>
      </c>
      <c r="AT146" s="184" t="s">
        <v>145</v>
      </c>
      <c r="AU146" s="184" t="s">
        <v>80</v>
      </c>
      <c r="AY146" s="19" t="s">
        <v>144</v>
      </c>
      <c r="BE146" s="185">
        <f>IF(N146="základní",J146,0)</f>
        <v>0</v>
      </c>
      <c r="BF146" s="185">
        <f>IF(N146="snížená",J146,0)</f>
        <v>0</v>
      </c>
      <c r="BG146" s="185">
        <f>IF(N146="zákl. přenesená",J146,0)</f>
        <v>0</v>
      </c>
      <c r="BH146" s="185">
        <f>IF(N146="sníž. přenesená",J146,0)</f>
        <v>0</v>
      </c>
      <c r="BI146" s="185">
        <f>IF(N146="nulová",J146,0)</f>
        <v>0</v>
      </c>
      <c r="BJ146" s="19" t="s">
        <v>80</v>
      </c>
      <c r="BK146" s="185">
        <f>ROUND(I146*H146,2)</f>
        <v>0</v>
      </c>
      <c r="BL146" s="19" t="s">
        <v>150</v>
      </c>
      <c r="BM146" s="184" t="s">
        <v>1000</v>
      </c>
    </row>
    <row r="147" spans="1:65" s="2" customFormat="1" ht="10.199999999999999">
      <c r="A147" s="36"/>
      <c r="B147" s="37"/>
      <c r="C147" s="38"/>
      <c r="D147" s="186" t="s">
        <v>152</v>
      </c>
      <c r="E147" s="38"/>
      <c r="F147" s="187" t="s">
        <v>389</v>
      </c>
      <c r="G147" s="38"/>
      <c r="H147" s="38"/>
      <c r="I147" s="188"/>
      <c r="J147" s="38"/>
      <c r="K147" s="38"/>
      <c r="L147" s="41"/>
      <c r="M147" s="189"/>
      <c r="N147" s="190"/>
      <c r="O147" s="66"/>
      <c r="P147" s="66"/>
      <c r="Q147" s="66"/>
      <c r="R147" s="66"/>
      <c r="S147" s="66"/>
      <c r="T147" s="67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T147" s="19" t="s">
        <v>152</v>
      </c>
      <c r="AU147" s="19" t="s">
        <v>80</v>
      </c>
    </row>
    <row r="148" spans="1:65" s="2" customFormat="1" ht="124.8">
      <c r="A148" s="36"/>
      <c r="B148" s="37"/>
      <c r="C148" s="38"/>
      <c r="D148" s="186" t="s">
        <v>155</v>
      </c>
      <c r="E148" s="38"/>
      <c r="F148" s="193" t="s">
        <v>1001</v>
      </c>
      <c r="G148" s="38"/>
      <c r="H148" s="38"/>
      <c r="I148" s="188"/>
      <c r="J148" s="38"/>
      <c r="K148" s="38"/>
      <c r="L148" s="41"/>
      <c r="M148" s="189"/>
      <c r="N148" s="190"/>
      <c r="O148" s="66"/>
      <c r="P148" s="66"/>
      <c r="Q148" s="66"/>
      <c r="R148" s="66"/>
      <c r="S148" s="66"/>
      <c r="T148" s="67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9" t="s">
        <v>155</v>
      </c>
      <c r="AU148" s="19" t="s">
        <v>80</v>
      </c>
    </row>
    <row r="149" spans="1:65" s="2" customFormat="1" ht="21.75" customHeight="1">
      <c r="A149" s="36"/>
      <c r="B149" s="37"/>
      <c r="C149" s="173" t="s">
        <v>259</v>
      </c>
      <c r="D149" s="173" t="s">
        <v>145</v>
      </c>
      <c r="E149" s="174" t="s">
        <v>393</v>
      </c>
      <c r="F149" s="175" t="s">
        <v>394</v>
      </c>
      <c r="G149" s="176" t="s">
        <v>148</v>
      </c>
      <c r="H149" s="177">
        <v>126</v>
      </c>
      <c r="I149" s="178"/>
      <c r="J149" s="179">
        <f>ROUND(I149*H149,2)</f>
        <v>0</v>
      </c>
      <c r="K149" s="175" t="s">
        <v>19</v>
      </c>
      <c r="L149" s="41"/>
      <c r="M149" s="180" t="s">
        <v>19</v>
      </c>
      <c r="N149" s="181" t="s">
        <v>44</v>
      </c>
      <c r="O149" s="66"/>
      <c r="P149" s="182">
        <f>O149*H149</f>
        <v>0</v>
      </c>
      <c r="Q149" s="182">
        <v>1E-4</v>
      </c>
      <c r="R149" s="182">
        <f>Q149*H149</f>
        <v>1.26E-2</v>
      </c>
      <c r="S149" s="182">
        <v>0</v>
      </c>
      <c r="T149" s="183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184" t="s">
        <v>150</v>
      </c>
      <c r="AT149" s="184" t="s">
        <v>145</v>
      </c>
      <c r="AU149" s="184" t="s">
        <v>80</v>
      </c>
      <c r="AY149" s="19" t="s">
        <v>144</v>
      </c>
      <c r="BE149" s="185">
        <f>IF(N149="základní",J149,0)</f>
        <v>0</v>
      </c>
      <c r="BF149" s="185">
        <f>IF(N149="snížená",J149,0)</f>
        <v>0</v>
      </c>
      <c r="BG149" s="185">
        <f>IF(N149="zákl. přenesená",J149,0)</f>
        <v>0</v>
      </c>
      <c r="BH149" s="185">
        <f>IF(N149="sníž. přenesená",J149,0)</f>
        <v>0</v>
      </c>
      <c r="BI149" s="185">
        <f>IF(N149="nulová",J149,0)</f>
        <v>0</v>
      </c>
      <c r="BJ149" s="19" t="s">
        <v>80</v>
      </c>
      <c r="BK149" s="185">
        <f>ROUND(I149*H149,2)</f>
        <v>0</v>
      </c>
      <c r="BL149" s="19" t="s">
        <v>150</v>
      </c>
      <c r="BM149" s="184" t="s">
        <v>1002</v>
      </c>
    </row>
    <row r="150" spans="1:65" s="2" customFormat="1" ht="10.199999999999999">
      <c r="A150" s="36"/>
      <c r="B150" s="37"/>
      <c r="C150" s="38"/>
      <c r="D150" s="186" t="s">
        <v>152</v>
      </c>
      <c r="E150" s="38"/>
      <c r="F150" s="187" t="s">
        <v>394</v>
      </c>
      <c r="G150" s="38"/>
      <c r="H150" s="38"/>
      <c r="I150" s="188"/>
      <c r="J150" s="38"/>
      <c r="K150" s="38"/>
      <c r="L150" s="41"/>
      <c r="M150" s="189"/>
      <c r="N150" s="190"/>
      <c r="O150" s="66"/>
      <c r="P150" s="66"/>
      <c r="Q150" s="66"/>
      <c r="R150" s="66"/>
      <c r="S150" s="66"/>
      <c r="T150" s="67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T150" s="19" t="s">
        <v>152</v>
      </c>
      <c r="AU150" s="19" t="s">
        <v>80</v>
      </c>
    </row>
    <row r="151" spans="1:65" s="2" customFormat="1" ht="38.4">
      <c r="A151" s="36"/>
      <c r="B151" s="37"/>
      <c r="C151" s="38"/>
      <c r="D151" s="186" t="s">
        <v>155</v>
      </c>
      <c r="E151" s="38"/>
      <c r="F151" s="193" t="s">
        <v>1003</v>
      </c>
      <c r="G151" s="38"/>
      <c r="H151" s="38"/>
      <c r="I151" s="188"/>
      <c r="J151" s="38"/>
      <c r="K151" s="38"/>
      <c r="L151" s="41"/>
      <c r="M151" s="189"/>
      <c r="N151" s="190"/>
      <c r="O151" s="66"/>
      <c r="P151" s="66"/>
      <c r="Q151" s="66"/>
      <c r="R151" s="66"/>
      <c r="S151" s="66"/>
      <c r="T151" s="67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T151" s="19" t="s">
        <v>155</v>
      </c>
      <c r="AU151" s="19" t="s">
        <v>80</v>
      </c>
    </row>
    <row r="152" spans="1:65" s="2" customFormat="1" ht="24.15" customHeight="1">
      <c r="A152" s="36"/>
      <c r="B152" s="37"/>
      <c r="C152" s="173" t="s">
        <v>264</v>
      </c>
      <c r="D152" s="173" t="s">
        <v>145</v>
      </c>
      <c r="E152" s="174" t="s">
        <v>398</v>
      </c>
      <c r="F152" s="175" t="s">
        <v>399</v>
      </c>
      <c r="G152" s="176" t="s">
        <v>148</v>
      </c>
      <c r="H152" s="177">
        <v>126</v>
      </c>
      <c r="I152" s="178"/>
      <c r="J152" s="179">
        <f>ROUND(I152*H152,2)</f>
        <v>0</v>
      </c>
      <c r="K152" s="175" t="s">
        <v>149</v>
      </c>
      <c r="L152" s="41"/>
      <c r="M152" s="180" t="s">
        <v>19</v>
      </c>
      <c r="N152" s="181" t="s">
        <v>44</v>
      </c>
      <c r="O152" s="66"/>
      <c r="P152" s="182">
        <f>O152*H152</f>
        <v>0</v>
      </c>
      <c r="Q152" s="182">
        <v>0.108</v>
      </c>
      <c r="R152" s="182">
        <f>Q152*H152</f>
        <v>13.608000000000001</v>
      </c>
      <c r="S152" s="182">
        <v>0</v>
      </c>
      <c r="T152" s="183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184" t="s">
        <v>150</v>
      </c>
      <c r="AT152" s="184" t="s">
        <v>145</v>
      </c>
      <c r="AU152" s="184" t="s">
        <v>80</v>
      </c>
      <c r="AY152" s="19" t="s">
        <v>144</v>
      </c>
      <c r="BE152" s="185">
        <f>IF(N152="základní",J152,0)</f>
        <v>0</v>
      </c>
      <c r="BF152" s="185">
        <f>IF(N152="snížená",J152,0)</f>
        <v>0</v>
      </c>
      <c r="BG152" s="185">
        <f>IF(N152="zákl. přenesená",J152,0)</f>
        <v>0</v>
      </c>
      <c r="BH152" s="185">
        <f>IF(N152="sníž. přenesená",J152,0)</f>
        <v>0</v>
      </c>
      <c r="BI152" s="185">
        <f>IF(N152="nulová",J152,0)</f>
        <v>0</v>
      </c>
      <c r="BJ152" s="19" t="s">
        <v>80</v>
      </c>
      <c r="BK152" s="185">
        <f>ROUND(I152*H152,2)</f>
        <v>0</v>
      </c>
      <c r="BL152" s="19" t="s">
        <v>150</v>
      </c>
      <c r="BM152" s="184" t="s">
        <v>1004</v>
      </c>
    </row>
    <row r="153" spans="1:65" s="2" customFormat="1" ht="19.2">
      <c r="A153" s="36"/>
      <c r="B153" s="37"/>
      <c r="C153" s="38"/>
      <c r="D153" s="186" t="s">
        <v>152</v>
      </c>
      <c r="E153" s="38"/>
      <c r="F153" s="187" t="s">
        <v>1005</v>
      </c>
      <c r="G153" s="38"/>
      <c r="H153" s="38"/>
      <c r="I153" s="188"/>
      <c r="J153" s="38"/>
      <c r="K153" s="38"/>
      <c r="L153" s="41"/>
      <c r="M153" s="189"/>
      <c r="N153" s="190"/>
      <c r="O153" s="66"/>
      <c r="P153" s="66"/>
      <c r="Q153" s="66"/>
      <c r="R153" s="66"/>
      <c r="S153" s="66"/>
      <c r="T153" s="67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9" t="s">
        <v>152</v>
      </c>
      <c r="AU153" s="19" t="s">
        <v>80</v>
      </c>
    </row>
    <row r="154" spans="1:65" s="2" customFormat="1" ht="10.199999999999999">
      <c r="A154" s="36"/>
      <c r="B154" s="37"/>
      <c r="C154" s="38"/>
      <c r="D154" s="191" t="s">
        <v>153</v>
      </c>
      <c r="E154" s="38"/>
      <c r="F154" s="192" t="s">
        <v>401</v>
      </c>
      <c r="G154" s="38"/>
      <c r="H154" s="38"/>
      <c r="I154" s="188"/>
      <c r="J154" s="38"/>
      <c r="K154" s="38"/>
      <c r="L154" s="41"/>
      <c r="M154" s="189"/>
      <c r="N154" s="190"/>
      <c r="O154" s="66"/>
      <c r="P154" s="66"/>
      <c r="Q154" s="66"/>
      <c r="R154" s="66"/>
      <c r="S154" s="66"/>
      <c r="T154" s="67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T154" s="19" t="s">
        <v>153</v>
      </c>
      <c r="AU154" s="19" t="s">
        <v>80</v>
      </c>
    </row>
    <row r="155" spans="1:65" s="2" customFormat="1" ht="19.2">
      <c r="A155" s="36"/>
      <c r="B155" s="37"/>
      <c r="C155" s="38"/>
      <c r="D155" s="186" t="s">
        <v>155</v>
      </c>
      <c r="E155" s="38"/>
      <c r="F155" s="193" t="s">
        <v>1006</v>
      </c>
      <c r="G155" s="38"/>
      <c r="H155" s="38"/>
      <c r="I155" s="188"/>
      <c r="J155" s="38"/>
      <c r="K155" s="38"/>
      <c r="L155" s="41"/>
      <c r="M155" s="189"/>
      <c r="N155" s="190"/>
      <c r="O155" s="66"/>
      <c r="P155" s="66"/>
      <c r="Q155" s="66"/>
      <c r="R155" s="66"/>
      <c r="S155" s="66"/>
      <c r="T155" s="67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T155" s="19" t="s">
        <v>155</v>
      </c>
      <c r="AU155" s="19" t="s">
        <v>80</v>
      </c>
    </row>
    <row r="156" spans="1:65" s="12" customFormat="1" ht="10.199999999999999">
      <c r="B156" s="194"/>
      <c r="C156" s="195"/>
      <c r="D156" s="186" t="s">
        <v>168</v>
      </c>
      <c r="E156" s="196" t="s">
        <v>19</v>
      </c>
      <c r="F156" s="197" t="s">
        <v>1007</v>
      </c>
      <c r="G156" s="195"/>
      <c r="H156" s="198">
        <v>126</v>
      </c>
      <c r="I156" s="199"/>
      <c r="J156" s="195"/>
      <c r="K156" s="195"/>
      <c r="L156" s="200"/>
      <c r="M156" s="201"/>
      <c r="N156" s="202"/>
      <c r="O156" s="202"/>
      <c r="P156" s="202"/>
      <c r="Q156" s="202"/>
      <c r="R156" s="202"/>
      <c r="S156" s="202"/>
      <c r="T156" s="203"/>
      <c r="AT156" s="204" t="s">
        <v>168</v>
      </c>
      <c r="AU156" s="204" t="s">
        <v>80</v>
      </c>
      <c r="AV156" s="12" t="s">
        <v>82</v>
      </c>
      <c r="AW156" s="12" t="s">
        <v>34</v>
      </c>
      <c r="AX156" s="12" t="s">
        <v>80</v>
      </c>
      <c r="AY156" s="204" t="s">
        <v>144</v>
      </c>
    </row>
    <row r="157" spans="1:65" s="2" customFormat="1" ht="16.5" customHeight="1">
      <c r="A157" s="36"/>
      <c r="B157" s="37"/>
      <c r="C157" s="216" t="s">
        <v>7</v>
      </c>
      <c r="D157" s="216" t="s">
        <v>223</v>
      </c>
      <c r="E157" s="217" t="s">
        <v>404</v>
      </c>
      <c r="F157" s="218" t="s">
        <v>405</v>
      </c>
      <c r="G157" s="219" t="s">
        <v>406</v>
      </c>
      <c r="H157" s="220">
        <v>11</v>
      </c>
      <c r="I157" s="221"/>
      <c r="J157" s="222">
        <f>ROUND(I157*H157,2)</f>
        <v>0</v>
      </c>
      <c r="K157" s="218" t="s">
        <v>149</v>
      </c>
      <c r="L157" s="223"/>
      <c r="M157" s="224" t="s">
        <v>19</v>
      </c>
      <c r="N157" s="225" t="s">
        <v>44</v>
      </c>
      <c r="O157" s="66"/>
      <c r="P157" s="182">
        <f>O157*H157</f>
        <v>0</v>
      </c>
      <c r="Q157" s="182">
        <v>0.75</v>
      </c>
      <c r="R157" s="182">
        <f>Q157*H157</f>
        <v>8.25</v>
      </c>
      <c r="S157" s="182">
        <v>0</v>
      </c>
      <c r="T157" s="183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184" t="s">
        <v>193</v>
      </c>
      <c r="AT157" s="184" t="s">
        <v>223</v>
      </c>
      <c r="AU157" s="184" t="s">
        <v>80</v>
      </c>
      <c r="AY157" s="19" t="s">
        <v>144</v>
      </c>
      <c r="BE157" s="185">
        <f>IF(N157="základní",J157,0)</f>
        <v>0</v>
      </c>
      <c r="BF157" s="185">
        <f>IF(N157="snížená",J157,0)</f>
        <v>0</v>
      </c>
      <c r="BG157" s="185">
        <f>IF(N157="zákl. přenesená",J157,0)</f>
        <v>0</v>
      </c>
      <c r="BH157" s="185">
        <f>IF(N157="sníž. přenesená",J157,0)</f>
        <v>0</v>
      </c>
      <c r="BI157" s="185">
        <f>IF(N157="nulová",J157,0)</f>
        <v>0</v>
      </c>
      <c r="BJ157" s="19" t="s">
        <v>80</v>
      </c>
      <c r="BK157" s="185">
        <f>ROUND(I157*H157,2)</f>
        <v>0</v>
      </c>
      <c r="BL157" s="19" t="s">
        <v>150</v>
      </c>
      <c r="BM157" s="184" t="s">
        <v>1008</v>
      </c>
    </row>
    <row r="158" spans="1:65" s="2" customFormat="1" ht="10.199999999999999">
      <c r="A158" s="36"/>
      <c r="B158" s="37"/>
      <c r="C158" s="38"/>
      <c r="D158" s="186" t="s">
        <v>152</v>
      </c>
      <c r="E158" s="38"/>
      <c r="F158" s="187" t="s">
        <v>405</v>
      </c>
      <c r="G158" s="38"/>
      <c r="H158" s="38"/>
      <c r="I158" s="188"/>
      <c r="J158" s="38"/>
      <c r="K158" s="38"/>
      <c r="L158" s="41"/>
      <c r="M158" s="189"/>
      <c r="N158" s="190"/>
      <c r="O158" s="66"/>
      <c r="P158" s="66"/>
      <c r="Q158" s="66"/>
      <c r="R158" s="66"/>
      <c r="S158" s="66"/>
      <c r="T158" s="67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T158" s="19" t="s">
        <v>152</v>
      </c>
      <c r="AU158" s="19" t="s">
        <v>80</v>
      </c>
    </row>
    <row r="159" spans="1:65" s="12" customFormat="1" ht="10.199999999999999">
      <c r="B159" s="194"/>
      <c r="C159" s="195"/>
      <c r="D159" s="186" t="s">
        <v>168</v>
      </c>
      <c r="E159" s="196" t="s">
        <v>19</v>
      </c>
      <c r="F159" s="197" t="s">
        <v>1009</v>
      </c>
      <c r="G159" s="195"/>
      <c r="H159" s="198">
        <v>11</v>
      </c>
      <c r="I159" s="199"/>
      <c r="J159" s="195"/>
      <c r="K159" s="195"/>
      <c r="L159" s="200"/>
      <c r="M159" s="201"/>
      <c r="N159" s="202"/>
      <c r="O159" s="202"/>
      <c r="P159" s="202"/>
      <c r="Q159" s="202"/>
      <c r="R159" s="202"/>
      <c r="S159" s="202"/>
      <c r="T159" s="203"/>
      <c r="AT159" s="204" t="s">
        <v>168</v>
      </c>
      <c r="AU159" s="204" t="s">
        <v>80</v>
      </c>
      <c r="AV159" s="12" t="s">
        <v>82</v>
      </c>
      <c r="AW159" s="12" t="s">
        <v>34</v>
      </c>
      <c r="AX159" s="12" t="s">
        <v>80</v>
      </c>
      <c r="AY159" s="204" t="s">
        <v>144</v>
      </c>
    </row>
    <row r="160" spans="1:65" s="2" customFormat="1" ht="24.15" customHeight="1">
      <c r="A160" s="36"/>
      <c r="B160" s="37"/>
      <c r="C160" s="173" t="s">
        <v>275</v>
      </c>
      <c r="D160" s="173" t="s">
        <v>145</v>
      </c>
      <c r="E160" s="174" t="s">
        <v>200</v>
      </c>
      <c r="F160" s="175" t="s">
        <v>201</v>
      </c>
      <c r="G160" s="176" t="s">
        <v>148</v>
      </c>
      <c r="H160" s="177">
        <v>457.5</v>
      </c>
      <c r="I160" s="178"/>
      <c r="J160" s="179">
        <f>ROUND(I160*H160,2)</f>
        <v>0</v>
      </c>
      <c r="K160" s="175" t="s">
        <v>149</v>
      </c>
      <c r="L160" s="41"/>
      <c r="M160" s="180" t="s">
        <v>19</v>
      </c>
      <c r="N160" s="181" t="s">
        <v>44</v>
      </c>
      <c r="O160" s="66"/>
      <c r="P160" s="182">
        <f>O160*H160</f>
        <v>0</v>
      </c>
      <c r="Q160" s="182">
        <v>0.19800000000000001</v>
      </c>
      <c r="R160" s="182">
        <f>Q160*H160</f>
        <v>90.585000000000008</v>
      </c>
      <c r="S160" s="182">
        <v>0</v>
      </c>
      <c r="T160" s="183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184" t="s">
        <v>150</v>
      </c>
      <c r="AT160" s="184" t="s">
        <v>145</v>
      </c>
      <c r="AU160" s="184" t="s">
        <v>80</v>
      </c>
      <c r="AY160" s="19" t="s">
        <v>144</v>
      </c>
      <c r="BE160" s="185">
        <f>IF(N160="základní",J160,0)</f>
        <v>0</v>
      </c>
      <c r="BF160" s="185">
        <f>IF(N160="snížená",J160,0)</f>
        <v>0</v>
      </c>
      <c r="BG160" s="185">
        <f>IF(N160="zákl. přenesená",J160,0)</f>
        <v>0</v>
      </c>
      <c r="BH160" s="185">
        <f>IF(N160="sníž. přenesená",J160,0)</f>
        <v>0</v>
      </c>
      <c r="BI160" s="185">
        <f>IF(N160="nulová",J160,0)</f>
        <v>0</v>
      </c>
      <c r="BJ160" s="19" t="s">
        <v>80</v>
      </c>
      <c r="BK160" s="185">
        <f>ROUND(I160*H160,2)</f>
        <v>0</v>
      </c>
      <c r="BL160" s="19" t="s">
        <v>150</v>
      </c>
      <c r="BM160" s="184" t="s">
        <v>1010</v>
      </c>
    </row>
    <row r="161" spans="1:65" s="2" customFormat="1" ht="28.8">
      <c r="A161" s="36"/>
      <c r="B161" s="37"/>
      <c r="C161" s="38"/>
      <c r="D161" s="186" t="s">
        <v>152</v>
      </c>
      <c r="E161" s="38"/>
      <c r="F161" s="187" t="s">
        <v>1011</v>
      </c>
      <c r="G161" s="38"/>
      <c r="H161" s="38"/>
      <c r="I161" s="188"/>
      <c r="J161" s="38"/>
      <c r="K161" s="38"/>
      <c r="L161" s="41"/>
      <c r="M161" s="189"/>
      <c r="N161" s="190"/>
      <c r="O161" s="66"/>
      <c r="P161" s="66"/>
      <c r="Q161" s="66"/>
      <c r="R161" s="66"/>
      <c r="S161" s="66"/>
      <c r="T161" s="67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T161" s="19" t="s">
        <v>152</v>
      </c>
      <c r="AU161" s="19" t="s">
        <v>80</v>
      </c>
    </row>
    <row r="162" spans="1:65" s="2" customFormat="1" ht="10.199999999999999">
      <c r="A162" s="36"/>
      <c r="B162" s="37"/>
      <c r="C162" s="38"/>
      <c r="D162" s="191" t="s">
        <v>153</v>
      </c>
      <c r="E162" s="38"/>
      <c r="F162" s="192" t="s">
        <v>203</v>
      </c>
      <c r="G162" s="38"/>
      <c r="H162" s="38"/>
      <c r="I162" s="188"/>
      <c r="J162" s="38"/>
      <c r="K162" s="38"/>
      <c r="L162" s="41"/>
      <c r="M162" s="189"/>
      <c r="N162" s="190"/>
      <c r="O162" s="66"/>
      <c r="P162" s="66"/>
      <c r="Q162" s="66"/>
      <c r="R162" s="66"/>
      <c r="S162" s="66"/>
      <c r="T162" s="67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T162" s="19" t="s">
        <v>153</v>
      </c>
      <c r="AU162" s="19" t="s">
        <v>80</v>
      </c>
    </row>
    <row r="163" spans="1:65" s="2" customFormat="1" ht="38.4">
      <c r="A163" s="36"/>
      <c r="B163" s="37"/>
      <c r="C163" s="38"/>
      <c r="D163" s="186" t="s">
        <v>155</v>
      </c>
      <c r="E163" s="38"/>
      <c r="F163" s="193" t="s">
        <v>1012</v>
      </c>
      <c r="G163" s="38"/>
      <c r="H163" s="38"/>
      <c r="I163" s="188"/>
      <c r="J163" s="38"/>
      <c r="K163" s="38"/>
      <c r="L163" s="41"/>
      <c r="M163" s="189"/>
      <c r="N163" s="190"/>
      <c r="O163" s="66"/>
      <c r="P163" s="66"/>
      <c r="Q163" s="66"/>
      <c r="R163" s="66"/>
      <c r="S163" s="66"/>
      <c r="T163" s="67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T163" s="19" t="s">
        <v>155</v>
      </c>
      <c r="AU163" s="19" t="s">
        <v>80</v>
      </c>
    </row>
    <row r="164" spans="1:65" s="12" customFormat="1" ht="10.199999999999999">
      <c r="B164" s="194"/>
      <c r="C164" s="195"/>
      <c r="D164" s="186" t="s">
        <v>168</v>
      </c>
      <c r="E164" s="196" t="s">
        <v>19</v>
      </c>
      <c r="F164" s="197" t="s">
        <v>972</v>
      </c>
      <c r="G164" s="195"/>
      <c r="H164" s="198">
        <v>457.5</v>
      </c>
      <c r="I164" s="199"/>
      <c r="J164" s="195"/>
      <c r="K164" s="195"/>
      <c r="L164" s="200"/>
      <c r="M164" s="201"/>
      <c r="N164" s="202"/>
      <c r="O164" s="202"/>
      <c r="P164" s="202"/>
      <c r="Q164" s="202"/>
      <c r="R164" s="202"/>
      <c r="S164" s="202"/>
      <c r="T164" s="203"/>
      <c r="AT164" s="204" t="s">
        <v>168</v>
      </c>
      <c r="AU164" s="204" t="s">
        <v>80</v>
      </c>
      <c r="AV164" s="12" t="s">
        <v>82</v>
      </c>
      <c r="AW164" s="12" t="s">
        <v>34</v>
      </c>
      <c r="AX164" s="12" t="s">
        <v>73</v>
      </c>
      <c r="AY164" s="204" t="s">
        <v>144</v>
      </c>
    </row>
    <row r="165" spans="1:65" s="13" customFormat="1" ht="10.199999999999999">
      <c r="B165" s="205"/>
      <c r="C165" s="206"/>
      <c r="D165" s="186" t="s">
        <v>168</v>
      </c>
      <c r="E165" s="207" t="s">
        <v>19</v>
      </c>
      <c r="F165" s="208" t="s">
        <v>170</v>
      </c>
      <c r="G165" s="206"/>
      <c r="H165" s="209">
        <v>457.5</v>
      </c>
      <c r="I165" s="210"/>
      <c r="J165" s="206"/>
      <c r="K165" s="206"/>
      <c r="L165" s="211"/>
      <c r="M165" s="212"/>
      <c r="N165" s="213"/>
      <c r="O165" s="213"/>
      <c r="P165" s="213"/>
      <c r="Q165" s="213"/>
      <c r="R165" s="213"/>
      <c r="S165" s="213"/>
      <c r="T165" s="214"/>
      <c r="AT165" s="215" t="s">
        <v>168</v>
      </c>
      <c r="AU165" s="215" t="s">
        <v>80</v>
      </c>
      <c r="AV165" s="13" t="s">
        <v>150</v>
      </c>
      <c r="AW165" s="13" t="s">
        <v>34</v>
      </c>
      <c r="AX165" s="13" t="s">
        <v>80</v>
      </c>
      <c r="AY165" s="215" t="s">
        <v>144</v>
      </c>
    </row>
    <row r="166" spans="1:65" s="2" customFormat="1" ht="24.15" customHeight="1">
      <c r="A166" s="36"/>
      <c r="B166" s="37"/>
      <c r="C166" s="173" t="s">
        <v>281</v>
      </c>
      <c r="D166" s="173" t="s">
        <v>145</v>
      </c>
      <c r="E166" s="174" t="s">
        <v>206</v>
      </c>
      <c r="F166" s="175" t="s">
        <v>207</v>
      </c>
      <c r="G166" s="176" t="s">
        <v>148</v>
      </c>
      <c r="H166" s="177">
        <v>457.5</v>
      </c>
      <c r="I166" s="178"/>
      <c r="J166" s="179">
        <f>ROUND(I166*H166,2)</f>
        <v>0</v>
      </c>
      <c r="K166" s="175" t="s">
        <v>149</v>
      </c>
      <c r="L166" s="41"/>
      <c r="M166" s="180" t="s">
        <v>19</v>
      </c>
      <c r="N166" s="181" t="s">
        <v>44</v>
      </c>
      <c r="O166" s="66"/>
      <c r="P166" s="182">
        <f>O166*H166</f>
        <v>0</v>
      </c>
      <c r="Q166" s="182">
        <v>0.19700000000000001</v>
      </c>
      <c r="R166" s="182">
        <f>Q166*H166</f>
        <v>90.127499999999998</v>
      </c>
      <c r="S166" s="182">
        <v>0</v>
      </c>
      <c r="T166" s="183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184" t="s">
        <v>150</v>
      </c>
      <c r="AT166" s="184" t="s">
        <v>145</v>
      </c>
      <c r="AU166" s="184" t="s">
        <v>80</v>
      </c>
      <c r="AY166" s="19" t="s">
        <v>144</v>
      </c>
      <c r="BE166" s="185">
        <f>IF(N166="základní",J166,0)</f>
        <v>0</v>
      </c>
      <c r="BF166" s="185">
        <f>IF(N166="snížená",J166,0)</f>
        <v>0</v>
      </c>
      <c r="BG166" s="185">
        <f>IF(N166="zákl. přenesená",J166,0)</f>
        <v>0</v>
      </c>
      <c r="BH166" s="185">
        <f>IF(N166="sníž. přenesená",J166,0)</f>
        <v>0</v>
      </c>
      <c r="BI166" s="185">
        <f>IF(N166="nulová",J166,0)</f>
        <v>0</v>
      </c>
      <c r="BJ166" s="19" t="s">
        <v>80</v>
      </c>
      <c r="BK166" s="185">
        <f>ROUND(I166*H166,2)</f>
        <v>0</v>
      </c>
      <c r="BL166" s="19" t="s">
        <v>150</v>
      </c>
      <c r="BM166" s="184" t="s">
        <v>1013</v>
      </c>
    </row>
    <row r="167" spans="1:65" s="2" customFormat="1" ht="28.8">
      <c r="A167" s="36"/>
      <c r="B167" s="37"/>
      <c r="C167" s="38"/>
      <c r="D167" s="186" t="s">
        <v>152</v>
      </c>
      <c r="E167" s="38"/>
      <c r="F167" s="187" t="s">
        <v>1014</v>
      </c>
      <c r="G167" s="38"/>
      <c r="H167" s="38"/>
      <c r="I167" s="188"/>
      <c r="J167" s="38"/>
      <c r="K167" s="38"/>
      <c r="L167" s="41"/>
      <c r="M167" s="189"/>
      <c r="N167" s="190"/>
      <c r="O167" s="66"/>
      <c r="P167" s="66"/>
      <c r="Q167" s="66"/>
      <c r="R167" s="66"/>
      <c r="S167" s="66"/>
      <c r="T167" s="67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T167" s="19" t="s">
        <v>152</v>
      </c>
      <c r="AU167" s="19" t="s">
        <v>80</v>
      </c>
    </row>
    <row r="168" spans="1:65" s="2" customFormat="1" ht="10.199999999999999">
      <c r="A168" s="36"/>
      <c r="B168" s="37"/>
      <c r="C168" s="38"/>
      <c r="D168" s="191" t="s">
        <v>153</v>
      </c>
      <c r="E168" s="38"/>
      <c r="F168" s="192" t="s">
        <v>209</v>
      </c>
      <c r="G168" s="38"/>
      <c r="H168" s="38"/>
      <c r="I168" s="188"/>
      <c r="J168" s="38"/>
      <c r="K168" s="38"/>
      <c r="L168" s="41"/>
      <c r="M168" s="189"/>
      <c r="N168" s="190"/>
      <c r="O168" s="66"/>
      <c r="P168" s="66"/>
      <c r="Q168" s="66"/>
      <c r="R168" s="66"/>
      <c r="S168" s="66"/>
      <c r="T168" s="67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T168" s="19" t="s">
        <v>153</v>
      </c>
      <c r="AU168" s="19" t="s">
        <v>80</v>
      </c>
    </row>
    <row r="169" spans="1:65" s="2" customFormat="1" ht="38.4">
      <c r="A169" s="36"/>
      <c r="B169" s="37"/>
      <c r="C169" s="38"/>
      <c r="D169" s="186" t="s">
        <v>155</v>
      </c>
      <c r="E169" s="38"/>
      <c r="F169" s="193" t="s">
        <v>1012</v>
      </c>
      <c r="G169" s="38"/>
      <c r="H169" s="38"/>
      <c r="I169" s="188"/>
      <c r="J169" s="38"/>
      <c r="K169" s="38"/>
      <c r="L169" s="41"/>
      <c r="M169" s="189"/>
      <c r="N169" s="190"/>
      <c r="O169" s="66"/>
      <c r="P169" s="66"/>
      <c r="Q169" s="66"/>
      <c r="R169" s="66"/>
      <c r="S169" s="66"/>
      <c r="T169" s="67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T169" s="19" t="s">
        <v>155</v>
      </c>
      <c r="AU169" s="19" t="s">
        <v>80</v>
      </c>
    </row>
    <row r="170" spans="1:65" s="12" customFormat="1" ht="10.199999999999999">
      <c r="B170" s="194"/>
      <c r="C170" s="195"/>
      <c r="D170" s="186" t="s">
        <v>168</v>
      </c>
      <c r="E170" s="196" t="s">
        <v>19</v>
      </c>
      <c r="F170" s="197" t="s">
        <v>972</v>
      </c>
      <c r="G170" s="195"/>
      <c r="H170" s="198">
        <v>457.5</v>
      </c>
      <c r="I170" s="199"/>
      <c r="J170" s="195"/>
      <c r="K170" s="195"/>
      <c r="L170" s="200"/>
      <c r="M170" s="201"/>
      <c r="N170" s="202"/>
      <c r="O170" s="202"/>
      <c r="P170" s="202"/>
      <c r="Q170" s="202"/>
      <c r="R170" s="202"/>
      <c r="S170" s="202"/>
      <c r="T170" s="203"/>
      <c r="AT170" s="204" t="s">
        <v>168</v>
      </c>
      <c r="AU170" s="204" t="s">
        <v>80</v>
      </c>
      <c r="AV170" s="12" t="s">
        <v>82</v>
      </c>
      <c r="AW170" s="12" t="s">
        <v>34</v>
      </c>
      <c r="AX170" s="12" t="s">
        <v>73</v>
      </c>
      <c r="AY170" s="204" t="s">
        <v>144</v>
      </c>
    </row>
    <row r="171" spans="1:65" s="13" customFormat="1" ht="10.199999999999999">
      <c r="B171" s="205"/>
      <c r="C171" s="206"/>
      <c r="D171" s="186" t="s">
        <v>168</v>
      </c>
      <c r="E171" s="207" t="s">
        <v>19</v>
      </c>
      <c r="F171" s="208" t="s">
        <v>170</v>
      </c>
      <c r="G171" s="206"/>
      <c r="H171" s="209">
        <v>457.5</v>
      </c>
      <c r="I171" s="210"/>
      <c r="J171" s="206"/>
      <c r="K171" s="206"/>
      <c r="L171" s="211"/>
      <c r="M171" s="212"/>
      <c r="N171" s="213"/>
      <c r="O171" s="213"/>
      <c r="P171" s="213"/>
      <c r="Q171" s="213"/>
      <c r="R171" s="213"/>
      <c r="S171" s="213"/>
      <c r="T171" s="214"/>
      <c r="AT171" s="215" t="s">
        <v>168</v>
      </c>
      <c r="AU171" s="215" t="s">
        <v>80</v>
      </c>
      <c r="AV171" s="13" t="s">
        <v>150</v>
      </c>
      <c r="AW171" s="13" t="s">
        <v>34</v>
      </c>
      <c r="AX171" s="13" t="s">
        <v>80</v>
      </c>
      <c r="AY171" s="215" t="s">
        <v>144</v>
      </c>
    </row>
    <row r="172" spans="1:65" s="2" customFormat="1" ht="24.15" customHeight="1">
      <c r="A172" s="36"/>
      <c r="B172" s="37"/>
      <c r="C172" s="173" t="s">
        <v>286</v>
      </c>
      <c r="D172" s="173" t="s">
        <v>145</v>
      </c>
      <c r="E172" s="174" t="s">
        <v>212</v>
      </c>
      <c r="F172" s="175" t="s">
        <v>213</v>
      </c>
      <c r="G172" s="176" t="s">
        <v>148</v>
      </c>
      <c r="H172" s="177">
        <v>457.5</v>
      </c>
      <c r="I172" s="178"/>
      <c r="J172" s="179">
        <f>ROUND(I172*H172,2)</f>
        <v>0</v>
      </c>
      <c r="K172" s="175" t="s">
        <v>149</v>
      </c>
      <c r="L172" s="41"/>
      <c r="M172" s="180" t="s">
        <v>19</v>
      </c>
      <c r="N172" s="181" t="s">
        <v>44</v>
      </c>
      <c r="O172" s="66"/>
      <c r="P172" s="182">
        <f>O172*H172</f>
        <v>0</v>
      </c>
      <c r="Q172" s="182">
        <v>0.48699999999999999</v>
      </c>
      <c r="R172" s="182">
        <f>Q172*H172</f>
        <v>222.80249999999998</v>
      </c>
      <c r="S172" s="182">
        <v>0</v>
      </c>
      <c r="T172" s="183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184" t="s">
        <v>150</v>
      </c>
      <c r="AT172" s="184" t="s">
        <v>145</v>
      </c>
      <c r="AU172" s="184" t="s">
        <v>80</v>
      </c>
      <c r="AY172" s="19" t="s">
        <v>144</v>
      </c>
      <c r="BE172" s="185">
        <f>IF(N172="základní",J172,0)</f>
        <v>0</v>
      </c>
      <c r="BF172" s="185">
        <f>IF(N172="snížená",J172,0)</f>
        <v>0</v>
      </c>
      <c r="BG172" s="185">
        <f>IF(N172="zákl. přenesená",J172,0)</f>
        <v>0</v>
      </c>
      <c r="BH172" s="185">
        <f>IF(N172="sníž. přenesená",J172,0)</f>
        <v>0</v>
      </c>
      <c r="BI172" s="185">
        <f>IF(N172="nulová",J172,0)</f>
        <v>0</v>
      </c>
      <c r="BJ172" s="19" t="s">
        <v>80</v>
      </c>
      <c r="BK172" s="185">
        <f>ROUND(I172*H172,2)</f>
        <v>0</v>
      </c>
      <c r="BL172" s="19" t="s">
        <v>150</v>
      </c>
      <c r="BM172" s="184" t="s">
        <v>1015</v>
      </c>
    </row>
    <row r="173" spans="1:65" s="2" customFormat="1" ht="28.8">
      <c r="A173" s="36"/>
      <c r="B173" s="37"/>
      <c r="C173" s="38"/>
      <c r="D173" s="186" t="s">
        <v>152</v>
      </c>
      <c r="E173" s="38"/>
      <c r="F173" s="187" t="s">
        <v>1016</v>
      </c>
      <c r="G173" s="38"/>
      <c r="H173" s="38"/>
      <c r="I173" s="188"/>
      <c r="J173" s="38"/>
      <c r="K173" s="38"/>
      <c r="L173" s="41"/>
      <c r="M173" s="189"/>
      <c r="N173" s="190"/>
      <c r="O173" s="66"/>
      <c r="P173" s="66"/>
      <c r="Q173" s="66"/>
      <c r="R173" s="66"/>
      <c r="S173" s="66"/>
      <c r="T173" s="67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T173" s="19" t="s">
        <v>152</v>
      </c>
      <c r="AU173" s="19" t="s">
        <v>80</v>
      </c>
    </row>
    <row r="174" spans="1:65" s="2" customFormat="1" ht="10.199999999999999">
      <c r="A174" s="36"/>
      <c r="B174" s="37"/>
      <c r="C174" s="38"/>
      <c r="D174" s="191" t="s">
        <v>153</v>
      </c>
      <c r="E174" s="38"/>
      <c r="F174" s="192" t="s">
        <v>215</v>
      </c>
      <c r="G174" s="38"/>
      <c r="H174" s="38"/>
      <c r="I174" s="188"/>
      <c r="J174" s="38"/>
      <c r="K174" s="38"/>
      <c r="L174" s="41"/>
      <c r="M174" s="189"/>
      <c r="N174" s="190"/>
      <c r="O174" s="66"/>
      <c r="P174" s="66"/>
      <c r="Q174" s="66"/>
      <c r="R174" s="66"/>
      <c r="S174" s="66"/>
      <c r="T174" s="67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T174" s="19" t="s">
        <v>153</v>
      </c>
      <c r="AU174" s="19" t="s">
        <v>80</v>
      </c>
    </row>
    <row r="175" spans="1:65" s="2" customFormat="1" ht="38.4">
      <c r="A175" s="36"/>
      <c r="B175" s="37"/>
      <c r="C175" s="38"/>
      <c r="D175" s="186" t="s">
        <v>155</v>
      </c>
      <c r="E175" s="38"/>
      <c r="F175" s="193" t="s">
        <v>1012</v>
      </c>
      <c r="G175" s="38"/>
      <c r="H175" s="38"/>
      <c r="I175" s="188"/>
      <c r="J175" s="38"/>
      <c r="K175" s="38"/>
      <c r="L175" s="41"/>
      <c r="M175" s="189"/>
      <c r="N175" s="190"/>
      <c r="O175" s="66"/>
      <c r="P175" s="66"/>
      <c r="Q175" s="66"/>
      <c r="R175" s="66"/>
      <c r="S175" s="66"/>
      <c r="T175" s="67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T175" s="19" t="s">
        <v>155</v>
      </c>
      <c r="AU175" s="19" t="s">
        <v>80</v>
      </c>
    </row>
    <row r="176" spans="1:65" s="12" customFormat="1" ht="10.199999999999999">
      <c r="B176" s="194"/>
      <c r="C176" s="195"/>
      <c r="D176" s="186" t="s">
        <v>168</v>
      </c>
      <c r="E176" s="196" t="s">
        <v>19</v>
      </c>
      <c r="F176" s="197" t="s">
        <v>972</v>
      </c>
      <c r="G176" s="195"/>
      <c r="H176" s="198">
        <v>457.5</v>
      </c>
      <c r="I176" s="199"/>
      <c r="J176" s="195"/>
      <c r="K176" s="195"/>
      <c r="L176" s="200"/>
      <c r="M176" s="201"/>
      <c r="N176" s="202"/>
      <c r="O176" s="202"/>
      <c r="P176" s="202"/>
      <c r="Q176" s="202"/>
      <c r="R176" s="202"/>
      <c r="S176" s="202"/>
      <c r="T176" s="203"/>
      <c r="AT176" s="204" t="s">
        <v>168</v>
      </c>
      <c r="AU176" s="204" t="s">
        <v>80</v>
      </c>
      <c r="AV176" s="12" t="s">
        <v>82</v>
      </c>
      <c r="AW176" s="12" t="s">
        <v>34</v>
      </c>
      <c r="AX176" s="12" t="s">
        <v>73</v>
      </c>
      <c r="AY176" s="204" t="s">
        <v>144</v>
      </c>
    </row>
    <row r="177" spans="1:65" s="13" customFormat="1" ht="10.199999999999999">
      <c r="B177" s="205"/>
      <c r="C177" s="206"/>
      <c r="D177" s="186" t="s">
        <v>168</v>
      </c>
      <c r="E177" s="207" t="s">
        <v>19</v>
      </c>
      <c r="F177" s="208" t="s">
        <v>170</v>
      </c>
      <c r="G177" s="206"/>
      <c r="H177" s="209">
        <v>457.5</v>
      </c>
      <c r="I177" s="210"/>
      <c r="J177" s="206"/>
      <c r="K177" s="206"/>
      <c r="L177" s="211"/>
      <c r="M177" s="212"/>
      <c r="N177" s="213"/>
      <c r="O177" s="213"/>
      <c r="P177" s="213"/>
      <c r="Q177" s="213"/>
      <c r="R177" s="213"/>
      <c r="S177" s="213"/>
      <c r="T177" s="214"/>
      <c r="AT177" s="215" t="s">
        <v>168</v>
      </c>
      <c r="AU177" s="215" t="s">
        <v>80</v>
      </c>
      <c r="AV177" s="13" t="s">
        <v>150</v>
      </c>
      <c r="AW177" s="13" t="s">
        <v>34</v>
      </c>
      <c r="AX177" s="13" t="s">
        <v>80</v>
      </c>
      <c r="AY177" s="215" t="s">
        <v>144</v>
      </c>
    </row>
    <row r="178" spans="1:65" s="2" customFormat="1" ht="21.75" customHeight="1">
      <c r="A178" s="36"/>
      <c r="B178" s="37"/>
      <c r="C178" s="173" t="s">
        <v>291</v>
      </c>
      <c r="D178" s="173" t="s">
        <v>145</v>
      </c>
      <c r="E178" s="174" t="s">
        <v>363</v>
      </c>
      <c r="F178" s="175" t="s">
        <v>364</v>
      </c>
      <c r="G178" s="176" t="s">
        <v>255</v>
      </c>
      <c r="H178" s="177">
        <v>1</v>
      </c>
      <c r="I178" s="178"/>
      <c r="J178" s="179">
        <f>ROUND(I178*H178,2)</f>
        <v>0</v>
      </c>
      <c r="K178" s="175" t="s">
        <v>19</v>
      </c>
      <c r="L178" s="41"/>
      <c r="M178" s="180" t="s">
        <v>19</v>
      </c>
      <c r="N178" s="181" t="s">
        <v>44</v>
      </c>
      <c r="O178" s="66"/>
      <c r="P178" s="182">
        <f>O178*H178</f>
        <v>0</v>
      </c>
      <c r="Q178" s="182">
        <v>0</v>
      </c>
      <c r="R178" s="182">
        <f>Q178*H178</f>
        <v>0</v>
      </c>
      <c r="S178" s="182">
        <v>0</v>
      </c>
      <c r="T178" s="183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184" t="s">
        <v>150</v>
      </c>
      <c r="AT178" s="184" t="s">
        <v>145</v>
      </c>
      <c r="AU178" s="184" t="s">
        <v>80</v>
      </c>
      <c r="AY178" s="19" t="s">
        <v>144</v>
      </c>
      <c r="BE178" s="185">
        <f>IF(N178="základní",J178,0)</f>
        <v>0</v>
      </c>
      <c r="BF178" s="185">
        <f>IF(N178="snížená",J178,0)</f>
        <v>0</v>
      </c>
      <c r="BG178" s="185">
        <f>IF(N178="zákl. přenesená",J178,0)</f>
        <v>0</v>
      </c>
      <c r="BH178" s="185">
        <f>IF(N178="sníž. přenesená",J178,0)</f>
        <v>0</v>
      </c>
      <c r="BI178" s="185">
        <f>IF(N178="nulová",J178,0)</f>
        <v>0</v>
      </c>
      <c r="BJ178" s="19" t="s">
        <v>80</v>
      </c>
      <c r="BK178" s="185">
        <f>ROUND(I178*H178,2)</f>
        <v>0</v>
      </c>
      <c r="BL178" s="19" t="s">
        <v>150</v>
      </c>
      <c r="BM178" s="184" t="s">
        <v>1017</v>
      </c>
    </row>
    <row r="179" spans="1:65" s="2" customFormat="1" ht="10.199999999999999">
      <c r="A179" s="36"/>
      <c r="B179" s="37"/>
      <c r="C179" s="38"/>
      <c r="D179" s="186" t="s">
        <v>152</v>
      </c>
      <c r="E179" s="38"/>
      <c r="F179" s="187" t="s">
        <v>364</v>
      </c>
      <c r="G179" s="38"/>
      <c r="H179" s="38"/>
      <c r="I179" s="188"/>
      <c r="J179" s="38"/>
      <c r="K179" s="38"/>
      <c r="L179" s="41"/>
      <c r="M179" s="189"/>
      <c r="N179" s="190"/>
      <c r="O179" s="66"/>
      <c r="P179" s="66"/>
      <c r="Q179" s="66"/>
      <c r="R179" s="66"/>
      <c r="S179" s="66"/>
      <c r="T179" s="67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T179" s="19" t="s">
        <v>152</v>
      </c>
      <c r="AU179" s="19" t="s">
        <v>80</v>
      </c>
    </row>
    <row r="180" spans="1:65" s="2" customFormat="1" ht="48">
      <c r="A180" s="36"/>
      <c r="B180" s="37"/>
      <c r="C180" s="38"/>
      <c r="D180" s="186" t="s">
        <v>155</v>
      </c>
      <c r="E180" s="38"/>
      <c r="F180" s="193" t="s">
        <v>1018</v>
      </c>
      <c r="G180" s="38"/>
      <c r="H180" s="38"/>
      <c r="I180" s="188"/>
      <c r="J180" s="38"/>
      <c r="K180" s="38"/>
      <c r="L180" s="41"/>
      <c r="M180" s="189"/>
      <c r="N180" s="190"/>
      <c r="O180" s="66"/>
      <c r="P180" s="66"/>
      <c r="Q180" s="66"/>
      <c r="R180" s="66"/>
      <c r="S180" s="66"/>
      <c r="T180" s="67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T180" s="19" t="s">
        <v>155</v>
      </c>
      <c r="AU180" s="19" t="s">
        <v>80</v>
      </c>
    </row>
    <row r="181" spans="1:65" s="2" customFormat="1" ht="24.15" customHeight="1">
      <c r="A181" s="36"/>
      <c r="B181" s="37"/>
      <c r="C181" s="173" t="s">
        <v>297</v>
      </c>
      <c r="D181" s="173" t="s">
        <v>145</v>
      </c>
      <c r="E181" s="174" t="s">
        <v>216</v>
      </c>
      <c r="F181" s="175" t="s">
        <v>217</v>
      </c>
      <c r="G181" s="176" t="s">
        <v>218</v>
      </c>
      <c r="H181" s="177">
        <v>152.5</v>
      </c>
      <c r="I181" s="178"/>
      <c r="J181" s="179">
        <f>ROUND(I181*H181,2)</f>
        <v>0</v>
      </c>
      <c r="K181" s="175" t="s">
        <v>149</v>
      </c>
      <c r="L181" s="41"/>
      <c r="M181" s="180" t="s">
        <v>19</v>
      </c>
      <c r="N181" s="181" t="s">
        <v>44</v>
      </c>
      <c r="O181" s="66"/>
      <c r="P181" s="182">
        <f>O181*H181</f>
        <v>0</v>
      </c>
      <c r="Q181" s="182">
        <v>0</v>
      </c>
      <c r="R181" s="182">
        <f>Q181*H181</f>
        <v>0</v>
      </c>
      <c r="S181" s="182">
        <v>0</v>
      </c>
      <c r="T181" s="183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184" t="s">
        <v>150</v>
      </c>
      <c r="AT181" s="184" t="s">
        <v>145</v>
      </c>
      <c r="AU181" s="184" t="s">
        <v>80</v>
      </c>
      <c r="AY181" s="19" t="s">
        <v>144</v>
      </c>
      <c r="BE181" s="185">
        <f>IF(N181="základní",J181,0)</f>
        <v>0</v>
      </c>
      <c r="BF181" s="185">
        <f>IF(N181="snížená",J181,0)</f>
        <v>0</v>
      </c>
      <c r="BG181" s="185">
        <f>IF(N181="zákl. přenesená",J181,0)</f>
        <v>0</v>
      </c>
      <c r="BH181" s="185">
        <f>IF(N181="sníž. přenesená",J181,0)</f>
        <v>0</v>
      </c>
      <c r="BI181" s="185">
        <f>IF(N181="nulová",J181,0)</f>
        <v>0</v>
      </c>
      <c r="BJ181" s="19" t="s">
        <v>80</v>
      </c>
      <c r="BK181" s="185">
        <f>ROUND(I181*H181,2)</f>
        <v>0</v>
      </c>
      <c r="BL181" s="19" t="s">
        <v>150</v>
      </c>
      <c r="BM181" s="184" t="s">
        <v>1019</v>
      </c>
    </row>
    <row r="182" spans="1:65" s="2" customFormat="1" ht="19.2">
      <c r="A182" s="36"/>
      <c r="B182" s="37"/>
      <c r="C182" s="38"/>
      <c r="D182" s="186" t="s">
        <v>152</v>
      </c>
      <c r="E182" s="38"/>
      <c r="F182" s="187" t="s">
        <v>1020</v>
      </c>
      <c r="G182" s="38"/>
      <c r="H182" s="38"/>
      <c r="I182" s="188"/>
      <c r="J182" s="38"/>
      <c r="K182" s="38"/>
      <c r="L182" s="41"/>
      <c r="M182" s="189"/>
      <c r="N182" s="190"/>
      <c r="O182" s="66"/>
      <c r="P182" s="66"/>
      <c r="Q182" s="66"/>
      <c r="R182" s="66"/>
      <c r="S182" s="66"/>
      <c r="T182" s="67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T182" s="19" t="s">
        <v>152</v>
      </c>
      <c r="AU182" s="19" t="s">
        <v>80</v>
      </c>
    </row>
    <row r="183" spans="1:65" s="2" customFormat="1" ht="10.199999999999999">
      <c r="A183" s="36"/>
      <c r="B183" s="37"/>
      <c r="C183" s="38"/>
      <c r="D183" s="191" t="s">
        <v>153</v>
      </c>
      <c r="E183" s="38"/>
      <c r="F183" s="192" t="s">
        <v>220</v>
      </c>
      <c r="G183" s="38"/>
      <c r="H183" s="38"/>
      <c r="I183" s="188"/>
      <c r="J183" s="38"/>
      <c r="K183" s="38"/>
      <c r="L183" s="41"/>
      <c r="M183" s="189"/>
      <c r="N183" s="190"/>
      <c r="O183" s="66"/>
      <c r="P183" s="66"/>
      <c r="Q183" s="66"/>
      <c r="R183" s="66"/>
      <c r="S183" s="66"/>
      <c r="T183" s="67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T183" s="19" t="s">
        <v>153</v>
      </c>
      <c r="AU183" s="19" t="s">
        <v>80</v>
      </c>
    </row>
    <row r="184" spans="1:65" s="12" customFormat="1" ht="10.199999999999999">
      <c r="B184" s="194"/>
      <c r="C184" s="195"/>
      <c r="D184" s="186" t="s">
        <v>168</v>
      </c>
      <c r="E184" s="196" t="s">
        <v>19</v>
      </c>
      <c r="F184" s="197" t="s">
        <v>221</v>
      </c>
      <c r="G184" s="195"/>
      <c r="H184" s="198">
        <v>152.5</v>
      </c>
      <c r="I184" s="199"/>
      <c r="J184" s="195"/>
      <c r="K184" s="195"/>
      <c r="L184" s="200"/>
      <c r="M184" s="201"/>
      <c r="N184" s="202"/>
      <c r="O184" s="202"/>
      <c r="P184" s="202"/>
      <c r="Q184" s="202"/>
      <c r="R184" s="202"/>
      <c r="S184" s="202"/>
      <c r="T184" s="203"/>
      <c r="AT184" s="204" t="s">
        <v>168</v>
      </c>
      <c r="AU184" s="204" t="s">
        <v>80</v>
      </c>
      <c r="AV184" s="12" t="s">
        <v>82</v>
      </c>
      <c r="AW184" s="12" t="s">
        <v>34</v>
      </c>
      <c r="AX184" s="12" t="s">
        <v>80</v>
      </c>
      <c r="AY184" s="204" t="s">
        <v>144</v>
      </c>
    </row>
    <row r="185" spans="1:65" s="2" customFormat="1" ht="24.15" customHeight="1">
      <c r="A185" s="36"/>
      <c r="B185" s="37"/>
      <c r="C185" s="216" t="s">
        <v>302</v>
      </c>
      <c r="D185" s="216" t="s">
        <v>223</v>
      </c>
      <c r="E185" s="217" t="s">
        <v>224</v>
      </c>
      <c r="F185" s="218" t="s">
        <v>225</v>
      </c>
      <c r="G185" s="219" t="s">
        <v>218</v>
      </c>
      <c r="H185" s="220">
        <v>154.02500000000001</v>
      </c>
      <c r="I185" s="221"/>
      <c r="J185" s="222">
        <f>ROUND(I185*H185,2)</f>
        <v>0</v>
      </c>
      <c r="K185" s="218" t="s">
        <v>149</v>
      </c>
      <c r="L185" s="223"/>
      <c r="M185" s="224" t="s">
        <v>19</v>
      </c>
      <c r="N185" s="225" t="s">
        <v>44</v>
      </c>
      <c r="O185" s="66"/>
      <c r="P185" s="182">
        <f>O185*H185</f>
        <v>0</v>
      </c>
      <c r="Q185" s="182">
        <v>3.5E-4</v>
      </c>
      <c r="R185" s="182">
        <f>Q185*H185</f>
        <v>5.3908749999999998E-2</v>
      </c>
      <c r="S185" s="182">
        <v>0</v>
      </c>
      <c r="T185" s="183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184" t="s">
        <v>193</v>
      </c>
      <c r="AT185" s="184" t="s">
        <v>223</v>
      </c>
      <c r="AU185" s="184" t="s">
        <v>80</v>
      </c>
      <c r="AY185" s="19" t="s">
        <v>144</v>
      </c>
      <c r="BE185" s="185">
        <f>IF(N185="základní",J185,0)</f>
        <v>0</v>
      </c>
      <c r="BF185" s="185">
        <f>IF(N185="snížená",J185,0)</f>
        <v>0</v>
      </c>
      <c r="BG185" s="185">
        <f>IF(N185="zákl. přenesená",J185,0)</f>
        <v>0</v>
      </c>
      <c r="BH185" s="185">
        <f>IF(N185="sníž. přenesená",J185,0)</f>
        <v>0</v>
      </c>
      <c r="BI185" s="185">
        <f>IF(N185="nulová",J185,0)</f>
        <v>0</v>
      </c>
      <c r="BJ185" s="19" t="s">
        <v>80</v>
      </c>
      <c r="BK185" s="185">
        <f>ROUND(I185*H185,2)</f>
        <v>0</v>
      </c>
      <c r="BL185" s="19" t="s">
        <v>150</v>
      </c>
      <c r="BM185" s="184" t="s">
        <v>1021</v>
      </c>
    </row>
    <row r="186" spans="1:65" s="2" customFormat="1" ht="19.2">
      <c r="A186" s="36"/>
      <c r="B186" s="37"/>
      <c r="C186" s="38"/>
      <c r="D186" s="186" t="s">
        <v>152</v>
      </c>
      <c r="E186" s="38"/>
      <c r="F186" s="187" t="s">
        <v>225</v>
      </c>
      <c r="G186" s="38"/>
      <c r="H186" s="38"/>
      <c r="I186" s="188"/>
      <c r="J186" s="38"/>
      <c r="K186" s="38"/>
      <c r="L186" s="41"/>
      <c r="M186" s="189"/>
      <c r="N186" s="190"/>
      <c r="O186" s="66"/>
      <c r="P186" s="66"/>
      <c r="Q186" s="66"/>
      <c r="R186" s="66"/>
      <c r="S186" s="66"/>
      <c r="T186" s="67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T186" s="19" t="s">
        <v>152</v>
      </c>
      <c r="AU186" s="19" t="s">
        <v>80</v>
      </c>
    </row>
    <row r="187" spans="1:65" s="12" customFormat="1" ht="10.199999999999999">
      <c r="B187" s="194"/>
      <c r="C187" s="195"/>
      <c r="D187" s="186" t="s">
        <v>168</v>
      </c>
      <c r="E187" s="195"/>
      <c r="F187" s="197" t="s">
        <v>227</v>
      </c>
      <c r="G187" s="195"/>
      <c r="H187" s="198">
        <v>154.02500000000001</v>
      </c>
      <c r="I187" s="199"/>
      <c r="J187" s="195"/>
      <c r="K187" s="195"/>
      <c r="L187" s="200"/>
      <c r="M187" s="201"/>
      <c r="N187" s="202"/>
      <c r="O187" s="202"/>
      <c r="P187" s="202"/>
      <c r="Q187" s="202"/>
      <c r="R187" s="202"/>
      <c r="S187" s="202"/>
      <c r="T187" s="203"/>
      <c r="AT187" s="204" t="s">
        <v>168</v>
      </c>
      <c r="AU187" s="204" t="s">
        <v>80</v>
      </c>
      <c r="AV187" s="12" t="s">
        <v>82</v>
      </c>
      <c r="AW187" s="12" t="s">
        <v>4</v>
      </c>
      <c r="AX187" s="12" t="s">
        <v>80</v>
      </c>
      <c r="AY187" s="204" t="s">
        <v>144</v>
      </c>
    </row>
    <row r="188" spans="1:65" s="2" customFormat="1" ht="24.15" customHeight="1">
      <c r="A188" s="36"/>
      <c r="B188" s="37"/>
      <c r="C188" s="173" t="s">
        <v>307</v>
      </c>
      <c r="D188" s="173" t="s">
        <v>145</v>
      </c>
      <c r="E188" s="174" t="s">
        <v>229</v>
      </c>
      <c r="F188" s="175" t="s">
        <v>230</v>
      </c>
      <c r="G188" s="176" t="s">
        <v>231</v>
      </c>
      <c r="H188" s="177">
        <v>38.125</v>
      </c>
      <c r="I188" s="178"/>
      <c r="J188" s="179">
        <f>ROUND(I188*H188,2)</f>
        <v>0</v>
      </c>
      <c r="K188" s="175" t="s">
        <v>149</v>
      </c>
      <c r="L188" s="41"/>
      <c r="M188" s="180" t="s">
        <v>19</v>
      </c>
      <c r="N188" s="181" t="s">
        <v>44</v>
      </c>
      <c r="O188" s="66"/>
      <c r="P188" s="182">
        <f>O188*H188</f>
        <v>0</v>
      </c>
      <c r="Q188" s="182">
        <v>0</v>
      </c>
      <c r="R188" s="182">
        <f>Q188*H188</f>
        <v>0</v>
      </c>
      <c r="S188" s="182">
        <v>0</v>
      </c>
      <c r="T188" s="183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184" t="s">
        <v>150</v>
      </c>
      <c r="AT188" s="184" t="s">
        <v>145</v>
      </c>
      <c r="AU188" s="184" t="s">
        <v>80</v>
      </c>
      <c r="AY188" s="19" t="s">
        <v>144</v>
      </c>
      <c r="BE188" s="185">
        <f>IF(N188="základní",J188,0)</f>
        <v>0</v>
      </c>
      <c r="BF188" s="185">
        <f>IF(N188="snížená",J188,0)</f>
        <v>0</v>
      </c>
      <c r="BG188" s="185">
        <f>IF(N188="zákl. přenesená",J188,0)</f>
        <v>0</v>
      </c>
      <c r="BH188" s="185">
        <f>IF(N188="sníž. přenesená",J188,0)</f>
        <v>0</v>
      </c>
      <c r="BI188" s="185">
        <f>IF(N188="nulová",J188,0)</f>
        <v>0</v>
      </c>
      <c r="BJ188" s="19" t="s">
        <v>80</v>
      </c>
      <c r="BK188" s="185">
        <f>ROUND(I188*H188,2)</f>
        <v>0</v>
      </c>
      <c r="BL188" s="19" t="s">
        <v>150</v>
      </c>
      <c r="BM188" s="184" t="s">
        <v>1022</v>
      </c>
    </row>
    <row r="189" spans="1:65" s="2" customFormat="1" ht="48">
      <c r="A189" s="36"/>
      <c r="B189" s="37"/>
      <c r="C189" s="38"/>
      <c r="D189" s="186" t="s">
        <v>152</v>
      </c>
      <c r="E189" s="38"/>
      <c r="F189" s="187" t="s">
        <v>1023</v>
      </c>
      <c r="G189" s="38"/>
      <c r="H189" s="38"/>
      <c r="I189" s="188"/>
      <c r="J189" s="38"/>
      <c r="K189" s="38"/>
      <c r="L189" s="41"/>
      <c r="M189" s="189"/>
      <c r="N189" s="190"/>
      <c r="O189" s="66"/>
      <c r="P189" s="66"/>
      <c r="Q189" s="66"/>
      <c r="R189" s="66"/>
      <c r="S189" s="66"/>
      <c r="T189" s="67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T189" s="19" t="s">
        <v>152</v>
      </c>
      <c r="AU189" s="19" t="s">
        <v>80</v>
      </c>
    </row>
    <row r="190" spans="1:65" s="2" customFormat="1" ht="10.199999999999999">
      <c r="A190" s="36"/>
      <c r="B190" s="37"/>
      <c r="C190" s="38"/>
      <c r="D190" s="191" t="s">
        <v>153</v>
      </c>
      <c r="E190" s="38"/>
      <c r="F190" s="192" t="s">
        <v>233</v>
      </c>
      <c r="G190" s="38"/>
      <c r="H190" s="38"/>
      <c r="I190" s="188"/>
      <c r="J190" s="38"/>
      <c r="K190" s="38"/>
      <c r="L190" s="41"/>
      <c r="M190" s="189"/>
      <c r="N190" s="190"/>
      <c r="O190" s="66"/>
      <c r="P190" s="66"/>
      <c r="Q190" s="66"/>
      <c r="R190" s="66"/>
      <c r="S190" s="66"/>
      <c r="T190" s="67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T190" s="19" t="s">
        <v>153</v>
      </c>
      <c r="AU190" s="19" t="s">
        <v>80</v>
      </c>
    </row>
    <row r="191" spans="1:65" s="12" customFormat="1" ht="10.199999999999999">
      <c r="B191" s="194"/>
      <c r="C191" s="195"/>
      <c r="D191" s="186" t="s">
        <v>168</v>
      </c>
      <c r="E191" s="196" t="s">
        <v>19</v>
      </c>
      <c r="F191" s="197" t="s">
        <v>234</v>
      </c>
      <c r="G191" s="195"/>
      <c r="H191" s="198">
        <v>38.125</v>
      </c>
      <c r="I191" s="199"/>
      <c r="J191" s="195"/>
      <c r="K191" s="195"/>
      <c r="L191" s="200"/>
      <c r="M191" s="201"/>
      <c r="N191" s="202"/>
      <c r="O191" s="202"/>
      <c r="P191" s="202"/>
      <c r="Q191" s="202"/>
      <c r="R191" s="202"/>
      <c r="S191" s="202"/>
      <c r="T191" s="203"/>
      <c r="AT191" s="204" t="s">
        <v>168</v>
      </c>
      <c r="AU191" s="204" t="s">
        <v>80</v>
      </c>
      <c r="AV191" s="12" t="s">
        <v>82</v>
      </c>
      <c r="AW191" s="12" t="s">
        <v>34</v>
      </c>
      <c r="AX191" s="12" t="s">
        <v>80</v>
      </c>
      <c r="AY191" s="204" t="s">
        <v>144</v>
      </c>
    </row>
    <row r="192" spans="1:65" s="2" customFormat="1" ht="16.5" customHeight="1">
      <c r="A192" s="36"/>
      <c r="B192" s="37"/>
      <c r="C192" s="216" t="s">
        <v>312</v>
      </c>
      <c r="D192" s="216" t="s">
        <v>223</v>
      </c>
      <c r="E192" s="217" t="s">
        <v>236</v>
      </c>
      <c r="F192" s="218" t="s">
        <v>237</v>
      </c>
      <c r="G192" s="219" t="s">
        <v>238</v>
      </c>
      <c r="H192" s="220">
        <v>76.25</v>
      </c>
      <c r="I192" s="221"/>
      <c r="J192" s="222">
        <f>ROUND(I192*H192,2)</f>
        <v>0</v>
      </c>
      <c r="K192" s="218" t="s">
        <v>149</v>
      </c>
      <c r="L192" s="223"/>
      <c r="M192" s="224" t="s">
        <v>19</v>
      </c>
      <c r="N192" s="225" t="s">
        <v>44</v>
      </c>
      <c r="O192" s="66"/>
      <c r="P192" s="182">
        <f>O192*H192</f>
        <v>0</v>
      </c>
      <c r="Q192" s="182">
        <v>1</v>
      </c>
      <c r="R192" s="182">
        <f>Q192*H192</f>
        <v>76.25</v>
      </c>
      <c r="S192" s="182">
        <v>0</v>
      </c>
      <c r="T192" s="183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184" t="s">
        <v>193</v>
      </c>
      <c r="AT192" s="184" t="s">
        <v>223</v>
      </c>
      <c r="AU192" s="184" t="s">
        <v>80</v>
      </c>
      <c r="AY192" s="19" t="s">
        <v>144</v>
      </c>
      <c r="BE192" s="185">
        <f>IF(N192="základní",J192,0)</f>
        <v>0</v>
      </c>
      <c r="BF192" s="185">
        <f>IF(N192="snížená",J192,0)</f>
        <v>0</v>
      </c>
      <c r="BG192" s="185">
        <f>IF(N192="zákl. přenesená",J192,0)</f>
        <v>0</v>
      </c>
      <c r="BH192" s="185">
        <f>IF(N192="sníž. přenesená",J192,0)</f>
        <v>0</v>
      </c>
      <c r="BI192" s="185">
        <f>IF(N192="nulová",J192,0)</f>
        <v>0</v>
      </c>
      <c r="BJ192" s="19" t="s">
        <v>80</v>
      </c>
      <c r="BK192" s="185">
        <f>ROUND(I192*H192,2)</f>
        <v>0</v>
      </c>
      <c r="BL192" s="19" t="s">
        <v>150</v>
      </c>
      <c r="BM192" s="184" t="s">
        <v>1024</v>
      </c>
    </row>
    <row r="193" spans="1:65" s="2" customFormat="1" ht="10.199999999999999">
      <c r="A193" s="36"/>
      <c r="B193" s="37"/>
      <c r="C193" s="38"/>
      <c r="D193" s="186" t="s">
        <v>152</v>
      </c>
      <c r="E193" s="38"/>
      <c r="F193" s="187" t="s">
        <v>237</v>
      </c>
      <c r="G193" s="38"/>
      <c r="H193" s="38"/>
      <c r="I193" s="188"/>
      <c r="J193" s="38"/>
      <c r="K193" s="38"/>
      <c r="L193" s="41"/>
      <c r="M193" s="189"/>
      <c r="N193" s="190"/>
      <c r="O193" s="66"/>
      <c r="P193" s="66"/>
      <c r="Q193" s="66"/>
      <c r="R193" s="66"/>
      <c r="S193" s="66"/>
      <c r="T193" s="67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T193" s="19" t="s">
        <v>152</v>
      </c>
      <c r="AU193" s="19" t="s">
        <v>80</v>
      </c>
    </row>
    <row r="194" spans="1:65" s="12" customFormat="1" ht="10.199999999999999">
      <c r="B194" s="194"/>
      <c r="C194" s="195"/>
      <c r="D194" s="186" t="s">
        <v>168</v>
      </c>
      <c r="E194" s="195"/>
      <c r="F194" s="197" t="s">
        <v>240</v>
      </c>
      <c r="G194" s="195"/>
      <c r="H194" s="198">
        <v>76.25</v>
      </c>
      <c r="I194" s="199"/>
      <c r="J194" s="195"/>
      <c r="K194" s="195"/>
      <c r="L194" s="200"/>
      <c r="M194" s="201"/>
      <c r="N194" s="202"/>
      <c r="O194" s="202"/>
      <c r="P194" s="202"/>
      <c r="Q194" s="202"/>
      <c r="R194" s="202"/>
      <c r="S194" s="202"/>
      <c r="T194" s="203"/>
      <c r="AT194" s="204" t="s">
        <v>168</v>
      </c>
      <c r="AU194" s="204" t="s">
        <v>80</v>
      </c>
      <c r="AV194" s="12" t="s">
        <v>82</v>
      </c>
      <c r="AW194" s="12" t="s">
        <v>4</v>
      </c>
      <c r="AX194" s="12" t="s">
        <v>80</v>
      </c>
      <c r="AY194" s="204" t="s">
        <v>144</v>
      </c>
    </row>
    <row r="195" spans="1:65" s="2" customFormat="1" ht="33" customHeight="1">
      <c r="A195" s="36"/>
      <c r="B195" s="37"/>
      <c r="C195" s="173" t="s">
        <v>317</v>
      </c>
      <c r="D195" s="173" t="s">
        <v>145</v>
      </c>
      <c r="E195" s="174" t="s">
        <v>287</v>
      </c>
      <c r="F195" s="175" t="s">
        <v>288</v>
      </c>
      <c r="G195" s="176" t="s">
        <v>238</v>
      </c>
      <c r="H195" s="177">
        <v>529.31799999999998</v>
      </c>
      <c r="I195" s="178"/>
      <c r="J195" s="179">
        <f>ROUND(I195*H195,2)</f>
        <v>0</v>
      </c>
      <c r="K195" s="175" t="s">
        <v>149</v>
      </c>
      <c r="L195" s="41"/>
      <c r="M195" s="180" t="s">
        <v>19</v>
      </c>
      <c r="N195" s="181" t="s">
        <v>44</v>
      </c>
      <c r="O195" s="66"/>
      <c r="P195" s="182">
        <f>O195*H195</f>
        <v>0</v>
      </c>
      <c r="Q195" s="182">
        <v>0</v>
      </c>
      <c r="R195" s="182">
        <f>Q195*H195</f>
        <v>0</v>
      </c>
      <c r="S195" s="182">
        <v>0</v>
      </c>
      <c r="T195" s="183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184" t="s">
        <v>150</v>
      </c>
      <c r="AT195" s="184" t="s">
        <v>145</v>
      </c>
      <c r="AU195" s="184" t="s">
        <v>80</v>
      </c>
      <c r="AY195" s="19" t="s">
        <v>144</v>
      </c>
      <c r="BE195" s="185">
        <f>IF(N195="základní",J195,0)</f>
        <v>0</v>
      </c>
      <c r="BF195" s="185">
        <f>IF(N195="snížená",J195,0)</f>
        <v>0</v>
      </c>
      <c r="BG195" s="185">
        <f>IF(N195="zákl. přenesená",J195,0)</f>
        <v>0</v>
      </c>
      <c r="BH195" s="185">
        <f>IF(N195="sníž. přenesená",J195,0)</f>
        <v>0</v>
      </c>
      <c r="BI195" s="185">
        <f>IF(N195="nulová",J195,0)</f>
        <v>0</v>
      </c>
      <c r="BJ195" s="19" t="s">
        <v>80</v>
      </c>
      <c r="BK195" s="185">
        <f>ROUND(I195*H195,2)</f>
        <v>0</v>
      </c>
      <c r="BL195" s="19" t="s">
        <v>150</v>
      </c>
      <c r="BM195" s="184" t="s">
        <v>1025</v>
      </c>
    </row>
    <row r="196" spans="1:65" s="2" customFormat="1" ht="28.8">
      <c r="A196" s="36"/>
      <c r="B196" s="37"/>
      <c r="C196" s="38"/>
      <c r="D196" s="186" t="s">
        <v>152</v>
      </c>
      <c r="E196" s="38"/>
      <c r="F196" s="187" t="s">
        <v>1026</v>
      </c>
      <c r="G196" s="38"/>
      <c r="H196" s="38"/>
      <c r="I196" s="188"/>
      <c r="J196" s="38"/>
      <c r="K196" s="38"/>
      <c r="L196" s="41"/>
      <c r="M196" s="189"/>
      <c r="N196" s="190"/>
      <c r="O196" s="66"/>
      <c r="P196" s="66"/>
      <c r="Q196" s="66"/>
      <c r="R196" s="66"/>
      <c r="S196" s="66"/>
      <c r="T196" s="67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T196" s="19" t="s">
        <v>152</v>
      </c>
      <c r="AU196" s="19" t="s">
        <v>80</v>
      </c>
    </row>
    <row r="197" spans="1:65" s="2" customFormat="1" ht="10.199999999999999">
      <c r="A197" s="36"/>
      <c r="B197" s="37"/>
      <c r="C197" s="38"/>
      <c r="D197" s="191" t="s">
        <v>153</v>
      </c>
      <c r="E197" s="38"/>
      <c r="F197" s="192" t="s">
        <v>290</v>
      </c>
      <c r="G197" s="38"/>
      <c r="H197" s="38"/>
      <c r="I197" s="188"/>
      <c r="J197" s="38"/>
      <c r="K197" s="38"/>
      <c r="L197" s="41"/>
      <c r="M197" s="189"/>
      <c r="N197" s="190"/>
      <c r="O197" s="66"/>
      <c r="P197" s="66"/>
      <c r="Q197" s="66"/>
      <c r="R197" s="66"/>
      <c r="S197" s="66"/>
      <c r="T197" s="67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T197" s="19" t="s">
        <v>153</v>
      </c>
      <c r="AU197" s="19" t="s">
        <v>80</v>
      </c>
    </row>
    <row r="198" spans="1:65" s="2" customFormat="1" ht="21.75" customHeight="1">
      <c r="A198" s="36"/>
      <c r="B198" s="37"/>
      <c r="C198" s="173" t="s">
        <v>322</v>
      </c>
      <c r="D198" s="173" t="s">
        <v>145</v>
      </c>
      <c r="E198" s="174" t="s">
        <v>1027</v>
      </c>
      <c r="F198" s="175" t="s">
        <v>1028</v>
      </c>
      <c r="G198" s="176" t="s">
        <v>255</v>
      </c>
      <c r="H198" s="177">
        <v>1</v>
      </c>
      <c r="I198" s="178"/>
      <c r="J198" s="179">
        <f>ROUND(I198*H198,2)</f>
        <v>0</v>
      </c>
      <c r="K198" s="175" t="s">
        <v>19</v>
      </c>
      <c r="L198" s="41"/>
      <c r="M198" s="180" t="s">
        <v>19</v>
      </c>
      <c r="N198" s="181" t="s">
        <v>44</v>
      </c>
      <c r="O198" s="66"/>
      <c r="P198" s="182">
        <f>O198*H198</f>
        <v>0</v>
      </c>
      <c r="Q198" s="182">
        <v>0</v>
      </c>
      <c r="R198" s="182">
        <f>Q198*H198</f>
        <v>0</v>
      </c>
      <c r="S198" s="182">
        <v>0</v>
      </c>
      <c r="T198" s="183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184" t="s">
        <v>294</v>
      </c>
      <c r="AT198" s="184" t="s">
        <v>145</v>
      </c>
      <c r="AU198" s="184" t="s">
        <v>80</v>
      </c>
      <c r="AY198" s="19" t="s">
        <v>144</v>
      </c>
      <c r="BE198" s="185">
        <f>IF(N198="základní",J198,0)</f>
        <v>0</v>
      </c>
      <c r="BF198" s="185">
        <f>IF(N198="snížená",J198,0)</f>
        <v>0</v>
      </c>
      <c r="BG198" s="185">
        <f>IF(N198="zákl. přenesená",J198,0)</f>
        <v>0</v>
      </c>
      <c r="BH198" s="185">
        <f>IF(N198="sníž. přenesená",J198,0)</f>
        <v>0</v>
      </c>
      <c r="BI198" s="185">
        <f>IF(N198="nulová",J198,0)</f>
        <v>0</v>
      </c>
      <c r="BJ198" s="19" t="s">
        <v>80</v>
      </c>
      <c r="BK198" s="185">
        <f>ROUND(I198*H198,2)</f>
        <v>0</v>
      </c>
      <c r="BL198" s="19" t="s">
        <v>294</v>
      </c>
      <c r="BM198" s="184" t="s">
        <v>1029</v>
      </c>
    </row>
    <row r="199" spans="1:65" s="2" customFormat="1" ht="38.4">
      <c r="A199" s="36"/>
      <c r="B199" s="37"/>
      <c r="C199" s="38"/>
      <c r="D199" s="186" t="s">
        <v>152</v>
      </c>
      <c r="E199" s="38"/>
      <c r="F199" s="187" t="s">
        <v>1030</v>
      </c>
      <c r="G199" s="38"/>
      <c r="H199" s="38"/>
      <c r="I199" s="188"/>
      <c r="J199" s="38"/>
      <c r="K199" s="38"/>
      <c r="L199" s="41"/>
      <c r="M199" s="189"/>
      <c r="N199" s="190"/>
      <c r="O199" s="66"/>
      <c r="P199" s="66"/>
      <c r="Q199" s="66"/>
      <c r="R199" s="66"/>
      <c r="S199" s="66"/>
      <c r="T199" s="67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T199" s="19" t="s">
        <v>152</v>
      </c>
      <c r="AU199" s="19" t="s">
        <v>80</v>
      </c>
    </row>
    <row r="200" spans="1:65" s="2" customFormat="1" ht="86.4">
      <c r="A200" s="36"/>
      <c r="B200" s="37"/>
      <c r="C200" s="38"/>
      <c r="D200" s="186" t="s">
        <v>155</v>
      </c>
      <c r="E200" s="38"/>
      <c r="F200" s="193" t="s">
        <v>1031</v>
      </c>
      <c r="G200" s="38"/>
      <c r="H200" s="38"/>
      <c r="I200" s="188"/>
      <c r="J200" s="38"/>
      <c r="K200" s="38"/>
      <c r="L200" s="41"/>
      <c r="M200" s="189"/>
      <c r="N200" s="190"/>
      <c r="O200" s="66"/>
      <c r="P200" s="66"/>
      <c r="Q200" s="66"/>
      <c r="R200" s="66"/>
      <c r="S200" s="66"/>
      <c r="T200" s="67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T200" s="19" t="s">
        <v>155</v>
      </c>
      <c r="AU200" s="19" t="s">
        <v>80</v>
      </c>
    </row>
    <row r="201" spans="1:65" s="2" customFormat="1" ht="24.15" customHeight="1">
      <c r="A201" s="36"/>
      <c r="B201" s="37"/>
      <c r="C201" s="173" t="s">
        <v>327</v>
      </c>
      <c r="D201" s="173" t="s">
        <v>145</v>
      </c>
      <c r="E201" s="174" t="s">
        <v>253</v>
      </c>
      <c r="F201" s="175" t="s">
        <v>254</v>
      </c>
      <c r="G201" s="176" t="s">
        <v>255</v>
      </c>
      <c r="H201" s="177">
        <v>0.5</v>
      </c>
      <c r="I201" s="178"/>
      <c r="J201" s="179">
        <f>ROUND(I201*H201,2)</f>
        <v>0</v>
      </c>
      <c r="K201" s="175" t="s">
        <v>19</v>
      </c>
      <c r="L201" s="41"/>
      <c r="M201" s="180" t="s">
        <v>19</v>
      </c>
      <c r="N201" s="181" t="s">
        <v>44</v>
      </c>
      <c r="O201" s="66"/>
      <c r="P201" s="182">
        <f>O201*H201</f>
        <v>0</v>
      </c>
      <c r="Q201" s="182">
        <v>0</v>
      </c>
      <c r="R201" s="182">
        <f>Q201*H201</f>
        <v>0</v>
      </c>
      <c r="S201" s="182">
        <v>0</v>
      </c>
      <c r="T201" s="183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184" t="s">
        <v>150</v>
      </c>
      <c r="AT201" s="184" t="s">
        <v>145</v>
      </c>
      <c r="AU201" s="184" t="s">
        <v>80</v>
      </c>
      <c r="AY201" s="19" t="s">
        <v>144</v>
      </c>
      <c r="BE201" s="185">
        <f>IF(N201="základní",J201,0)</f>
        <v>0</v>
      </c>
      <c r="BF201" s="185">
        <f>IF(N201="snížená",J201,0)</f>
        <v>0</v>
      </c>
      <c r="BG201" s="185">
        <f>IF(N201="zákl. přenesená",J201,0)</f>
        <v>0</v>
      </c>
      <c r="BH201" s="185">
        <f>IF(N201="sníž. přenesená",J201,0)</f>
        <v>0</v>
      </c>
      <c r="BI201" s="185">
        <f>IF(N201="nulová",J201,0)</f>
        <v>0</v>
      </c>
      <c r="BJ201" s="19" t="s">
        <v>80</v>
      </c>
      <c r="BK201" s="185">
        <f>ROUND(I201*H201,2)</f>
        <v>0</v>
      </c>
      <c r="BL201" s="19" t="s">
        <v>150</v>
      </c>
      <c r="BM201" s="184" t="s">
        <v>1032</v>
      </c>
    </row>
    <row r="202" spans="1:65" s="2" customFormat="1" ht="19.2">
      <c r="A202" s="36"/>
      <c r="B202" s="37"/>
      <c r="C202" s="38"/>
      <c r="D202" s="186" t="s">
        <v>152</v>
      </c>
      <c r="E202" s="38"/>
      <c r="F202" s="187" t="s">
        <v>254</v>
      </c>
      <c r="G202" s="38"/>
      <c r="H202" s="38"/>
      <c r="I202" s="188"/>
      <c r="J202" s="38"/>
      <c r="K202" s="38"/>
      <c r="L202" s="41"/>
      <c r="M202" s="189"/>
      <c r="N202" s="190"/>
      <c r="O202" s="66"/>
      <c r="P202" s="66"/>
      <c r="Q202" s="66"/>
      <c r="R202" s="66"/>
      <c r="S202" s="66"/>
      <c r="T202" s="67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T202" s="19" t="s">
        <v>152</v>
      </c>
      <c r="AU202" s="19" t="s">
        <v>80</v>
      </c>
    </row>
    <row r="203" spans="1:65" s="2" customFormat="1" ht="38.4">
      <c r="A203" s="36"/>
      <c r="B203" s="37"/>
      <c r="C203" s="38"/>
      <c r="D203" s="186" t="s">
        <v>155</v>
      </c>
      <c r="E203" s="38"/>
      <c r="F203" s="193" t="s">
        <v>257</v>
      </c>
      <c r="G203" s="38"/>
      <c r="H203" s="38"/>
      <c r="I203" s="188"/>
      <c r="J203" s="38"/>
      <c r="K203" s="38"/>
      <c r="L203" s="41"/>
      <c r="M203" s="189"/>
      <c r="N203" s="190"/>
      <c r="O203" s="66"/>
      <c r="P203" s="66"/>
      <c r="Q203" s="66"/>
      <c r="R203" s="66"/>
      <c r="S203" s="66"/>
      <c r="T203" s="67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T203" s="19" t="s">
        <v>155</v>
      </c>
      <c r="AU203" s="19" t="s">
        <v>80</v>
      </c>
    </row>
    <row r="204" spans="1:65" s="12" customFormat="1" ht="10.199999999999999">
      <c r="B204" s="194"/>
      <c r="C204" s="195"/>
      <c r="D204" s="186" t="s">
        <v>168</v>
      </c>
      <c r="E204" s="196" t="s">
        <v>19</v>
      </c>
      <c r="F204" s="197" t="s">
        <v>258</v>
      </c>
      <c r="G204" s="195"/>
      <c r="H204" s="198">
        <v>0.5</v>
      </c>
      <c r="I204" s="199"/>
      <c r="J204" s="195"/>
      <c r="K204" s="195"/>
      <c r="L204" s="200"/>
      <c r="M204" s="201"/>
      <c r="N204" s="202"/>
      <c r="O204" s="202"/>
      <c r="P204" s="202"/>
      <c r="Q204" s="202"/>
      <c r="R204" s="202"/>
      <c r="S204" s="202"/>
      <c r="T204" s="203"/>
      <c r="AT204" s="204" t="s">
        <v>168</v>
      </c>
      <c r="AU204" s="204" t="s">
        <v>80</v>
      </c>
      <c r="AV204" s="12" t="s">
        <v>82</v>
      </c>
      <c r="AW204" s="12" t="s">
        <v>34</v>
      </c>
      <c r="AX204" s="12" t="s">
        <v>80</v>
      </c>
      <c r="AY204" s="204" t="s">
        <v>144</v>
      </c>
    </row>
    <row r="205" spans="1:65" s="2" customFormat="1" ht="24.15" customHeight="1">
      <c r="A205" s="36"/>
      <c r="B205" s="37"/>
      <c r="C205" s="173" t="s">
        <v>332</v>
      </c>
      <c r="D205" s="173" t="s">
        <v>145</v>
      </c>
      <c r="E205" s="174" t="s">
        <v>260</v>
      </c>
      <c r="F205" s="175" t="s">
        <v>261</v>
      </c>
      <c r="G205" s="176" t="s">
        <v>255</v>
      </c>
      <c r="H205" s="177">
        <v>0.5</v>
      </c>
      <c r="I205" s="178"/>
      <c r="J205" s="179">
        <f>ROUND(I205*H205,2)</f>
        <v>0</v>
      </c>
      <c r="K205" s="175" t="s">
        <v>19</v>
      </c>
      <c r="L205" s="41"/>
      <c r="M205" s="180" t="s">
        <v>19</v>
      </c>
      <c r="N205" s="181" t="s">
        <v>44</v>
      </c>
      <c r="O205" s="66"/>
      <c r="P205" s="182">
        <f>O205*H205</f>
        <v>0</v>
      </c>
      <c r="Q205" s="182">
        <v>0</v>
      </c>
      <c r="R205" s="182">
        <f>Q205*H205</f>
        <v>0</v>
      </c>
      <c r="S205" s="182">
        <v>0</v>
      </c>
      <c r="T205" s="183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184" t="s">
        <v>150</v>
      </c>
      <c r="AT205" s="184" t="s">
        <v>145</v>
      </c>
      <c r="AU205" s="184" t="s">
        <v>80</v>
      </c>
      <c r="AY205" s="19" t="s">
        <v>144</v>
      </c>
      <c r="BE205" s="185">
        <f>IF(N205="základní",J205,0)</f>
        <v>0</v>
      </c>
      <c r="BF205" s="185">
        <f>IF(N205="snížená",J205,0)</f>
        <v>0</v>
      </c>
      <c r="BG205" s="185">
        <f>IF(N205="zákl. přenesená",J205,0)</f>
        <v>0</v>
      </c>
      <c r="BH205" s="185">
        <f>IF(N205="sníž. přenesená",J205,0)</f>
        <v>0</v>
      </c>
      <c r="BI205" s="185">
        <f>IF(N205="nulová",J205,0)</f>
        <v>0</v>
      </c>
      <c r="BJ205" s="19" t="s">
        <v>80</v>
      </c>
      <c r="BK205" s="185">
        <f>ROUND(I205*H205,2)</f>
        <v>0</v>
      </c>
      <c r="BL205" s="19" t="s">
        <v>150</v>
      </c>
      <c r="BM205" s="184" t="s">
        <v>1033</v>
      </c>
    </row>
    <row r="206" spans="1:65" s="2" customFormat="1" ht="19.2">
      <c r="A206" s="36"/>
      <c r="B206" s="37"/>
      <c r="C206" s="38"/>
      <c r="D206" s="186" t="s">
        <v>152</v>
      </c>
      <c r="E206" s="38"/>
      <c r="F206" s="187" t="s">
        <v>261</v>
      </c>
      <c r="G206" s="38"/>
      <c r="H206" s="38"/>
      <c r="I206" s="188"/>
      <c r="J206" s="38"/>
      <c r="K206" s="38"/>
      <c r="L206" s="41"/>
      <c r="M206" s="189"/>
      <c r="N206" s="190"/>
      <c r="O206" s="66"/>
      <c r="P206" s="66"/>
      <c r="Q206" s="66"/>
      <c r="R206" s="66"/>
      <c r="S206" s="66"/>
      <c r="T206" s="67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T206" s="19" t="s">
        <v>152</v>
      </c>
      <c r="AU206" s="19" t="s">
        <v>80</v>
      </c>
    </row>
    <row r="207" spans="1:65" s="2" customFormat="1" ht="48">
      <c r="A207" s="36"/>
      <c r="B207" s="37"/>
      <c r="C207" s="38"/>
      <c r="D207" s="186" t="s">
        <v>155</v>
      </c>
      <c r="E207" s="38"/>
      <c r="F207" s="193" t="s">
        <v>263</v>
      </c>
      <c r="G207" s="38"/>
      <c r="H207" s="38"/>
      <c r="I207" s="188"/>
      <c r="J207" s="38"/>
      <c r="K207" s="38"/>
      <c r="L207" s="41"/>
      <c r="M207" s="189"/>
      <c r="N207" s="190"/>
      <c r="O207" s="66"/>
      <c r="P207" s="66"/>
      <c r="Q207" s="66"/>
      <c r="R207" s="66"/>
      <c r="S207" s="66"/>
      <c r="T207" s="67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T207" s="19" t="s">
        <v>155</v>
      </c>
      <c r="AU207" s="19" t="s">
        <v>80</v>
      </c>
    </row>
    <row r="208" spans="1:65" s="12" customFormat="1" ht="10.199999999999999">
      <c r="B208" s="194"/>
      <c r="C208" s="195"/>
      <c r="D208" s="186" t="s">
        <v>168</v>
      </c>
      <c r="E208" s="196" t="s">
        <v>19</v>
      </c>
      <c r="F208" s="197" t="s">
        <v>258</v>
      </c>
      <c r="G208" s="195"/>
      <c r="H208" s="198">
        <v>0.5</v>
      </c>
      <c r="I208" s="199"/>
      <c r="J208" s="195"/>
      <c r="K208" s="195"/>
      <c r="L208" s="200"/>
      <c r="M208" s="201"/>
      <c r="N208" s="202"/>
      <c r="O208" s="202"/>
      <c r="P208" s="202"/>
      <c r="Q208" s="202"/>
      <c r="R208" s="202"/>
      <c r="S208" s="202"/>
      <c r="T208" s="203"/>
      <c r="AT208" s="204" t="s">
        <v>168</v>
      </c>
      <c r="AU208" s="204" t="s">
        <v>80</v>
      </c>
      <c r="AV208" s="12" t="s">
        <v>82</v>
      </c>
      <c r="AW208" s="12" t="s">
        <v>34</v>
      </c>
      <c r="AX208" s="12" t="s">
        <v>80</v>
      </c>
      <c r="AY208" s="204" t="s">
        <v>144</v>
      </c>
    </row>
    <row r="209" spans="1:65" s="2" customFormat="1" ht="21.75" customHeight="1">
      <c r="A209" s="36"/>
      <c r="B209" s="37"/>
      <c r="C209" s="173" t="s">
        <v>337</v>
      </c>
      <c r="D209" s="173" t="s">
        <v>145</v>
      </c>
      <c r="E209" s="174" t="s">
        <v>248</v>
      </c>
      <c r="F209" s="175" t="s">
        <v>249</v>
      </c>
      <c r="G209" s="176" t="s">
        <v>148</v>
      </c>
      <c r="H209" s="177">
        <v>30</v>
      </c>
      <c r="I209" s="178"/>
      <c r="J209" s="179">
        <f>ROUND(I209*H209,2)</f>
        <v>0</v>
      </c>
      <c r="K209" s="175" t="s">
        <v>149</v>
      </c>
      <c r="L209" s="41"/>
      <c r="M209" s="180" t="s">
        <v>19</v>
      </c>
      <c r="N209" s="181" t="s">
        <v>44</v>
      </c>
      <c r="O209" s="66"/>
      <c r="P209" s="182">
        <f>O209*H209</f>
        <v>0</v>
      </c>
      <c r="Q209" s="182">
        <v>0.69</v>
      </c>
      <c r="R209" s="182">
        <f>Q209*H209</f>
        <v>20.7</v>
      </c>
      <c r="S209" s="182">
        <v>0</v>
      </c>
      <c r="T209" s="183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184" t="s">
        <v>150</v>
      </c>
      <c r="AT209" s="184" t="s">
        <v>145</v>
      </c>
      <c r="AU209" s="184" t="s">
        <v>80</v>
      </c>
      <c r="AY209" s="19" t="s">
        <v>144</v>
      </c>
      <c r="BE209" s="185">
        <f>IF(N209="základní",J209,0)</f>
        <v>0</v>
      </c>
      <c r="BF209" s="185">
        <f>IF(N209="snížená",J209,0)</f>
        <v>0</v>
      </c>
      <c r="BG209" s="185">
        <f>IF(N209="zákl. přenesená",J209,0)</f>
        <v>0</v>
      </c>
      <c r="BH209" s="185">
        <f>IF(N209="sníž. přenesená",J209,0)</f>
        <v>0</v>
      </c>
      <c r="BI209" s="185">
        <f>IF(N209="nulová",J209,0)</f>
        <v>0</v>
      </c>
      <c r="BJ209" s="19" t="s">
        <v>80</v>
      </c>
      <c r="BK209" s="185">
        <f>ROUND(I209*H209,2)</f>
        <v>0</v>
      </c>
      <c r="BL209" s="19" t="s">
        <v>150</v>
      </c>
      <c r="BM209" s="184" t="s">
        <v>1034</v>
      </c>
    </row>
    <row r="210" spans="1:65" s="2" customFormat="1" ht="19.2">
      <c r="A210" s="36"/>
      <c r="B210" s="37"/>
      <c r="C210" s="38"/>
      <c r="D210" s="186" t="s">
        <v>152</v>
      </c>
      <c r="E210" s="38"/>
      <c r="F210" s="187" t="s">
        <v>1035</v>
      </c>
      <c r="G210" s="38"/>
      <c r="H210" s="38"/>
      <c r="I210" s="188"/>
      <c r="J210" s="38"/>
      <c r="K210" s="38"/>
      <c r="L210" s="41"/>
      <c r="M210" s="189"/>
      <c r="N210" s="190"/>
      <c r="O210" s="66"/>
      <c r="P210" s="66"/>
      <c r="Q210" s="66"/>
      <c r="R210" s="66"/>
      <c r="S210" s="66"/>
      <c r="T210" s="67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T210" s="19" t="s">
        <v>152</v>
      </c>
      <c r="AU210" s="19" t="s">
        <v>80</v>
      </c>
    </row>
    <row r="211" spans="1:65" s="2" customFormat="1" ht="10.199999999999999">
      <c r="A211" s="36"/>
      <c r="B211" s="37"/>
      <c r="C211" s="38"/>
      <c r="D211" s="191" t="s">
        <v>153</v>
      </c>
      <c r="E211" s="38"/>
      <c r="F211" s="192" t="s">
        <v>251</v>
      </c>
      <c r="G211" s="38"/>
      <c r="H211" s="38"/>
      <c r="I211" s="188"/>
      <c r="J211" s="38"/>
      <c r="K211" s="38"/>
      <c r="L211" s="41"/>
      <c r="M211" s="189"/>
      <c r="N211" s="190"/>
      <c r="O211" s="66"/>
      <c r="P211" s="66"/>
      <c r="Q211" s="66"/>
      <c r="R211" s="66"/>
      <c r="S211" s="66"/>
      <c r="T211" s="67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T211" s="19" t="s">
        <v>153</v>
      </c>
      <c r="AU211" s="19" t="s">
        <v>80</v>
      </c>
    </row>
    <row r="212" spans="1:65" s="12" customFormat="1" ht="20.399999999999999">
      <c r="B212" s="194"/>
      <c r="C212" s="195"/>
      <c r="D212" s="186" t="s">
        <v>168</v>
      </c>
      <c r="E212" s="196" t="s">
        <v>19</v>
      </c>
      <c r="F212" s="197" t="s">
        <v>246</v>
      </c>
      <c r="G212" s="195"/>
      <c r="H212" s="198">
        <v>30</v>
      </c>
      <c r="I212" s="199"/>
      <c r="J212" s="195"/>
      <c r="K212" s="195"/>
      <c r="L212" s="200"/>
      <c r="M212" s="201"/>
      <c r="N212" s="202"/>
      <c r="O212" s="202"/>
      <c r="P212" s="202"/>
      <c r="Q212" s="202"/>
      <c r="R212" s="202"/>
      <c r="S212" s="202"/>
      <c r="T212" s="203"/>
      <c r="AT212" s="204" t="s">
        <v>168</v>
      </c>
      <c r="AU212" s="204" t="s">
        <v>80</v>
      </c>
      <c r="AV212" s="12" t="s">
        <v>82</v>
      </c>
      <c r="AW212" s="12" t="s">
        <v>34</v>
      </c>
      <c r="AX212" s="12" t="s">
        <v>80</v>
      </c>
      <c r="AY212" s="204" t="s">
        <v>144</v>
      </c>
    </row>
    <row r="213" spans="1:65" s="2" customFormat="1" ht="21.75" customHeight="1">
      <c r="A213" s="36"/>
      <c r="B213" s="37"/>
      <c r="C213" s="173" t="s">
        <v>342</v>
      </c>
      <c r="D213" s="173" t="s">
        <v>145</v>
      </c>
      <c r="E213" s="174" t="s">
        <v>242</v>
      </c>
      <c r="F213" s="175" t="s">
        <v>243</v>
      </c>
      <c r="G213" s="176" t="s">
        <v>148</v>
      </c>
      <c r="H213" s="177">
        <v>30</v>
      </c>
      <c r="I213" s="178"/>
      <c r="J213" s="179">
        <f>ROUND(I213*H213,2)</f>
        <v>0</v>
      </c>
      <c r="K213" s="175" t="s">
        <v>149</v>
      </c>
      <c r="L213" s="41"/>
      <c r="M213" s="180" t="s">
        <v>19</v>
      </c>
      <c r="N213" s="181" t="s">
        <v>44</v>
      </c>
      <c r="O213" s="66"/>
      <c r="P213" s="182">
        <f>O213*H213</f>
        <v>0</v>
      </c>
      <c r="Q213" s="182">
        <v>0.23</v>
      </c>
      <c r="R213" s="182">
        <f>Q213*H213</f>
        <v>6.9</v>
      </c>
      <c r="S213" s="182">
        <v>0</v>
      </c>
      <c r="T213" s="183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184" t="s">
        <v>150</v>
      </c>
      <c r="AT213" s="184" t="s">
        <v>145</v>
      </c>
      <c r="AU213" s="184" t="s">
        <v>80</v>
      </c>
      <c r="AY213" s="19" t="s">
        <v>144</v>
      </c>
      <c r="BE213" s="185">
        <f>IF(N213="základní",J213,0)</f>
        <v>0</v>
      </c>
      <c r="BF213" s="185">
        <f>IF(N213="snížená",J213,0)</f>
        <v>0</v>
      </c>
      <c r="BG213" s="185">
        <f>IF(N213="zákl. přenesená",J213,0)</f>
        <v>0</v>
      </c>
      <c r="BH213" s="185">
        <f>IF(N213="sníž. přenesená",J213,0)</f>
        <v>0</v>
      </c>
      <c r="BI213" s="185">
        <f>IF(N213="nulová",J213,0)</f>
        <v>0</v>
      </c>
      <c r="BJ213" s="19" t="s">
        <v>80</v>
      </c>
      <c r="BK213" s="185">
        <f>ROUND(I213*H213,2)</f>
        <v>0</v>
      </c>
      <c r="BL213" s="19" t="s">
        <v>150</v>
      </c>
      <c r="BM213" s="184" t="s">
        <v>1036</v>
      </c>
    </row>
    <row r="214" spans="1:65" s="2" customFormat="1" ht="19.2">
      <c r="A214" s="36"/>
      <c r="B214" s="37"/>
      <c r="C214" s="38"/>
      <c r="D214" s="186" t="s">
        <v>152</v>
      </c>
      <c r="E214" s="38"/>
      <c r="F214" s="187" t="s">
        <v>1037</v>
      </c>
      <c r="G214" s="38"/>
      <c r="H214" s="38"/>
      <c r="I214" s="188"/>
      <c r="J214" s="38"/>
      <c r="K214" s="38"/>
      <c r="L214" s="41"/>
      <c r="M214" s="189"/>
      <c r="N214" s="190"/>
      <c r="O214" s="66"/>
      <c r="P214" s="66"/>
      <c r="Q214" s="66"/>
      <c r="R214" s="66"/>
      <c r="S214" s="66"/>
      <c r="T214" s="67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T214" s="19" t="s">
        <v>152</v>
      </c>
      <c r="AU214" s="19" t="s">
        <v>80</v>
      </c>
    </row>
    <row r="215" spans="1:65" s="2" customFormat="1" ht="10.199999999999999">
      <c r="A215" s="36"/>
      <c r="B215" s="37"/>
      <c r="C215" s="38"/>
      <c r="D215" s="191" t="s">
        <v>153</v>
      </c>
      <c r="E215" s="38"/>
      <c r="F215" s="192" t="s">
        <v>245</v>
      </c>
      <c r="G215" s="38"/>
      <c r="H215" s="38"/>
      <c r="I215" s="188"/>
      <c r="J215" s="38"/>
      <c r="K215" s="38"/>
      <c r="L215" s="41"/>
      <c r="M215" s="189"/>
      <c r="N215" s="190"/>
      <c r="O215" s="66"/>
      <c r="P215" s="66"/>
      <c r="Q215" s="66"/>
      <c r="R215" s="66"/>
      <c r="S215" s="66"/>
      <c r="T215" s="67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T215" s="19" t="s">
        <v>153</v>
      </c>
      <c r="AU215" s="19" t="s">
        <v>80</v>
      </c>
    </row>
    <row r="216" spans="1:65" s="12" customFormat="1" ht="20.399999999999999">
      <c r="B216" s="194"/>
      <c r="C216" s="195"/>
      <c r="D216" s="186" t="s">
        <v>168</v>
      </c>
      <c r="E216" s="196" t="s">
        <v>19</v>
      </c>
      <c r="F216" s="197" t="s">
        <v>246</v>
      </c>
      <c r="G216" s="195"/>
      <c r="H216" s="198">
        <v>30</v>
      </c>
      <c r="I216" s="199"/>
      <c r="J216" s="195"/>
      <c r="K216" s="195"/>
      <c r="L216" s="200"/>
      <c r="M216" s="201"/>
      <c r="N216" s="202"/>
      <c r="O216" s="202"/>
      <c r="P216" s="202"/>
      <c r="Q216" s="202"/>
      <c r="R216" s="202"/>
      <c r="S216" s="202"/>
      <c r="T216" s="203"/>
      <c r="AT216" s="204" t="s">
        <v>168</v>
      </c>
      <c r="AU216" s="204" t="s">
        <v>80</v>
      </c>
      <c r="AV216" s="12" t="s">
        <v>82</v>
      </c>
      <c r="AW216" s="12" t="s">
        <v>34</v>
      </c>
      <c r="AX216" s="12" t="s">
        <v>80</v>
      </c>
      <c r="AY216" s="204" t="s">
        <v>144</v>
      </c>
    </row>
    <row r="217" spans="1:65" s="2" customFormat="1" ht="24.15" customHeight="1">
      <c r="A217" s="36"/>
      <c r="B217" s="37"/>
      <c r="C217" s="173" t="s">
        <v>347</v>
      </c>
      <c r="D217" s="173" t="s">
        <v>145</v>
      </c>
      <c r="E217" s="174" t="s">
        <v>265</v>
      </c>
      <c r="F217" s="175" t="s">
        <v>266</v>
      </c>
      <c r="G217" s="176" t="s">
        <v>148</v>
      </c>
      <c r="H217" s="177">
        <v>45</v>
      </c>
      <c r="I217" s="178"/>
      <c r="J217" s="179">
        <f>ROUND(I217*H217,2)</f>
        <v>0</v>
      </c>
      <c r="K217" s="175" t="s">
        <v>19</v>
      </c>
      <c r="L217" s="41"/>
      <c r="M217" s="180" t="s">
        <v>19</v>
      </c>
      <c r="N217" s="181" t="s">
        <v>44</v>
      </c>
      <c r="O217" s="66"/>
      <c r="P217" s="182">
        <f>O217*H217</f>
        <v>0</v>
      </c>
      <c r="Q217" s="182">
        <v>0</v>
      </c>
      <c r="R217" s="182">
        <f>Q217*H217</f>
        <v>0</v>
      </c>
      <c r="S217" s="182">
        <v>0</v>
      </c>
      <c r="T217" s="183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184" t="s">
        <v>150</v>
      </c>
      <c r="AT217" s="184" t="s">
        <v>145</v>
      </c>
      <c r="AU217" s="184" t="s">
        <v>80</v>
      </c>
      <c r="AY217" s="19" t="s">
        <v>144</v>
      </c>
      <c r="BE217" s="185">
        <f>IF(N217="základní",J217,0)</f>
        <v>0</v>
      </c>
      <c r="BF217" s="185">
        <f>IF(N217="snížená",J217,0)</f>
        <v>0</v>
      </c>
      <c r="BG217" s="185">
        <f>IF(N217="zákl. přenesená",J217,0)</f>
        <v>0</v>
      </c>
      <c r="BH217" s="185">
        <f>IF(N217="sníž. přenesená",J217,0)</f>
        <v>0</v>
      </c>
      <c r="BI217" s="185">
        <f>IF(N217="nulová",J217,0)</f>
        <v>0</v>
      </c>
      <c r="BJ217" s="19" t="s">
        <v>80</v>
      </c>
      <c r="BK217" s="185">
        <f>ROUND(I217*H217,2)</f>
        <v>0</v>
      </c>
      <c r="BL217" s="19" t="s">
        <v>150</v>
      </c>
      <c r="BM217" s="184" t="s">
        <v>1038</v>
      </c>
    </row>
    <row r="218" spans="1:65" s="2" customFormat="1" ht="19.2">
      <c r="A218" s="36"/>
      <c r="B218" s="37"/>
      <c r="C218" s="38"/>
      <c r="D218" s="186" t="s">
        <v>152</v>
      </c>
      <c r="E218" s="38"/>
      <c r="F218" s="187" t="s">
        <v>266</v>
      </c>
      <c r="G218" s="38"/>
      <c r="H218" s="38"/>
      <c r="I218" s="188"/>
      <c r="J218" s="38"/>
      <c r="K218" s="38"/>
      <c r="L218" s="41"/>
      <c r="M218" s="189"/>
      <c r="N218" s="190"/>
      <c r="O218" s="66"/>
      <c r="P218" s="66"/>
      <c r="Q218" s="66"/>
      <c r="R218" s="66"/>
      <c r="S218" s="66"/>
      <c r="T218" s="67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T218" s="19" t="s">
        <v>152</v>
      </c>
      <c r="AU218" s="19" t="s">
        <v>80</v>
      </c>
    </row>
    <row r="219" spans="1:65" s="2" customFormat="1" ht="19.2">
      <c r="A219" s="36"/>
      <c r="B219" s="37"/>
      <c r="C219" s="38"/>
      <c r="D219" s="186" t="s">
        <v>155</v>
      </c>
      <c r="E219" s="38"/>
      <c r="F219" s="193" t="s">
        <v>268</v>
      </c>
      <c r="G219" s="38"/>
      <c r="H219" s="38"/>
      <c r="I219" s="188"/>
      <c r="J219" s="38"/>
      <c r="K219" s="38"/>
      <c r="L219" s="41"/>
      <c r="M219" s="189"/>
      <c r="N219" s="190"/>
      <c r="O219" s="66"/>
      <c r="P219" s="66"/>
      <c r="Q219" s="66"/>
      <c r="R219" s="66"/>
      <c r="S219" s="66"/>
      <c r="T219" s="67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T219" s="19" t="s">
        <v>155</v>
      </c>
      <c r="AU219" s="19" t="s">
        <v>80</v>
      </c>
    </row>
    <row r="220" spans="1:65" s="12" customFormat="1" ht="10.199999999999999">
      <c r="B220" s="194"/>
      <c r="C220" s="195"/>
      <c r="D220" s="186" t="s">
        <v>168</v>
      </c>
      <c r="E220" s="196" t="s">
        <v>19</v>
      </c>
      <c r="F220" s="197" t="s">
        <v>269</v>
      </c>
      <c r="G220" s="195"/>
      <c r="H220" s="198">
        <v>45</v>
      </c>
      <c r="I220" s="199"/>
      <c r="J220" s="195"/>
      <c r="K220" s="195"/>
      <c r="L220" s="200"/>
      <c r="M220" s="201"/>
      <c r="N220" s="202"/>
      <c r="O220" s="202"/>
      <c r="P220" s="202"/>
      <c r="Q220" s="202"/>
      <c r="R220" s="202"/>
      <c r="S220" s="202"/>
      <c r="T220" s="203"/>
      <c r="AT220" s="204" t="s">
        <v>168</v>
      </c>
      <c r="AU220" s="204" t="s">
        <v>80</v>
      </c>
      <c r="AV220" s="12" t="s">
        <v>82</v>
      </c>
      <c r="AW220" s="12" t="s">
        <v>34</v>
      </c>
      <c r="AX220" s="12" t="s">
        <v>80</v>
      </c>
      <c r="AY220" s="204" t="s">
        <v>144</v>
      </c>
    </row>
    <row r="221" spans="1:65" s="2" customFormat="1" ht="24.15" customHeight="1">
      <c r="A221" s="36"/>
      <c r="B221" s="37"/>
      <c r="C221" s="173" t="s">
        <v>352</v>
      </c>
      <c r="D221" s="173" t="s">
        <v>145</v>
      </c>
      <c r="E221" s="174" t="s">
        <v>270</v>
      </c>
      <c r="F221" s="175" t="s">
        <v>271</v>
      </c>
      <c r="G221" s="176" t="s">
        <v>148</v>
      </c>
      <c r="H221" s="177">
        <v>33.9</v>
      </c>
      <c r="I221" s="178"/>
      <c r="J221" s="179">
        <f>ROUND(I221*H221,2)</f>
        <v>0</v>
      </c>
      <c r="K221" s="175" t="s">
        <v>19</v>
      </c>
      <c r="L221" s="41"/>
      <c r="M221" s="180" t="s">
        <v>19</v>
      </c>
      <c r="N221" s="181" t="s">
        <v>44</v>
      </c>
      <c r="O221" s="66"/>
      <c r="P221" s="182">
        <f>O221*H221</f>
        <v>0</v>
      </c>
      <c r="Q221" s="182">
        <v>0</v>
      </c>
      <c r="R221" s="182">
        <f>Q221*H221</f>
        <v>0</v>
      </c>
      <c r="S221" s="182">
        <v>0</v>
      </c>
      <c r="T221" s="183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184" t="s">
        <v>150</v>
      </c>
      <c r="AT221" s="184" t="s">
        <v>145</v>
      </c>
      <c r="AU221" s="184" t="s">
        <v>80</v>
      </c>
      <c r="AY221" s="19" t="s">
        <v>144</v>
      </c>
      <c r="BE221" s="185">
        <f>IF(N221="základní",J221,0)</f>
        <v>0</v>
      </c>
      <c r="BF221" s="185">
        <f>IF(N221="snížená",J221,0)</f>
        <v>0</v>
      </c>
      <c r="BG221" s="185">
        <f>IF(N221="zákl. přenesená",J221,0)</f>
        <v>0</v>
      </c>
      <c r="BH221" s="185">
        <f>IF(N221="sníž. přenesená",J221,0)</f>
        <v>0</v>
      </c>
      <c r="BI221" s="185">
        <f>IF(N221="nulová",J221,0)</f>
        <v>0</v>
      </c>
      <c r="BJ221" s="19" t="s">
        <v>80</v>
      </c>
      <c r="BK221" s="185">
        <f>ROUND(I221*H221,2)</f>
        <v>0</v>
      </c>
      <c r="BL221" s="19" t="s">
        <v>150</v>
      </c>
      <c r="BM221" s="184" t="s">
        <v>1039</v>
      </c>
    </row>
    <row r="222" spans="1:65" s="2" customFormat="1" ht="10.199999999999999">
      <c r="A222" s="36"/>
      <c r="B222" s="37"/>
      <c r="C222" s="38"/>
      <c r="D222" s="186" t="s">
        <v>152</v>
      </c>
      <c r="E222" s="38"/>
      <c r="F222" s="187" t="s">
        <v>271</v>
      </c>
      <c r="G222" s="38"/>
      <c r="H222" s="38"/>
      <c r="I222" s="188"/>
      <c r="J222" s="38"/>
      <c r="K222" s="38"/>
      <c r="L222" s="41"/>
      <c r="M222" s="189"/>
      <c r="N222" s="190"/>
      <c r="O222" s="66"/>
      <c r="P222" s="66"/>
      <c r="Q222" s="66"/>
      <c r="R222" s="66"/>
      <c r="S222" s="66"/>
      <c r="T222" s="67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T222" s="19" t="s">
        <v>152</v>
      </c>
      <c r="AU222" s="19" t="s">
        <v>80</v>
      </c>
    </row>
    <row r="223" spans="1:65" s="2" customFormat="1" ht="19.2">
      <c r="A223" s="36"/>
      <c r="B223" s="37"/>
      <c r="C223" s="38"/>
      <c r="D223" s="186" t="s">
        <v>155</v>
      </c>
      <c r="E223" s="38"/>
      <c r="F223" s="193" t="s">
        <v>273</v>
      </c>
      <c r="G223" s="38"/>
      <c r="H223" s="38"/>
      <c r="I223" s="188"/>
      <c r="J223" s="38"/>
      <c r="K223" s="38"/>
      <c r="L223" s="41"/>
      <c r="M223" s="189"/>
      <c r="N223" s="190"/>
      <c r="O223" s="66"/>
      <c r="P223" s="66"/>
      <c r="Q223" s="66"/>
      <c r="R223" s="66"/>
      <c r="S223" s="66"/>
      <c r="T223" s="67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T223" s="19" t="s">
        <v>155</v>
      </c>
      <c r="AU223" s="19" t="s">
        <v>80</v>
      </c>
    </row>
    <row r="224" spans="1:65" s="12" customFormat="1" ht="10.199999999999999">
      <c r="B224" s="194"/>
      <c r="C224" s="195"/>
      <c r="D224" s="186" t="s">
        <v>168</v>
      </c>
      <c r="E224" s="196" t="s">
        <v>19</v>
      </c>
      <c r="F224" s="197" t="s">
        <v>274</v>
      </c>
      <c r="G224" s="195"/>
      <c r="H224" s="198">
        <v>33.9</v>
      </c>
      <c r="I224" s="199"/>
      <c r="J224" s="195"/>
      <c r="K224" s="195"/>
      <c r="L224" s="200"/>
      <c r="M224" s="201"/>
      <c r="N224" s="202"/>
      <c r="O224" s="202"/>
      <c r="P224" s="202"/>
      <c r="Q224" s="202"/>
      <c r="R224" s="202"/>
      <c r="S224" s="202"/>
      <c r="T224" s="203"/>
      <c r="AT224" s="204" t="s">
        <v>168</v>
      </c>
      <c r="AU224" s="204" t="s">
        <v>80</v>
      </c>
      <c r="AV224" s="12" t="s">
        <v>82</v>
      </c>
      <c r="AW224" s="12" t="s">
        <v>34</v>
      </c>
      <c r="AX224" s="12" t="s">
        <v>80</v>
      </c>
      <c r="AY224" s="204" t="s">
        <v>144</v>
      </c>
    </row>
    <row r="225" spans="1:65" s="2" customFormat="1" ht="24.15" customHeight="1">
      <c r="A225" s="36"/>
      <c r="B225" s="37"/>
      <c r="C225" s="173" t="s">
        <v>357</v>
      </c>
      <c r="D225" s="173" t="s">
        <v>145</v>
      </c>
      <c r="E225" s="174" t="s">
        <v>276</v>
      </c>
      <c r="F225" s="175" t="s">
        <v>277</v>
      </c>
      <c r="G225" s="176" t="s">
        <v>148</v>
      </c>
      <c r="H225" s="177">
        <v>15</v>
      </c>
      <c r="I225" s="178"/>
      <c r="J225" s="179">
        <f>ROUND(I225*H225,2)</f>
        <v>0</v>
      </c>
      <c r="K225" s="175" t="s">
        <v>19</v>
      </c>
      <c r="L225" s="41"/>
      <c r="M225" s="180" t="s">
        <v>19</v>
      </c>
      <c r="N225" s="181" t="s">
        <v>44</v>
      </c>
      <c r="O225" s="66"/>
      <c r="P225" s="182">
        <f>O225*H225</f>
        <v>0</v>
      </c>
      <c r="Q225" s="182">
        <v>0</v>
      </c>
      <c r="R225" s="182">
        <f>Q225*H225</f>
        <v>0</v>
      </c>
      <c r="S225" s="182">
        <v>0</v>
      </c>
      <c r="T225" s="183">
        <f>S225*H225</f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184" t="s">
        <v>150</v>
      </c>
      <c r="AT225" s="184" t="s">
        <v>145</v>
      </c>
      <c r="AU225" s="184" t="s">
        <v>80</v>
      </c>
      <c r="AY225" s="19" t="s">
        <v>144</v>
      </c>
      <c r="BE225" s="185">
        <f>IF(N225="základní",J225,0)</f>
        <v>0</v>
      </c>
      <c r="BF225" s="185">
        <f>IF(N225="snížená",J225,0)</f>
        <v>0</v>
      </c>
      <c r="BG225" s="185">
        <f>IF(N225="zákl. přenesená",J225,0)</f>
        <v>0</v>
      </c>
      <c r="BH225" s="185">
        <f>IF(N225="sníž. přenesená",J225,0)</f>
        <v>0</v>
      </c>
      <c r="BI225" s="185">
        <f>IF(N225="nulová",J225,0)</f>
        <v>0</v>
      </c>
      <c r="BJ225" s="19" t="s">
        <v>80</v>
      </c>
      <c r="BK225" s="185">
        <f>ROUND(I225*H225,2)</f>
        <v>0</v>
      </c>
      <c r="BL225" s="19" t="s">
        <v>150</v>
      </c>
      <c r="BM225" s="184" t="s">
        <v>1040</v>
      </c>
    </row>
    <row r="226" spans="1:65" s="2" customFormat="1" ht="19.2">
      <c r="A226" s="36"/>
      <c r="B226" s="37"/>
      <c r="C226" s="38"/>
      <c r="D226" s="186" t="s">
        <v>152</v>
      </c>
      <c r="E226" s="38"/>
      <c r="F226" s="187" t="s">
        <v>277</v>
      </c>
      <c r="G226" s="38"/>
      <c r="H226" s="38"/>
      <c r="I226" s="188"/>
      <c r="J226" s="38"/>
      <c r="K226" s="38"/>
      <c r="L226" s="41"/>
      <c r="M226" s="189"/>
      <c r="N226" s="190"/>
      <c r="O226" s="66"/>
      <c r="P226" s="66"/>
      <c r="Q226" s="66"/>
      <c r="R226" s="66"/>
      <c r="S226" s="66"/>
      <c r="T226" s="67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T226" s="19" t="s">
        <v>152</v>
      </c>
      <c r="AU226" s="19" t="s">
        <v>80</v>
      </c>
    </row>
    <row r="227" spans="1:65" s="2" customFormat="1" ht="19.2">
      <c r="A227" s="36"/>
      <c r="B227" s="37"/>
      <c r="C227" s="38"/>
      <c r="D227" s="186" t="s">
        <v>155</v>
      </c>
      <c r="E227" s="38"/>
      <c r="F227" s="193" t="s">
        <v>279</v>
      </c>
      <c r="G227" s="38"/>
      <c r="H227" s="38"/>
      <c r="I227" s="188"/>
      <c r="J227" s="38"/>
      <c r="K227" s="38"/>
      <c r="L227" s="41"/>
      <c r="M227" s="189"/>
      <c r="N227" s="190"/>
      <c r="O227" s="66"/>
      <c r="P227" s="66"/>
      <c r="Q227" s="66"/>
      <c r="R227" s="66"/>
      <c r="S227" s="66"/>
      <c r="T227" s="67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T227" s="19" t="s">
        <v>155</v>
      </c>
      <c r="AU227" s="19" t="s">
        <v>80</v>
      </c>
    </row>
    <row r="228" spans="1:65" s="12" customFormat="1" ht="10.199999999999999">
      <c r="B228" s="194"/>
      <c r="C228" s="195"/>
      <c r="D228" s="186" t="s">
        <v>168</v>
      </c>
      <c r="E228" s="196" t="s">
        <v>19</v>
      </c>
      <c r="F228" s="197" t="s">
        <v>280</v>
      </c>
      <c r="G228" s="195"/>
      <c r="H228" s="198">
        <v>15</v>
      </c>
      <c r="I228" s="199"/>
      <c r="J228" s="195"/>
      <c r="K228" s="195"/>
      <c r="L228" s="200"/>
      <c r="M228" s="201"/>
      <c r="N228" s="202"/>
      <c r="O228" s="202"/>
      <c r="P228" s="202"/>
      <c r="Q228" s="202"/>
      <c r="R228" s="202"/>
      <c r="S228" s="202"/>
      <c r="T228" s="203"/>
      <c r="AT228" s="204" t="s">
        <v>168</v>
      </c>
      <c r="AU228" s="204" t="s">
        <v>80</v>
      </c>
      <c r="AV228" s="12" t="s">
        <v>82</v>
      </c>
      <c r="AW228" s="12" t="s">
        <v>34</v>
      </c>
      <c r="AX228" s="12" t="s">
        <v>80</v>
      </c>
      <c r="AY228" s="204" t="s">
        <v>144</v>
      </c>
    </row>
    <row r="229" spans="1:65" s="2" customFormat="1" ht="37.799999999999997" customHeight="1">
      <c r="A229" s="36"/>
      <c r="B229" s="37"/>
      <c r="C229" s="173" t="s">
        <v>362</v>
      </c>
      <c r="D229" s="173" t="s">
        <v>145</v>
      </c>
      <c r="E229" s="174" t="s">
        <v>282</v>
      </c>
      <c r="F229" s="175" t="s">
        <v>283</v>
      </c>
      <c r="G229" s="176" t="s">
        <v>218</v>
      </c>
      <c r="H229" s="177">
        <v>10</v>
      </c>
      <c r="I229" s="178"/>
      <c r="J229" s="179">
        <f>ROUND(I229*H229,2)</f>
        <v>0</v>
      </c>
      <c r="K229" s="175" t="s">
        <v>19</v>
      </c>
      <c r="L229" s="41"/>
      <c r="M229" s="180" t="s">
        <v>19</v>
      </c>
      <c r="N229" s="181" t="s">
        <v>44</v>
      </c>
      <c r="O229" s="66"/>
      <c r="P229" s="182">
        <f>O229*H229</f>
        <v>0</v>
      </c>
      <c r="Q229" s="182">
        <v>0</v>
      </c>
      <c r="R229" s="182">
        <f>Q229*H229</f>
        <v>0</v>
      </c>
      <c r="S229" s="182">
        <v>0</v>
      </c>
      <c r="T229" s="183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184" t="s">
        <v>150</v>
      </c>
      <c r="AT229" s="184" t="s">
        <v>145</v>
      </c>
      <c r="AU229" s="184" t="s">
        <v>80</v>
      </c>
      <c r="AY229" s="19" t="s">
        <v>144</v>
      </c>
      <c r="BE229" s="185">
        <f>IF(N229="základní",J229,0)</f>
        <v>0</v>
      </c>
      <c r="BF229" s="185">
        <f>IF(N229="snížená",J229,0)</f>
        <v>0</v>
      </c>
      <c r="BG229" s="185">
        <f>IF(N229="zákl. přenesená",J229,0)</f>
        <v>0</v>
      </c>
      <c r="BH229" s="185">
        <f>IF(N229="sníž. přenesená",J229,0)</f>
        <v>0</v>
      </c>
      <c r="BI229" s="185">
        <f>IF(N229="nulová",J229,0)</f>
        <v>0</v>
      </c>
      <c r="BJ229" s="19" t="s">
        <v>80</v>
      </c>
      <c r="BK229" s="185">
        <f>ROUND(I229*H229,2)</f>
        <v>0</v>
      </c>
      <c r="BL229" s="19" t="s">
        <v>150</v>
      </c>
      <c r="BM229" s="184" t="s">
        <v>1041</v>
      </c>
    </row>
    <row r="230" spans="1:65" s="2" customFormat="1" ht="19.2">
      <c r="A230" s="36"/>
      <c r="B230" s="37"/>
      <c r="C230" s="38"/>
      <c r="D230" s="186" t="s">
        <v>152</v>
      </c>
      <c r="E230" s="38"/>
      <c r="F230" s="187" t="s">
        <v>1042</v>
      </c>
      <c r="G230" s="38"/>
      <c r="H230" s="38"/>
      <c r="I230" s="188"/>
      <c r="J230" s="38"/>
      <c r="K230" s="38"/>
      <c r="L230" s="41"/>
      <c r="M230" s="189"/>
      <c r="N230" s="190"/>
      <c r="O230" s="66"/>
      <c r="P230" s="66"/>
      <c r="Q230" s="66"/>
      <c r="R230" s="66"/>
      <c r="S230" s="66"/>
      <c r="T230" s="67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T230" s="19" t="s">
        <v>152</v>
      </c>
      <c r="AU230" s="19" t="s">
        <v>80</v>
      </c>
    </row>
    <row r="231" spans="1:65" s="12" customFormat="1" ht="10.199999999999999">
      <c r="B231" s="194"/>
      <c r="C231" s="195"/>
      <c r="D231" s="186" t="s">
        <v>168</v>
      </c>
      <c r="E231" s="196" t="s">
        <v>19</v>
      </c>
      <c r="F231" s="197" t="s">
        <v>285</v>
      </c>
      <c r="G231" s="195"/>
      <c r="H231" s="198">
        <v>10</v>
      </c>
      <c r="I231" s="199"/>
      <c r="J231" s="195"/>
      <c r="K231" s="195"/>
      <c r="L231" s="200"/>
      <c r="M231" s="201"/>
      <c r="N231" s="202"/>
      <c r="O231" s="202"/>
      <c r="P231" s="202"/>
      <c r="Q231" s="202"/>
      <c r="R231" s="202"/>
      <c r="S231" s="202"/>
      <c r="T231" s="203"/>
      <c r="AT231" s="204" t="s">
        <v>168</v>
      </c>
      <c r="AU231" s="204" t="s">
        <v>80</v>
      </c>
      <c r="AV231" s="12" t="s">
        <v>82</v>
      </c>
      <c r="AW231" s="12" t="s">
        <v>34</v>
      </c>
      <c r="AX231" s="12" t="s">
        <v>80</v>
      </c>
      <c r="AY231" s="204" t="s">
        <v>144</v>
      </c>
    </row>
    <row r="232" spans="1:65" s="2" customFormat="1" ht="16.5" customHeight="1">
      <c r="A232" s="36"/>
      <c r="B232" s="37"/>
      <c r="C232" s="173" t="s">
        <v>367</v>
      </c>
      <c r="D232" s="173" t="s">
        <v>145</v>
      </c>
      <c r="E232" s="174" t="s">
        <v>292</v>
      </c>
      <c r="F232" s="175" t="s">
        <v>293</v>
      </c>
      <c r="G232" s="176" t="s">
        <v>255</v>
      </c>
      <c r="H232" s="177">
        <v>1</v>
      </c>
      <c r="I232" s="178"/>
      <c r="J232" s="179">
        <f>ROUND(I232*H232,2)</f>
        <v>0</v>
      </c>
      <c r="K232" s="175" t="s">
        <v>19</v>
      </c>
      <c r="L232" s="41"/>
      <c r="M232" s="180" t="s">
        <v>19</v>
      </c>
      <c r="N232" s="181" t="s">
        <v>44</v>
      </c>
      <c r="O232" s="66"/>
      <c r="P232" s="182">
        <f>O232*H232</f>
        <v>0</v>
      </c>
      <c r="Q232" s="182">
        <v>0</v>
      </c>
      <c r="R232" s="182">
        <f>Q232*H232</f>
        <v>0</v>
      </c>
      <c r="S232" s="182">
        <v>0</v>
      </c>
      <c r="T232" s="183">
        <f>S232*H232</f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184" t="s">
        <v>294</v>
      </c>
      <c r="AT232" s="184" t="s">
        <v>145</v>
      </c>
      <c r="AU232" s="184" t="s">
        <v>80</v>
      </c>
      <c r="AY232" s="19" t="s">
        <v>144</v>
      </c>
      <c r="BE232" s="185">
        <f>IF(N232="základní",J232,0)</f>
        <v>0</v>
      </c>
      <c r="BF232" s="185">
        <f>IF(N232="snížená",J232,0)</f>
        <v>0</v>
      </c>
      <c r="BG232" s="185">
        <f>IF(N232="zákl. přenesená",J232,0)</f>
        <v>0</v>
      </c>
      <c r="BH232" s="185">
        <f>IF(N232="sníž. přenesená",J232,0)</f>
        <v>0</v>
      </c>
      <c r="BI232" s="185">
        <f>IF(N232="nulová",J232,0)</f>
        <v>0</v>
      </c>
      <c r="BJ232" s="19" t="s">
        <v>80</v>
      </c>
      <c r="BK232" s="185">
        <f>ROUND(I232*H232,2)</f>
        <v>0</v>
      </c>
      <c r="BL232" s="19" t="s">
        <v>294</v>
      </c>
      <c r="BM232" s="184" t="s">
        <v>1043</v>
      </c>
    </row>
    <row r="233" spans="1:65" s="2" customFormat="1" ht="10.199999999999999">
      <c r="A233" s="36"/>
      <c r="B233" s="37"/>
      <c r="C233" s="38"/>
      <c r="D233" s="186" t="s">
        <v>152</v>
      </c>
      <c r="E233" s="38"/>
      <c r="F233" s="187" t="s">
        <v>293</v>
      </c>
      <c r="G233" s="38"/>
      <c r="H233" s="38"/>
      <c r="I233" s="188"/>
      <c r="J233" s="38"/>
      <c r="K233" s="38"/>
      <c r="L233" s="41"/>
      <c r="M233" s="189"/>
      <c r="N233" s="190"/>
      <c r="O233" s="66"/>
      <c r="P233" s="66"/>
      <c r="Q233" s="66"/>
      <c r="R233" s="66"/>
      <c r="S233" s="66"/>
      <c r="T233" s="67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T233" s="19" t="s">
        <v>152</v>
      </c>
      <c r="AU233" s="19" t="s">
        <v>80</v>
      </c>
    </row>
    <row r="234" spans="1:65" s="2" customFormat="1" ht="38.4">
      <c r="A234" s="36"/>
      <c r="B234" s="37"/>
      <c r="C234" s="38"/>
      <c r="D234" s="186" t="s">
        <v>155</v>
      </c>
      <c r="E234" s="38"/>
      <c r="F234" s="193" t="s">
        <v>1044</v>
      </c>
      <c r="G234" s="38"/>
      <c r="H234" s="38"/>
      <c r="I234" s="188"/>
      <c r="J234" s="38"/>
      <c r="K234" s="38"/>
      <c r="L234" s="41"/>
      <c r="M234" s="189"/>
      <c r="N234" s="190"/>
      <c r="O234" s="66"/>
      <c r="P234" s="66"/>
      <c r="Q234" s="66"/>
      <c r="R234" s="66"/>
      <c r="S234" s="66"/>
      <c r="T234" s="67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T234" s="19" t="s">
        <v>155</v>
      </c>
      <c r="AU234" s="19" t="s">
        <v>80</v>
      </c>
    </row>
    <row r="235" spans="1:65" s="2" customFormat="1" ht="16.5" customHeight="1">
      <c r="A235" s="36"/>
      <c r="B235" s="37"/>
      <c r="C235" s="173" t="s">
        <v>372</v>
      </c>
      <c r="D235" s="173" t="s">
        <v>145</v>
      </c>
      <c r="E235" s="174" t="s">
        <v>298</v>
      </c>
      <c r="F235" s="175" t="s">
        <v>299</v>
      </c>
      <c r="G235" s="176" t="s">
        <v>255</v>
      </c>
      <c r="H235" s="177">
        <v>1</v>
      </c>
      <c r="I235" s="178"/>
      <c r="J235" s="179">
        <f>ROUND(I235*H235,2)</f>
        <v>0</v>
      </c>
      <c r="K235" s="175" t="s">
        <v>19</v>
      </c>
      <c r="L235" s="41"/>
      <c r="M235" s="180" t="s">
        <v>19</v>
      </c>
      <c r="N235" s="181" t="s">
        <v>44</v>
      </c>
      <c r="O235" s="66"/>
      <c r="P235" s="182">
        <f>O235*H235</f>
        <v>0</v>
      </c>
      <c r="Q235" s="182">
        <v>0</v>
      </c>
      <c r="R235" s="182">
        <f>Q235*H235</f>
        <v>0</v>
      </c>
      <c r="S235" s="182">
        <v>0</v>
      </c>
      <c r="T235" s="183">
        <f>S235*H235</f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184" t="s">
        <v>294</v>
      </c>
      <c r="AT235" s="184" t="s">
        <v>145</v>
      </c>
      <c r="AU235" s="184" t="s">
        <v>80</v>
      </c>
      <c r="AY235" s="19" t="s">
        <v>144</v>
      </c>
      <c r="BE235" s="185">
        <f>IF(N235="základní",J235,0)</f>
        <v>0</v>
      </c>
      <c r="BF235" s="185">
        <f>IF(N235="snížená",J235,0)</f>
        <v>0</v>
      </c>
      <c r="BG235" s="185">
        <f>IF(N235="zákl. přenesená",J235,0)</f>
        <v>0</v>
      </c>
      <c r="BH235" s="185">
        <f>IF(N235="sníž. přenesená",J235,0)</f>
        <v>0</v>
      </c>
      <c r="BI235" s="185">
        <f>IF(N235="nulová",J235,0)</f>
        <v>0</v>
      </c>
      <c r="BJ235" s="19" t="s">
        <v>80</v>
      </c>
      <c r="BK235" s="185">
        <f>ROUND(I235*H235,2)</f>
        <v>0</v>
      </c>
      <c r="BL235" s="19" t="s">
        <v>294</v>
      </c>
      <c r="BM235" s="184" t="s">
        <v>1045</v>
      </c>
    </row>
    <row r="236" spans="1:65" s="2" customFormat="1" ht="10.199999999999999">
      <c r="A236" s="36"/>
      <c r="B236" s="37"/>
      <c r="C236" s="38"/>
      <c r="D236" s="186" t="s">
        <v>152</v>
      </c>
      <c r="E236" s="38"/>
      <c r="F236" s="187" t="s">
        <v>299</v>
      </c>
      <c r="G236" s="38"/>
      <c r="H236" s="38"/>
      <c r="I236" s="188"/>
      <c r="J236" s="38"/>
      <c r="K236" s="38"/>
      <c r="L236" s="41"/>
      <c r="M236" s="189"/>
      <c r="N236" s="190"/>
      <c r="O236" s="66"/>
      <c r="P236" s="66"/>
      <c r="Q236" s="66"/>
      <c r="R236" s="66"/>
      <c r="S236" s="66"/>
      <c r="T236" s="67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T236" s="19" t="s">
        <v>152</v>
      </c>
      <c r="AU236" s="19" t="s">
        <v>80</v>
      </c>
    </row>
    <row r="237" spans="1:65" s="2" customFormat="1" ht="48">
      <c r="A237" s="36"/>
      <c r="B237" s="37"/>
      <c r="C237" s="38"/>
      <c r="D237" s="186" t="s">
        <v>155</v>
      </c>
      <c r="E237" s="38"/>
      <c r="F237" s="193" t="s">
        <v>1046</v>
      </c>
      <c r="G237" s="38"/>
      <c r="H237" s="38"/>
      <c r="I237" s="188"/>
      <c r="J237" s="38"/>
      <c r="K237" s="38"/>
      <c r="L237" s="41"/>
      <c r="M237" s="189"/>
      <c r="N237" s="190"/>
      <c r="O237" s="66"/>
      <c r="P237" s="66"/>
      <c r="Q237" s="66"/>
      <c r="R237" s="66"/>
      <c r="S237" s="66"/>
      <c r="T237" s="67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T237" s="19" t="s">
        <v>155</v>
      </c>
      <c r="AU237" s="19" t="s">
        <v>80</v>
      </c>
    </row>
    <row r="238" spans="1:65" s="2" customFormat="1" ht="16.5" customHeight="1">
      <c r="A238" s="36"/>
      <c r="B238" s="37"/>
      <c r="C238" s="173" t="s">
        <v>377</v>
      </c>
      <c r="D238" s="173" t="s">
        <v>145</v>
      </c>
      <c r="E238" s="174" t="s">
        <v>1047</v>
      </c>
      <c r="F238" s="175" t="s">
        <v>304</v>
      </c>
      <c r="G238" s="176" t="s">
        <v>255</v>
      </c>
      <c r="H238" s="177">
        <v>1</v>
      </c>
      <c r="I238" s="178"/>
      <c r="J238" s="179">
        <f>ROUND(I238*H238,2)</f>
        <v>0</v>
      </c>
      <c r="K238" s="175" t="s">
        <v>19</v>
      </c>
      <c r="L238" s="41"/>
      <c r="M238" s="180" t="s">
        <v>19</v>
      </c>
      <c r="N238" s="181" t="s">
        <v>44</v>
      </c>
      <c r="O238" s="66"/>
      <c r="P238" s="182">
        <f>O238*H238</f>
        <v>0</v>
      </c>
      <c r="Q238" s="182">
        <v>0</v>
      </c>
      <c r="R238" s="182">
        <f>Q238*H238</f>
        <v>0</v>
      </c>
      <c r="S238" s="182">
        <v>0</v>
      </c>
      <c r="T238" s="183">
        <f>S238*H238</f>
        <v>0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184" t="s">
        <v>294</v>
      </c>
      <c r="AT238" s="184" t="s">
        <v>145</v>
      </c>
      <c r="AU238" s="184" t="s">
        <v>80</v>
      </c>
      <c r="AY238" s="19" t="s">
        <v>144</v>
      </c>
      <c r="BE238" s="185">
        <f>IF(N238="základní",J238,0)</f>
        <v>0</v>
      </c>
      <c r="BF238" s="185">
        <f>IF(N238="snížená",J238,0)</f>
        <v>0</v>
      </c>
      <c r="BG238" s="185">
        <f>IF(N238="zákl. přenesená",J238,0)</f>
        <v>0</v>
      </c>
      <c r="BH238" s="185">
        <f>IF(N238="sníž. přenesená",J238,0)</f>
        <v>0</v>
      </c>
      <c r="BI238" s="185">
        <f>IF(N238="nulová",J238,0)</f>
        <v>0</v>
      </c>
      <c r="BJ238" s="19" t="s">
        <v>80</v>
      </c>
      <c r="BK238" s="185">
        <f>ROUND(I238*H238,2)</f>
        <v>0</v>
      </c>
      <c r="BL238" s="19" t="s">
        <v>294</v>
      </c>
      <c r="BM238" s="184" t="s">
        <v>1048</v>
      </c>
    </row>
    <row r="239" spans="1:65" s="2" customFormat="1" ht="10.199999999999999">
      <c r="A239" s="36"/>
      <c r="B239" s="37"/>
      <c r="C239" s="38"/>
      <c r="D239" s="186" t="s">
        <v>152</v>
      </c>
      <c r="E239" s="38"/>
      <c r="F239" s="187" t="s">
        <v>304</v>
      </c>
      <c r="G239" s="38"/>
      <c r="H239" s="38"/>
      <c r="I239" s="188"/>
      <c r="J239" s="38"/>
      <c r="K239" s="38"/>
      <c r="L239" s="41"/>
      <c r="M239" s="189"/>
      <c r="N239" s="190"/>
      <c r="O239" s="66"/>
      <c r="P239" s="66"/>
      <c r="Q239" s="66"/>
      <c r="R239" s="66"/>
      <c r="S239" s="66"/>
      <c r="T239" s="67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T239" s="19" t="s">
        <v>152</v>
      </c>
      <c r="AU239" s="19" t="s">
        <v>80</v>
      </c>
    </row>
    <row r="240" spans="1:65" s="2" customFormat="1" ht="48">
      <c r="A240" s="36"/>
      <c r="B240" s="37"/>
      <c r="C240" s="38"/>
      <c r="D240" s="186" t="s">
        <v>155</v>
      </c>
      <c r="E240" s="38"/>
      <c r="F240" s="193" t="s">
        <v>1049</v>
      </c>
      <c r="G240" s="38"/>
      <c r="H240" s="38"/>
      <c r="I240" s="188"/>
      <c r="J240" s="38"/>
      <c r="K240" s="38"/>
      <c r="L240" s="41"/>
      <c r="M240" s="189"/>
      <c r="N240" s="190"/>
      <c r="O240" s="66"/>
      <c r="P240" s="66"/>
      <c r="Q240" s="66"/>
      <c r="R240" s="66"/>
      <c r="S240" s="66"/>
      <c r="T240" s="67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T240" s="19" t="s">
        <v>155</v>
      </c>
      <c r="AU240" s="19" t="s">
        <v>80</v>
      </c>
    </row>
    <row r="241" spans="1:65" s="2" customFormat="1" ht="16.5" customHeight="1">
      <c r="A241" s="36"/>
      <c r="B241" s="37"/>
      <c r="C241" s="173" t="s">
        <v>382</v>
      </c>
      <c r="D241" s="173" t="s">
        <v>145</v>
      </c>
      <c r="E241" s="174" t="s">
        <v>308</v>
      </c>
      <c r="F241" s="175" t="s">
        <v>309</v>
      </c>
      <c r="G241" s="176" t="s">
        <v>255</v>
      </c>
      <c r="H241" s="177">
        <v>1</v>
      </c>
      <c r="I241" s="178"/>
      <c r="J241" s="179">
        <f>ROUND(I241*H241,2)</f>
        <v>0</v>
      </c>
      <c r="K241" s="175" t="s">
        <v>19</v>
      </c>
      <c r="L241" s="41"/>
      <c r="M241" s="180" t="s">
        <v>19</v>
      </c>
      <c r="N241" s="181" t="s">
        <v>44</v>
      </c>
      <c r="O241" s="66"/>
      <c r="P241" s="182">
        <f>O241*H241</f>
        <v>0</v>
      </c>
      <c r="Q241" s="182">
        <v>0</v>
      </c>
      <c r="R241" s="182">
        <f>Q241*H241</f>
        <v>0</v>
      </c>
      <c r="S241" s="182">
        <v>0</v>
      </c>
      <c r="T241" s="183">
        <f>S241*H241</f>
        <v>0</v>
      </c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R241" s="184" t="s">
        <v>294</v>
      </c>
      <c r="AT241" s="184" t="s">
        <v>145</v>
      </c>
      <c r="AU241" s="184" t="s">
        <v>80</v>
      </c>
      <c r="AY241" s="19" t="s">
        <v>144</v>
      </c>
      <c r="BE241" s="185">
        <f>IF(N241="základní",J241,0)</f>
        <v>0</v>
      </c>
      <c r="BF241" s="185">
        <f>IF(N241="snížená",J241,0)</f>
        <v>0</v>
      </c>
      <c r="BG241" s="185">
        <f>IF(N241="zákl. přenesená",J241,0)</f>
        <v>0</v>
      </c>
      <c r="BH241" s="185">
        <f>IF(N241="sníž. přenesená",J241,0)</f>
        <v>0</v>
      </c>
      <c r="BI241" s="185">
        <f>IF(N241="nulová",J241,0)</f>
        <v>0</v>
      </c>
      <c r="BJ241" s="19" t="s">
        <v>80</v>
      </c>
      <c r="BK241" s="185">
        <f>ROUND(I241*H241,2)</f>
        <v>0</v>
      </c>
      <c r="BL241" s="19" t="s">
        <v>294</v>
      </c>
      <c r="BM241" s="184" t="s">
        <v>1050</v>
      </c>
    </row>
    <row r="242" spans="1:65" s="2" customFormat="1" ht="10.199999999999999">
      <c r="A242" s="36"/>
      <c r="B242" s="37"/>
      <c r="C242" s="38"/>
      <c r="D242" s="186" t="s">
        <v>152</v>
      </c>
      <c r="E242" s="38"/>
      <c r="F242" s="187" t="s">
        <v>309</v>
      </c>
      <c r="G242" s="38"/>
      <c r="H242" s="38"/>
      <c r="I242" s="188"/>
      <c r="J242" s="38"/>
      <c r="K242" s="38"/>
      <c r="L242" s="41"/>
      <c r="M242" s="189"/>
      <c r="N242" s="190"/>
      <c r="O242" s="66"/>
      <c r="P242" s="66"/>
      <c r="Q242" s="66"/>
      <c r="R242" s="66"/>
      <c r="S242" s="66"/>
      <c r="T242" s="67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T242" s="19" t="s">
        <v>152</v>
      </c>
      <c r="AU242" s="19" t="s">
        <v>80</v>
      </c>
    </row>
    <row r="243" spans="1:65" s="2" customFormat="1" ht="67.2">
      <c r="A243" s="36"/>
      <c r="B243" s="37"/>
      <c r="C243" s="38"/>
      <c r="D243" s="186" t="s">
        <v>155</v>
      </c>
      <c r="E243" s="38"/>
      <c r="F243" s="193" t="s">
        <v>1051</v>
      </c>
      <c r="G243" s="38"/>
      <c r="H243" s="38"/>
      <c r="I243" s="188"/>
      <c r="J243" s="38"/>
      <c r="K243" s="38"/>
      <c r="L243" s="41"/>
      <c r="M243" s="189"/>
      <c r="N243" s="190"/>
      <c r="O243" s="66"/>
      <c r="P243" s="66"/>
      <c r="Q243" s="66"/>
      <c r="R243" s="66"/>
      <c r="S243" s="66"/>
      <c r="T243" s="67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T243" s="19" t="s">
        <v>155</v>
      </c>
      <c r="AU243" s="19" t="s">
        <v>80</v>
      </c>
    </row>
    <row r="244" spans="1:65" s="2" customFormat="1" ht="16.5" customHeight="1">
      <c r="A244" s="36"/>
      <c r="B244" s="37"/>
      <c r="C244" s="173" t="s">
        <v>387</v>
      </c>
      <c r="D244" s="173" t="s">
        <v>145</v>
      </c>
      <c r="E244" s="174" t="s">
        <v>313</v>
      </c>
      <c r="F244" s="175" t="s">
        <v>314</v>
      </c>
      <c r="G244" s="176" t="s">
        <v>255</v>
      </c>
      <c r="H244" s="177">
        <v>1</v>
      </c>
      <c r="I244" s="178"/>
      <c r="J244" s="179">
        <f>ROUND(I244*H244,2)</f>
        <v>0</v>
      </c>
      <c r="K244" s="175" t="s">
        <v>19</v>
      </c>
      <c r="L244" s="41"/>
      <c r="M244" s="180" t="s">
        <v>19</v>
      </c>
      <c r="N244" s="181" t="s">
        <v>44</v>
      </c>
      <c r="O244" s="66"/>
      <c r="P244" s="182">
        <f>O244*H244</f>
        <v>0</v>
      </c>
      <c r="Q244" s="182">
        <v>0</v>
      </c>
      <c r="R244" s="182">
        <f>Q244*H244</f>
        <v>0</v>
      </c>
      <c r="S244" s="182">
        <v>0</v>
      </c>
      <c r="T244" s="183">
        <f>S244*H244</f>
        <v>0</v>
      </c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R244" s="184" t="s">
        <v>294</v>
      </c>
      <c r="AT244" s="184" t="s">
        <v>145</v>
      </c>
      <c r="AU244" s="184" t="s">
        <v>80</v>
      </c>
      <c r="AY244" s="19" t="s">
        <v>144</v>
      </c>
      <c r="BE244" s="185">
        <f>IF(N244="základní",J244,0)</f>
        <v>0</v>
      </c>
      <c r="BF244" s="185">
        <f>IF(N244="snížená",J244,0)</f>
        <v>0</v>
      </c>
      <c r="BG244" s="185">
        <f>IF(N244="zákl. přenesená",J244,0)</f>
        <v>0</v>
      </c>
      <c r="BH244" s="185">
        <f>IF(N244="sníž. přenesená",J244,0)</f>
        <v>0</v>
      </c>
      <c r="BI244" s="185">
        <f>IF(N244="nulová",J244,0)</f>
        <v>0</v>
      </c>
      <c r="BJ244" s="19" t="s">
        <v>80</v>
      </c>
      <c r="BK244" s="185">
        <f>ROUND(I244*H244,2)</f>
        <v>0</v>
      </c>
      <c r="BL244" s="19" t="s">
        <v>294</v>
      </c>
      <c r="BM244" s="184" t="s">
        <v>1052</v>
      </c>
    </row>
    <row r="245" spans="1:65" s="2" customFormat="1" ht="10.199999999999999">
      <c r="A245" s="36"/>
      <c r="B245" s="37"/>
      <c r="C245" s="38"/>
      <c r="D245" s="186" t="s">
        <v>152</v>
      </c>
      <c r="E245" s="38"/>
      <c r="F245" s="187" t="s">
        <v>314</v>
      </c>
      <c r="G245" s="38"/>
      <c r="H245" s="38"/>
      <c r="I245" s="188"/>
      <c r="J245" s="38"/>
      <c r="K245" s="38"/>
      <c r="L245" s="41"/>
      <c r="M245" s="189"/>
      <c r="N245" s="190"/>
      <c r="O245" s="66"/>
      <c r="P245" s="66"/>
      <c r="Q245" s="66"/>
      <c r="R245" s="66"/>
      <c r="S245" s="66"/>
      <c r="T245" s="67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T245" s="19" t="s">
        <v>152</v>
      </c>
      <c r="AU245" s="19" t="s">
        <v>80</v>
      </c>
    </row>
    <row r="246" spans="1:65" s="2" customFormat="1" ht="38.4">
      <c r="A246" s="36"/>
      <c r="B246" s="37"/>
      <c r="C246" s="38"/>
      <c r="D246" s="186" t="s">
        <v>155</v>
      </c>
      <c r="E246" s="38"/>
      <c r="F246" s="193" t="s">
        <v>1053</v>
      </c>
      <c r="G246" s="38"/>
      <c r="H246" s="38"/>
      <c r="I246" s="188"/>
      <c r="J246" s="38"/>
      <c r="K246" s="38"/>
      <c r="L246" s="41"/>
      <c r="M246" s="189"/>
      <c r="N246" s="190"/>
      <c r="O246" s="66"/>
      <c r="P246" s="66"/>
      <c r="Q246" s="66"/>
      <c r="R246" s="66"/>
      <c r="S246" s="66"/>
      <c r="T246" s="67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T246" s="19" t="s">
        <v>155</v>
      </c>
      <c r="AU246" s="19" t="s">
        <v>80</v>
      </c>
    </row>
    <row r="247" spans="1:65" s="2" customFormat="1" ht="16.5" customHeight="1">
      <c r="A247" s="36"/>
      <c r="B247" s="37"/>
      <c r="C247" s="173" t="s">
        <v>392</v>
      </c>
      <c r="D247" s="173" t="s">
        <v>145</v>
      </c>
      <c r="E247" s="174" t="s">
        <v>318</v>
      </c>
      <c r="F247" s="175" t="s">
        <v>319</v>
      </c>
      <c r="G247" s="176" t="s">
        <v>255</v>
      </c>
      <c r="H247" s="177">
        <v>1</v>
      </c>
      <c r="I247" s="178"/>
      <c r="J247" s="179">
        <f>ROUND(I247*H247,2)</f>
        <v>0</v>
      </c>
      <c r="K247" s="175" t="s">
        <v>19</v>
      </c>
      <c r="L247" s="41"/>
      <c r="M247" s="180" t="s">
        <v>19</v>
      </c>
      <c r="N247" s="181" t="s">
        <v>44</v>
      </c>
      <c r="O247" s="66"/>
      <c r="P247" s="182">
        <f>O247*H247</f>
        <v>0</v>
      </c>
      <c r="Q247" s="182">
        <v>0</v>
      </c>
      <c r="R247" s="182">
        <f>Q247*H247</f>
        <v>0</v>
      </c>
      <c r="S247" s="182">
        <v>0</v>
      </c>
      <c r="T247" s="183">
        <f>S247*H247</f>
        <v>0</v>
      </c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R247" s="184" t="s">
        <v>294</v>
      </c>
      <c r="AT247" s="184" t="s">
        <v>145</v>
      </c>
      <c r="AU247" s="184" t="s">
        <v>80</v>
      </c>
      <c r="AY247" s="19" t="s">
        <v>144</v>
      </c>
      <c r="BE247" s="185">
        <f>IF(N247="základní",J247,0)</f>
        <v>0</v>
      </c>
      <c r="BF247" s="185">
        <f>IF(N247="snížená",J247,0)</f>
        <v>0</v>
      </c>
      <c r="BG247" s="185">
        <f>IF(N247="zákl. přenesená",J247,0)</f>
        <v>0</v>
      </c>
      <c r="BH247" s="185">
        <f>IF(N247="sníž. přenesená",J247,0)</f>
        <v>0</v>
      </c>
      <c r="BI247" s="185">
        <f>IF(N247="nulová",J247,0)</f>
        <v>0</v>
      </c>
      <c r="BJ247" s="19" t="s">
        <v>80</v>
      </c>
      <c r="BK247" s="185">
        <f>ROUND(I247*H247,2)</f>
        <v>0</v>
      </c>
      <c r="BL247" s="19" t="s">
        <v>294</v>
      </c>
      <c r="BM247" s="184" t="s">
        <v>1054</v>
      </c>
    </row>
    <row r="248" spans="1:65" s="2" customFormat="1" ht="10.199999999999999">
      <c r="A248" s="36"/>
      <c r="B248" s="37"/>
      <c r="C248" s="38"/>
      <c r="D248" s="186" t="s">
        <v>152</v>
      </c>
      <c r="E248" s="38"/>
      <c r="F248" s="187" t="s">
        <v>319</v>
      </c>
      <c r="G248" s="38"/>
      <c r="H248" s="38"/>
      <c r="I248" s="188"/>
      <c r="J248" s="38"/>
      <c r="K248" s="38"/>
      <c r="L248" s="41"/>
      <c r="M248" s="189"/>
      <c r="N248" s="190"/>
      <c r="O248" s="66"/>
      <c r="P248" s="66"/>
      <c r="Q248" s="66"/>
      <c r="R248" s="66"/>
      <c r="S248" s="66"/>
      <c r="T248" s="67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T248" s="19" t="s">
        <v>152</v>
      </c>
      <c r="AU248" s="19" t="s">
        <v>80</v>
      </c>
    </row>
    <row r="249" spans="1:65" s="2" customFormat="1" ht="57.6">
      <c r="A249" s="36"/>
      <c r="B249" s="37"/>
      <c r="C249" s="38"/>
      <c r="D249" s="186" t="s">
        <v>155</v>
      </c>
      <c r="E249" s="38"/>
      <c r="F249" s="193" t="s">
        <v>1055</v>
      </c>
      <c r="G249" s="38"/>
      <c r="H249" s="38"/>
      <c r="I249" s="188"/>
      <c r="J249" s="38"/>
      <c r="K249" s="38"/>
      <c r="L249" s="41"/>
      <c r="M249" s="189"/>
      <c r="N249" s="190"/>
      <c r="O249" s="66"/>
      <c r="P249" s="66"/>
      <c r="Q249" s="66"/>
      <c r="R249" s="66"/>
      <c r="S249" s="66"/>
      <c r="T249" s="67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T249" s="19" t="s">
        <v>155</v>
      </c>
      <c r="AU249" s="19" t="s">
        <v>80</v>
      </c>
    </row>
    <row r="250" spans="1:65" s="2" customFormat="1" ht="16.5" customHeight="1">
      <c r="A250" s="36"/>
      <c r="B250" s="37"/>
      <c r="C250" s="173" t="s">
        <v>397</v>
      </c>
      <c r="D250" s="173" t="s">
        <v>145</v>
      </c>
      <c r="E250" s="174" t="s">
        <v>323</v>
      </c>
      <c r="F250" s="175" t="s">
        <v>1056</v>
      </c>
      <c r="G250" s="176" t="s">
        <v>255</v>
      </c>
      <c r="H250" s="177">
        <v>1</v>
      </c>
      <c r="I250" s="178"/>
      <c r="J250" s="179">
        <f>ROUND(I250*H250,2)</f>
        <v>0</v>
      </c>
      <c r="K250" s="175" t="s">
        <v>19</v>
      </c>
      <c r="L250" s="41"/>
      <c r="M250" s="180" t="s">
        <v>19</v>
      </c>
      <c r="N250" s="181" t="s">
        <v>44</v>
      </c>
      <c r="O250" s="66"/>
      <c r="P250" s="182">
        <f>O250*H250</f>
        <v>0</v>
      </c>
      <c r="Q250" s="182">
        <v>0</v>
      </c>
      <c r="R250" s="182">
        <f>Q250*H250</f>
        <v>0</v>
      </c>
      <c r="S250" s="182">
        <v>0</v>
      </c>
      <c r="T250" s="183">
        <f>S250*H250</f>
        <v>0</v>
      </c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R250" s="184" t="s">
        <v>294</v>
      </c>
      <c r="AT250" s="184" t="s">
        <v>145</v>
      </c>
      <c r="AU250" s="184" t="s">
        <v>80</v>
      </c>
      <c r="AY250" s="19" t="s">
        <v>144</v>
      </c>
      <c r="BE250" s="185">
        <f>IF(N250="základní",J250,0)</f>
        <v>0</v>
      </c>
      <c r="BF250" s="185">
        <f>IF(N250="snížená",J250,0)</f>
        <v>0</v>
      </c>
      <c r="BG250" s="185">
        <f>IF(N250="zákl. přenesená",J250,0)</f>
        <v>0</v>
      </c>
      <c r="BH250" s="185">
        <f>IF(N250="sníž. přenesená",J250,0)</f>
        <v>0</v>
      </c>
      <c r="BI250" s="185">
        <f>IF(N250="nulová",J250,0)</f>
        <v>0</v>
      </c>
      <c r="BJ250" s="19" t="s">
        <v>80</v>
      </c>
      <c r="BK250" s="185">
        <f>ROUND(I250*H250,2)</f>
        <v>0</v>
      </c>
      <c r="BL250" s="19" t="s">
        <v>294</v>
      </c>
      <c r="BM250" s="184" t="s">
        <v>1057</v>
      </c>
    </row>
    <row r="251" spans="1:65" s="2" customFormat="1" ht="10.199999999999999">
      <c r="A251" s="36"/>
      <c r="B251" s="37"/>
      <c r="C251" s="38"/>
      <c r="D251" s="186" t="s">
        <v>152</v>
      </c>
      <c r="E251" s="38"/>
      <c r="F251" s="187" t="s">
        <v>1056</v>
      </c>
      <c r="G251" s="38"/>
      <c r="H251" s="38"/>
      <c r="I251" s="188"/>
      <c r="J251" s="38"/>
      <c r="K251" s="38"/>
      <c r="L251" s="41"/>
      <c r="M251" s="189"/>
      <c r="N251" s="190"/>
      <c r="O251" s="66"/>
      <c r="P251" s="66"/>
      <c r="Q251" s="66"/>
      <c r="R251" s="66"/>
      <c r="S251" s="66"/>
      <c r="T251" s="67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T251" s="19" t="s">
        <v>152</v>
      </c>
      <c r="AU251" s="19" t="s">
        <v>80</v>
      </c>
    </row>
    <row r="252" spans="1:65" s="2" customFormat="1" ht="19.2">
      <c r="A252" s="36"/>
      <c r="B252" s="37"/>
      <c r="C252" s="38"/>
      <c r="D252" s="186" t="s">
        <v>155</v>
      </c>
      <c r="E252" s="38"/>
      <c r="F252" s="193" t="s">
        <v>1058</v>
      </c>
      <c r="G252" s="38"/>
      <c r="H252" s="38"/>
      <c r="I252" s="188"/>
      <c r="J252" s="38"/>
      <c r="K252" s="38"/>
      <c r="L252" s="41"/>
      <c r="M252" s="249"/>
      <c r="N252" s="250"/>
      <c r="O252" s="251"/>
      <c r="P252" s="251"/>
      <c r="Q252" s="251"/>
      <c r="R252" s="251"/>
      <c r="S252" s="251"/>
      <c r="T252" s="252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T252" s="19" t="s">
        <v>155</v>
      </c>
      <c r="AU252" s="19" t="s">
        <v>80</v>
      </c>
    </row>
    <row r="253" spans="1:65" s="2" customFormat="1" ht="6.9" customHeight="1">
      <c r="A253" s="36"/>
      <c r="B253" s="49"/>
      <c r="C253" s="50"/>
      <c r="D253" s="50"/>
      <c r="E253" s="50"/>
      <c r="F253" s="50"/>
      <c r="G253" s="50"/>
      <c r="H253" s="50"/>
      <c r="I253" s="50"/>
      <c r="J253" s="50"/>
      <c r="K253" s="50"/>
      <c r="L253" s="41"/>
      <c r="M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</row>
  </sheetData>
  <sheetProtection algorithmName="SHA-512" hashValue="tJ/zdnv7WxgPClgjB4O+P0GFgkN0XrHrngU0IaANcSVEzBg2w0tHSYIFJ8bZBlbdQP/kw/DeaB1zuYKweO3+SQ==" saltValue="RKK70/BGdSXEpVIoVeYICJysXrO2jjPQoFyJXI2pgJzkhpS9uu3lKrb0rjDzsH0M+i2Mka/dwpXdTTSatRJd1g==" spinCount="100000" sheet="1" objects="1" scenarios="1" formatColumns="0" formatRows="0" autoFilter="0"/>
  <autoFilter ref="C85:K252" xr:uid="{00000000-0009-0000-0000-000007000000}"/>
  <mergeCells count="12">
    <mergeCell ref="E78:H78"/>
    <mergeCell ref="L2:V2"/>
    <mergeCell ref="E50:H50"/>
    <mergeCell ref="E52:H52"/>
    <mergeCell ref="E54:H54"/>
    <mergeCell ref="E74:H74"/>
    <mergeCell ref="E76:H76"/>
    <mergeCell ref="E7:H7"/>
    <mergeCell ref="E9:H9"/>
    <mergeCell ref="E11:H11"/>
    <mergeCell ref="E20:H20"/>
    <mergeCell ref="E29:H29"/>
  </mergeCells>
  <hyperlinks>
    <hyperlink ref="F90" r:id="rId1" xr:uid="{00000000-0004-0000-0700-000000000000}"/>
    <hyperlink ref="F95" r:id="rId2" xr:uid="{00000000-0004-0000-0700-000001000000}"/>
    <hyperlink ref="F99" r:id="rId3" xr:uid="{00000000-0004-0000-0700-000002000000}"/>
    <hyperlink ref="F103" r:id="rId4" xr:uid="{00000000-0004-0000-0700-000003000000}"/>
    <hyperlink ref="F106" r:id="rId5" xr:uid="{00000000-0004-0000-0700-000004000000}"/>
    <hyperlink ref="F109" r:id="rId6" xr:uid="{00000000-0004-0000-0700-000005000000}"/>
    <hyperlink ref="F154" r:id="rId7" xr:uid="{00000000-0004-0000-0700-000006000000}"/>
    <hyperlink ref="F162" r:id="rId8" xr:uid="{00000000-0004-0000-0700-000007000000}"/>
    <hyperlink ref="F168" r:id="rId9" xr:uid="{00000000-0004-0000-0700-000008000000}"/>
    <hyperlink ref="F174" r:id="rId10" xr:uid="{00000000-0004-0000-0700-000009000000}"/>
    <hyperlink ref="F183" r:id="rId11" xr:uid="{00000000-0004-0000-0700-00000A000000}"/>
    <hyperlink ref="F190" r:id="rId12" xr:uid="{00000000-0004-0000-0700-00000B000000}"/>
    <hyperlink ref="F197" r:id="rId13" xr:uid="{00000000-0004-0000-0700-00000C000000}"/>
    <hyperlink ref="F211" r:id="rId14" xr:uid="{00000000-0004-0000-0700-00000D000000}"/>
    <hyperlink ref="F215" r:id="rId15" xr:uid="{00000000-0004-0000-0700-00000E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M147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AT2" s="19" t="s">
        <v>109</v>
      </c>
    </row>
    <row r="3" spans="1:46" s="1" customFormat="1" ht="6.9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2"/>
      <c r="AT3" s="19" t="s">
        <v>82</v>
      </c>
    </row>
    <row r="4" spans="1:46" s="1" customFormat="1" ht="24.9" customHeight="1">
      <c r="B4" s="22"/>
      <c r="D4" s="112" t="s">
        <v>119</v>
      </c>
      <c r="L4" s="22"/>
      <c r="M4" s="113" t="s">
        <v>10</v>
      </c>
      <c r="AT4" s="19" t="s">
        <v>4</v>
      </c>
    </row>
    <row r="5" spans="1:46" s="1" customFormat="1" ht="6.9" customHeight="1">
      <c r="B5" s="22"/>
      <c r="L5" s="22"/>
    </row>
    <row r="6" spans="1:46" s="1" customFormat="1" ht="12" customHeight="1">
      <c r="B6" s="22"/>
      <c r="D6" s="114" t="s">
        <v>16</v>
      </c>
      <c r="L6" s="22"/>
    </row>
    <row r="7" spans="1:46" s="1" customFormat="1" ht="26.25" customHeight="1">
      <c r="B7" s="22"/>
      <c r="E7" s="384" t="str">
        <f>'Rekapitulace stavby'!K6</f>
        <v>Lačnovský p., ř. km 0,000 - 3,260, Moravský Lačnov, oprava koryta</v>
      </c>
      <c r="F7" s="385"/>
      <c r="G7" s="385"/>
      <c r="H7" s="385"/>
      <c r="L7" s="22"/>
    </row>
    <row r="8" spans="1:46" s="1" customFormat="1" ht="12" customHeight="1">
      <c r="B8" s="22"/>
      <c r="D8" s="114" t="s">
        <v>120</v>
      </c>
      <c r="L8" s="22"/>
    </row>
    <row r="9" spans="1:46" s="2" customFormat="1" ht="23.25" customHeight="1">
      <c r="A9" s="36"/>
      <c r="B9" s="41"/>
      <c r="C9" s="36"/>
      <c r="D9" s="36"/>
      <c r="E9" s="384" t="s">
        <v>955</v>
      </c>
      <c r="F9" s="386"/>
      <c r="G9" s="386"/>
      <c r="H9" s="386"/>
      <c r="I9" s="36"/>
      <c r="J9" s="36"/>
      <c r="K9" s="36"/>
      <c r="L9" s="115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>
      <c r="A10" s="36"/>
      <c r="B10" s="41"/>
      <c r="C10" s="36"/>
      <c r="D10" s="114" t="s">
        <v>122</v>
      </c>
      <c r="E10" s="36"/>
      <c r="F10" s="36"/>
      <c r="G10" s="36"/>
      <c r="H10" s="36"/>
      <c r="I10" s="36"/>
      <c r="J10" s="36"/>
      <c r="K10" s="36"/>
      <c r="L10" s="11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6.5" customHeight="1">
      <c r="A11" s="36"/>
      <c r="B11" s="41"/>
      <c r="C11" s="36"/>
      <c r="D11" s="36"/>
      <c r="E11" s="387" t="s">
        <v>1059</v>
      </c>
      <c r="F11" s="386"/>
      <c r="G11" s="386"/>
      <c r="H11" s="386"/>
      <c r="I11" s="36"/>
      <c r="J11" s="36"/>
      <c r="K11" s="36"/>
      <c r="L11" s="11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0.199999999999999">
      <c r="A12" s="36"/>
      <c r="B12" s="41"/>
      <c r="C12" s="36"/>
      <c r="D12" s="36"/>
      <c r="E12" s="36"/>
      <c r="F12" s="36"/>
      <c r="G12" s="36"/>
      <c r="H12" s="36"/>
      <c r="I12" s="36"/>
      <c r="J12" s="36"/>
      <c r="K12" s="36"/>
      <c r="L12" s="11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>
      <c r="A13" s="36"/>
      <c r="B13" s="41"/>
      <c r="C13" s="36"/>
      <c r="D13" s="114" t="s">
        <v>18</v>
      </c>
      <c r="E13" s="36"/>
      <c r="F13" s="105" t="s">
        <v>19</v>
      </c>
      <c r="G13" s="36"/>
      <c r="H13" s="36"/>
      <c r="I13" s="114" t="s">
        <v>20</v>
      </c>
      <c r="J13" s="105" t="s">
        <v>19</v>
      </c>
      <c r="K13" s="36"/>
      <c r="L13" s="115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4" t="s">
        <v>21</v>
      </c>
      <c r="E14" s="36"/>
      <c r="F14" s="105" t="s">
        <v>22</v>
      </c>
      <c r="G14" s="36"/>
      <c r="H14" s="36"/>
      <c r="I14" s="114" t="s">
        <v>23</v>
      </c>
      <c r="J14" s="116" t="str">
        <f>'Rekapitulace stavby'!AN8</f>
        <v>3. 2. 2025</v>
      </c>
      <c r="K14" s="36"/>
      <c r="L14" s="115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8" customHeight="1">
      <c r="A15" s="36"/>
      <c r="B15" s="41"/>
      <c r="C15" s="36"/>
      <c r="D15" s="36"/>
      <c r="E15" s="36"/>
      <c r="F15" s="36"/>
      <c r="G15" s="36"/>
      <c r="H15" s="36"/>
      <c r="I15" s="36"/>
      <c r="J15" s="36"/>
      <c r="K15" s="36"/>
      <c r="L15" s="11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41"/>
      <c r="C16" s="36"/>
      <c r="D16" s="114" t="s">
        <v>25</v>
      </c>
      <c r="E16" s="36"/>
      <c r="F16" s="36"/>
      <c r="G16" s="36"/>
      <c r="H16" s="36"/>
      <c r="I16" s="114" t="s">
        <v>26</v>
      </c>
      <c r="J16" s="105" t="s">
        <v>27</v>
      </c>
      <c r="K16" s="36"/>
      <c r="L16" s="115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>
      <c r="A17" s="36"/>
      <c r="B17" s="41"/>
      <c r="C17" s="36"/>
      <c r="D17" s="36"/>
      <c r="E17" s="105" t="s">
        <v>28</v>
      </c>
      <c r="F17" s="36"/>
      <c r="G17" s="36"/>
      <c r="H17" s="36"/>
      <c r="I17" s="114" t="s">
        <v>29</v>
      </c>
      <c r="J17" s="105" t="s">
        <v>30</v>
      </c>
      <c r="K17" s="36"/>
      <c r="L17" s="11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" customHeight="1">
      <c r="A18" s="36"/>
      <c r="B18" s="41"/>
      <c r="C18" s="36"/>
      <c r="D18" s="36"/>
      <c r="E18" s="36"/>
      <c r="F18" s="36"/>
      <c r="G18" s="36"/>
      <c r="H18" s="36"/>
      <c r="I18" s="36"/>
      <c r="J18" s="36"/>
      <c r="K18" s="36"/>
      <c r="L18" s="115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>
      <c r="A19" s="36"/>
      <c r="B19" s="41"/>
      <c r="C19" s="36"/>
      <c r="D19" s="114" t="s">
        <v>31</v>
      </c>
      <c r="E19" s="36"/>
      <c r="F19" s="36"/>
      <c r="G19" s="36"/>
      <c r="H19" s="36"/>
      <c r="I19" s="114" t="s">
        <v>26</v>
      </c>
      <c r="J19" s="32" t="str">
        <f>'Rekapitulace stavby'!AN13</f>
        <v>Vyplň údaj</v>
      </c>
      <c r="K19" s="36"/>
      <c r="L19" s="115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>
      <c r="A20" s="36"/>
      <c r="B20" s="41"/>
      <c r="C20" s="36"/>
      <c r="D20" s="36"/>
      <c r="E20" s="388" t="str">
        <f>'Rekapitulace stavby'!E14</f>
        <v>Vyplň údaj</v>
      </c>
      <c r="F20" s="389"/>
      <c r="G20" s="389"/>
      <c r="H20" s="389"/>
      <c r="I20" s="114" t="s">
        <v>29</v>
      </c>
      <c r="J20" s="32" t="str">
        <f>'Rekapitulace stavby'!AN14</f>
        <v>Vyplň údaj</v>
      </c>
      <c r="K20" s="36"/>
      <c r="L20" s="115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" customHeight="1">
      <c r="A21" s="36"/>
      <c r="B21" s="41"/>
      <c r="C21" s="36"/>
      <c r="D21" s="36"/>
      <c r="E21" s="36"/>
      <c r="F21" s="36"/>
      <c r="G21" s="36"/>
      <c r="H21" s="36"/>
      <c r="I21" s="36"/>
      <c r="J21" s="36"/>
      <c r="K21" s="36"/>
      <c r="L21" s="11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>
      <c r="A22" s="36"/>
      <c r="B22" s="41"/>
      <c r="C22" s="36"/>
      <c r="D22" s="114" t="s">
        <v>33</v>
      </c>
      <c r="E22" s="36"/>
      <c r="F22" s="36"/>
      <c r="G22" s="36"/>
      <c r="H22" s="36"/>
      <c r="I22" s="114" t="s">
        <v>26</v>
      </c>
      <c r="J22" s="105" t="s">
        <v>27</v>
      </c>
      <c r="K22" s="36"/>
      <c r="L22" s="115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>
      <c r="A23" s="36"/>
      <c r="B23" s="41"/>
      <c r="C23" s="36"/>
      <c r="D23" s="36"/>
      <c r="E23" s="105" t="s">
        <v>28</v>
      </c>
      <c r="F23" s="36"/>
      <c r="G23" s="36"/>
      <c r="H23" s="36"/>
      <c r="I23" s="114" t="s">
        <v>29</v>
      </c>
      <c r="J23" s="105" t="s">
        <v>30</v>
      </c>
      <c r="K23" s="36"/>
      <c r="L23" s="115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" customHeight="1">
      <c r="A24" s="36"/>
      <c r="B24" s="41"/>
      <c r="C24" s="36"/>
      <c r="D24" s="36"/>
      <c r="E24" s="36"/>
      <c r="F24" s="36"/>
      <c r="G24" s="36"/>
      <c r="H24" s="36"/>
      <c r="I24" s="36"/>
      <c r="J24" s="36"/>
      <c r="K24" s="36"/>
      <c r="L24" s="115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>
      <c r="A25" s="36"/>
      <c r="B25" s="41"/>
      <c r="C25" s="36"/>
      <c r="D25" s="114" t="s">
        <v>35</v>
      </c>
      <c r="E25" s="36"/>
      <c r="F25" s="36"/>
      <c r="G25" s="36"/>
      <c r="H25" s="36"/>
      <c r="I25" s="114" t="s">
        <v>26</v>
      </c>
      <c r="J25" s="105" t="str">
        <f>IF('Rekapitulace stavby'!AN19="","",'Rekapitulace stavby'!AN19)</f>
        <v/>
      </c>
      <c r="K25" s="36"/>
      <c r="L25" s="11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>
      <c r="A26" s="36"/>
      <c r="B26" s="41"/>
      <c r="C26" s="36"/>
      <c r="D26" s="36"/>
      <c r="E26" s="105" t="str">
        <f>IF('Rekapitulace stavby'!E20="","",'Rekapitulace stavby'!E20)</f>
        <v xml:space="preserve"> </v>
      </c>
      <c r="F26" s="36"/>
      <c r="G26" s="36"/>
      <c r="H26" s="36"/>
      <c r="I26" s="114" t="s">
        <v>29</v>
      </c>
      <c r="J26" s="105" t="str">
        <f>IF('Rekapitulace stavby'!AN20="","",'Rekapitulace stavby'!AN20)</f>
        <v/>
      </c>
      <c r="K26" s="36"/>
      <c r="L26" s="115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" customHeight="1">
      <c r="A27" s="36"/>
      <c r="B27" s="41"/>
      <c r="C27" s="36"/>
      <c r="D27" s="36"/>
      <c r="E27" s="36"/>
      <c r="F27" s="36"/>
      <c r="G27" s="36"/>
      <c r="H27" s="36"/>
      <c r="I27" s="36"/>
      <c r="J27" s="36"/>
      <c r="K27" s="36"/>
      <c r="L27" s="115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>
      <c r="A28" s="36"/>
      <c r="B28" s="41"/>
      <c r="C28" s="36"/>
      <c r="D28" s="114" t="s">
        <v>37</v>
      </c>
      <c r="E28" s="36"/>
      <c r="F28" s="36"/>
      <c r="G28" s="36"/>
      <c r="H28" s="36"/>
      <c r="I28" s="36"/>
      <c r="J28" s="36"/>
      <c r="K28" s="36"/>
      <c r="L28" s="115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16.5" customHeight="1">
      <c r="A29" s="117"/>
      <c r="B29" s="118"/>
      <c r="C29" s="117"/>
      <c r="D29" s="117"/>
      <c r="E29" s="390" t="s">
        <v>19</v>
      </c>
      <c r="F29" s="390"/>
      <c r="G29" s="390"/>
      <c r="H29" s="390"/>
      <c r="I29" s="117"/>
      <c r="J29" s="117"/>
      <c r="K29" s="117"/>
      <c r="L29" s="119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</row>
    <row r="30" spans="1:31" s="2" customFormat="1" ht="6.9" customHeight="1">
      <c r="A30" s="36"/>
      <c r="B30" s="41"/>
      <c r="C30" s="36"/>
      <c r="D30" s="36"/>
      <c r="E30" s="36"/>
      <c r="F30" s="36"/>
      <c r="G30" s="36"/>
      <c r="H30" s="36"/>
      <c r="I30" s="36"/>
      <c r="J30" s="36"/>
      <c r="K30" s="36"/>
      <c r="L30" s="115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" customHeight="1">
      <c r="A31" s="36"/>
      <c r="B31" s="41"/>
      <c r="C31" s="36"/>
      <c r="D31" s="120"/>
      <c r="E31" s="120"/>
      <c r="F31" s="120"/>
      <c r="G31" s="120"/>
      <c r="H31" s="120"/>
      <c r="I31" s="120"/>
      <c r="J31" s="120"/>
      <c r="K31" s="120"/>
      <c r="L31" s="115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25.35" customHeight="1">
      <c r="A32" s="36"/>
      <c r="B32" s="41"/>
      <c r="C32" s="36"/>
      <c r="D32" s="121" t="s">
        <v>39</v>
      </c>
      <c r="E32" s="36"/>
      <c r="F32" s="36"/>
      <c r="G32" s="36"/>
      <c r="H32" s="36"/>
      <c r="I32" s="36"/>
      <c r="J32" s="122">
        <f>ROUND(J88, 2)</f>
        <v>0</v>
      </c>
      <c r="K32" s="36"/>
      <c r="L32" s="115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" customHeight="1">
      <c r="A33" s="36"/>
      <c r="B33" s="41"/>
      <c r="C33" s="36"/>
      <c r="D33" s="120"/>
      <c r="E33" s="120"/>
      <c r="F33" s="120"/>
      <c r="G33" s="120"/>
      <c r="H33" s="120"/>
      <c r="I33" s="120"/>
      <c r="J33" s="120"/>
      <c r="K33" s="120"/>
      <c r="L33" s="11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" customHeight="1">
      <c r="A34" s="36"/>
      <c r="B34" s="41"/>
      <c r="C34" s="36"/>
      <c r="D34" s="36"/>
      <c r="E34" s="36"/>
      <c r="F34" s="123" t="s">
        <v>41</v>
      </c>
      <c r="G34" s="36"/>
      <c r="H34" s="36"/>
      <c r="I34" s="123" t="s">
        <v>40</v>
      </c>
      <c r="J34" s="123" t="s">
        <v>42</v>
      </c>
      <c r="K34" s="36"/>
      <c r="L34" s="115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" customHeight="1">
      <c r="A35" s="36"/>
      <c r="B35" s="41"/>
      <c r="C35" s="36"/>
      <c r="D35" s="124" t="s">
        <v>43</v>
      </c>
      <c r="E35" s="114" t="s">
        <v>44</v>
      </c>
      <c r="F35" s="125">
        <f>ROUND((SUM(BE88:BE146)),  2)</f>
        <v>0</v>
      </c>
      <c r="G35" s="36"/>
      <c r="H35" s="36"/>
      <c r="I35" s="126">
        <v>0.21</v>
      </c>
      <c r="J35" s="125">
        <f>ROUND(((SUM(BE88:BE146))*I35),  2)</f>
        <v>0</v>
      </c>
      <c r="K35" s="36"/>
      <c r="L35" s="115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" customHeight="1">
      <c r="A36" s="36"/>
      <c r="B36" s="41"/>
      <c r="C36" s="36"/>
      <c r="D36" s="36"/>
      <c r="E36" s="114" t="s">
        <v>45</v>
      </c>
      <c r="F36" s="125">
        <f>ROUND((SUM(BF88:BF146)),  2)</f>
        <v>0</v>
      </c>
      <c r="G36" s="36"/>
      <c r="H36" s="36"/>
      <c r="I36" s="126">
        <v>0.12</v>
      </c>
      <c r="J36" s="125">
        <f>ROUND(((SUM(BF88:BF146))*I36),  2)</f>
        <v>0</v>
      </c>
      <c r="K36" s="36"/>
      <c r="L36" s="115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" hidden="1" customHeight="1">
      <c r="A37" s="36"/>
      <c r="B37" s="41"/>
      <c r="C37" s="36"/>
      <c r="D37" s="36"/>
      <c r="E37" s="114" t="s">
        <v>46</v>
      </c>
      <c r="F37" s="125">
        <f>ROUND((SUM(BG88:BG146)),  2)</f>
        <v>0</v>
      </c>
      <c r="G37" s="36"/>
      <c r="H37" s="36"/>
      <c r="I37" s="126">
        <v>0.21</v>
      </c>
      <c r="J37" s="125">
        <f>0</f>
        <v>0</v>
      </c>
      <c r="K37" s="36"/>
      <c r="L37" s="115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" hidden="1" customHeight="1">
      <c r="A38" s="36"/>
      <c r="B38" s="41"/>
      <c r="C38" s="36"/>
      <c r="D38" s="36"/>
      <c r="E38" s="114" t="s">
        <v>47</v>
      </c>
      <c r="F38" s="125">
        <f>ROUND((SUM(BH88:BH146)),  2)</f>
        <v>0</v>
      </c>
      <c r="G38" s="36"/>
      <c r="H38" s="36"/>
      <c r="I38" s="126">
        <v>0.12</v>
      </c>
      <c r="J38" s="125">
        <f>0</f>
        <v>0</v>
      </c>
      <c r="K38" s="36"/>
      <c r="L38" s="115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" hidden="1" customHeight="1">
      <c r="A39" s="36"/>
      <c r="B39" s="41"/>
      <c r="C39" s="36"/>
      <c r="D39" s="36"/>
      <c r="E39" s="114" t="s">
        <v>48</v>
      </c>
      <c r="F39" s="125">
        <f>ROUND((SUM(BI88:BI146)),  2)</f>
        <v>0</v>
      </c>
      <c r="G39" s="36"/>
      <c r="H39" s="36"/>
      <c r="I39" s="126">
        <v>0</v>
      </c>
      <c r="J39" s="125">
        <f>0</f>
        <v>0</v>
      </c>
      <c r="K39" s="36"/>
      <c r="L39" s="11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" customHeight="1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115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>
      <c r="A41" s="36"/>
      <c r="B41" s="41"/>
      <c r="C41" s="127"/>
      <c r="D41" s="128" t="s">
        <v>49</v>
      </c>
      <c r="E41" s="129"/>
      <c r="F41" s="129"/>
      <c r="G41" s="130" t="s">
        <v>50</v>
      </c>
      <c r="H41" s="131" t="s">
        <v>51</v>
      </c>
      <c r="I41" s="129"/>
      <c r="J41" s="132">
        <f>SUM(J32:J39)</f>
        <v>0</v>
      </c>
      <c r="K41" s="133"/>
      <c r="L41" s="115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" customHeight="1">
      <c r="A42" s="36"/>
      <c r="B42" s="134"/>
      <c r="C42" s="135"/>
      <c r="D42" s="135"/>
      <c r="E42" s="135"/>
      <c r="F42" s="135"/>
      <c r="G42" s="135"/>
      <c r="H42" s="135"/>
      <c r="I42" s="135"/>
      <c r="J42" s="135"/>
      <c r="K42" s="135"/>
      <c r="L42" s="115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6" spans="1:31" s="2" customFormat="1" ht="6.9" customHeight="1">
      <c r="A46" s="36"/>
      <c r="B46" s="136"/>
      <c r="C46" s="137"/>
      <c r="D46" s="137"/>
      <c r="E46" s="137"/>
      <c r="F46" s="137"/>
      <c r="G46" s="137"/>
      <c r="H46" s="137"/>
      <c r="I46" s="137"/>
      <c r="J46" s="137"/>
      <c r="K46" s="137"/>
      <c r="L46" s="115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24.9" customHeight="1">
      <c r="A47" s="36"/>
      <c r="B47" s="37"/>
      <c r="C47" s="25" t="s">
        <v>124</v>
      </c>
      <c r="D47" s="38"/>
      <c r="E47" s="38"/>
      <c r="F47" s="38"/>
      <c r="G47" s="38"/>
      <c r="H47" s="38"/>
      <c r="I47" s="38"/>
      <c r="J47" s="38"/>
      <c r="K47" s="38"/>
      <c r="L47" s="115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6.9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115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16</v>
      </c>
      <c r="D49" s="38"/>
      <c r="E49" s="38"/>
      <c r="F49" s="38"/>
      <c r="G49" s="38"/>
      <c r="H49" s="38"/>
      <c r="I49" s="38"/>
      <c r="J49" s="38"/>
      <c r="K49" s="38"/>
      <c r="L49" s="11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26.25" customHeight="1">
      <c r="A50" s="36"/>
      <c r="B50" s="37"/>
      <c r="C50" s="38"/>
      <c r="D50" s="38"/>
      <c r="E50" s="391" t="str">
        <f>E7</f>
        <v>Lačnovský p., ř. km 0,000 - 3,260, Moravský Lačnov, oprava koryta</v>
      </c>
      <c r="F50" s="392"/>
      <c r="G50" s="392"/>
      <c r="H50" s="392"/>
      <c r="I50" s="38"/>
      <c r="J50" s="38"/>
      <c r="K50" s="38"/>
      <c r="L50" s="115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1" customFormat="1" ht="12" customHeight="1">
      <c r="B51" s="23"/>
      <c r="C51" s="31" t="s">
        <v>120</v>
      </c>
      <c r="D51" s="24"/>
      <c r="E51" s="24"/>
      <c r="F51" s="24"/>
      <c r="G51" s="24"/>
      <c r="H51" s="24"/>
      <c r="I51" s="24"/>
      <c r="J51" s="24"/>
      <c r="K51" s="24"/>
      <c r="L51" s="22"/>
    </row>
    <row r="52" spans="1:47" s="2" customFormat="1" ht="23.25" customHeight="1">
      <c r="A52" s="36"/>
      <c r="B52" s="37"/>
      <c r="C52" s="38"/>
      <c r="D52" s="38"/>
      <c r="E52" s="391" t="s">
        <v>955</v>
      </c>
      <c r="F52" s="393"/>
      <c r="G52" s="393"/>
      <c r="H52" s="393"/>
      <c r="I52" s="38"/>
      <c r="J52" s="38"/>
      <c r="K52" s="38"/>
      <c r="L52" s="11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12" customHeight="1">
      <c r="A53" s="36"/>
      <c r="B53" s="37"/>
      <c r="C53" s="31" t="s">
        <v>122</v>
      </c>
      <c r="D53" s="38"/>
      <c r="E53" s="38"/>
      <c r="F53" s="38"/>
      <c r="G53" s="38"/>
      <c r="H53" s="38"/>
      <c r="I53" s="38"/>
      <c r="J53" s="38"/>
      <c r="K53" s="38"/>
      <c r="L53" s="11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6.5" customHeight="1">
      <c r="A54" s="36"/>
      <c r="B54" s="37"/>
      <c r="C54" s="38"/>
      <c r="D54" s="38"/>
      <c r="E54" s="345" t="str">
        <f>E11</f>
        <v>SO-02.01 - Odtěžení sedimentu</v>
      </c>
      <c r="F54" s="393"/>
      <c r="G54" s="393"/>
      <c r="H54" s="393"/>
      <c r="I54" s="38"/>
      <c r="J54" s="38"/>
      <c r="K54" s="38"/>
      <c r="L54" s="11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6.9" customHeight="1">
      <c r="A55" s="36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115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2" customHeight="1">
      <c r="A56" s="36"/>
      <c r="B56" s="37"/>
      <c r="C56" s="31" t="s">
        <v>21</v>
      </c>
      <c r="D56" s="38"/>
      <c r="E56" s="38"/>
      <c r="F56" s="29" t="str">
        <f>F14</f>
        <v>Svitavy</v>
      </c>
      <c r="G56" s="38"/>
      <c r="H56" s="38"/>
      <c r="I56" s="31" t="s">
        <v>23</v>
      </c>
      <c r="J56" s="61" t="str">
        <f>IF(J14="","",J14)</f>
        <v>3. 2. 2025</v>
      </c>
      <c r="K56" s="38"/>
      <c r="L56" s="115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6.9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11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5.15" customHeight="1">
      <c r="A58" s="36"/>
      <c r="B58" s="37"/>
      <c r="C58" s="31" t="s">
        <v>25</v>
      </c>
      <c r="D58" s="38"/>
      <c r="E58" s="38"/>
      <c r="F58" s="29" t="str">
        <f>E17</f>
        <v>Povodí Moravy, s.p.</v>
      </c>
      <c r="G58" s="38"/>
      <c r="H58" s="38"/>
      <c r="I58" s="31" t="s">
        <v>33</v>
      </c>
      <c r="J58" s="34" t="str">
        <f>E23</f>
        <v>Povodí Moravy, s.p.</v>
      </c>
      <c r="K58" s="38"/>
      <c r="L58" s="11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15.15" customHeight="1">
      <c r="A59" s="36"/>
      <c r="B59" s="37"/>
      <c r="C59" s="31" t="s">
        <v>31</v>
      </c>
      <c r="D59" s="38"/>
      <c r="E59" s="38"/>
      <c r="F59" s="29" t="str">
        <f>IF(E20="","",E20)</f>
        <v>Vyplň údaj</v>
      </c>
      <c r="G59" s="38"/>
      <c r="H59" s="38"/>
      <c r="I59" s="31" t="s">
        <v>35</v>
      </c>
      <c r="J59" s="34" t="str">
        <f>E26</f>
        <v xml:space="preserve"> </v>
      </c>
      <c r="K59" s="38"/>
      <c r="L59" s="11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pans="1:47" s="2" customFormat="1" ht="10.35" customHeight="1">
      <c r="A60" s="36"/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115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pans="1:47" s="2" customFormat="1" ht="29.25" customHeight="1">
      <c r="A61" s="36"/>
      <c r="B61" s="37"/>
      <c r="C61" s="138" t="s">
        <v>125</v>
      </c>
      <c r="D61" s="139"/>
      <c r="E61" s="139"/>
      <c r="F61" s="139"/>
      <c r="G61" s="139"/>
      <c r="H61" s="139"/>
      <c r="I61" s="139"/>
      <c r="J61" s="140" t="s">
        <v>126</v>
      </c>
      <c r="K61" s="139"/>
      <c r="L61" s="115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47" s="2" customFormat="1" ht="10.35" customHeight="1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15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47" s="2" customFormat="1" ht="22.8" customHeight="1">
      <c r="A63" s="36"/>
      <c r="B63" s="37"/>
      <c r="C63" s="141" t="s">
        <v>71</v>
      </c>
      <c r="D63" s="38"/>
      <c r="E63" s="38"/>
      <c r="F63" s="38"/>
      <c r="G63" s="38"/>
      <c r="H63" s="38"/>
      <c r="I63" s="38"/>
      <c r="J63" s="79">
        <f>J88</f>
        <v>0</v>
      </c>
      <c r="K63" s="38"/>
      <c r="L63" s="115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U63" s="19" t="s">
        <v>127</v>
      </c>
    </row>
    <row r="64" spans="1:47" s="9" customFormat="1" ht="24.9" customHeight="1">
      <c r="B64" s="142"/>
      <c r="C64" s="143"/>
      <c r="D64" s="144" t="s">
        <v>410</v>
      </c>
      <c r="E64" s="145"/>
      <c r="F64" s="145"/>
      <c r="G64" s="145"/>
      <c r="H64" s="145"/>
      <c r="I64" s="145"/>
      <c r="J64" s="146">
        <f>J89</f>
        <v>0</v>
      </c>
      <c r="K64" s="143"/>
      <c r="L64" s="147"/>
    </row>
    <row r="65" spans="1:31" s="14" customFormat="1" ht="19.95" customHeight="1">
      <c r="B65" s="229"/>
      <c r="C65" s="99"/>
      <c r="D65" s="230" t="s">
        <v>411</v>
      </c>
      <c r="E65" s="231"/>
      <c r="F65" s="231"/>
      <c r="G65" s="231"/>
      <c r="H65" s="231"/>
      <c r="I65" s="231"/>
      <c r="J65" s="232">
        <f>J90</f>
        <v>0</v>
      </c>
      <c r="K65" s="99"/>
      <c r="L65" s="233"/>
    </row>
    <row r="66" spans="1:31" s="14" customFormat="1" ht="19.95" customHeight="1">
      <c r="B66" s="229"/>
      <c r="C66" s="99"/>
      <c r="D66" s="230" t="s">
        <v>412</v>
      </c>
      <c r="E66" s="231"/>
      <c r="F66" s="231"/>
      <c r="G66" s="231"/>
      <c r="H66" s="231"/>
      <c r="I66" s="231"/>
      <c r="J66" s="232">
        <f>J141</f>
        <v>0</v>
      </c>
      <c r="K66" s="99"/>
      <c r="L66" s="233"/>
    </row>
    <row r="67" spans="1:31" s="2" customFormat="1" ht="21.75" customHeight="1">
      <c r="A67" s="36"/>
      <c r="B67" s="37"/>
      <c r="C67" s="38"/>
      <c r="D67" s="38"/>
      <c r="E67" s="38"/>
      <c r="F67" s="38"/>
      <c r="G67" s="38"/>
      <c r="H67" s="38"/>
      <c r="I67" s="38"/>
      <c r="J67" s="38"/>
      <c r="K67" s="38"/>
      <c r="L67" s="115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68" spans="1:31" s="2" customFormat="1" ht="6.9" customHeight="1">
      <c r="A68" s="36"/>
      <c r="B68" s="49"/>
      <c r="C68" s="50"/>
      <c r="D68" s="50"/>
      <c r="E68" s="50"/>
      <c r="F68" s="50"/>
      <c r="G68" s="50"/>
      <c r="H68" s="50"/>
      <c r="I68" s="50"/>
      <c r="J68" s="50"/>
      <c r="K68" s="50"/>
      <c r="L68" s="115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72" spans="1:31" s="2" customFormat="1" ht="6.9" customHeight="1">
      <c r="A72" s="36"/>
      <c r="B72" s="51"/>
      <c r="C72" s="52"/>
      <c r="D72" s="52"/>
      <c r="E72" s="52"/>
      <c r="F72" s="52"/>
      <c r="G72" s="52"/>
      <c r="H72" s="52"/>
      <c r="I72" s="52"/>
      <c r="J72" s="52"/>
      <c r="K72" s="52"/>
      <c r="L72" s="115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24.9" customHeight="1">
      <c r="A73" s="36"/>
      <c r="B73" s="37"/>
      <c r="C73" s="25" t="s">
        <v>129</v>
      </c>
      <c r="D73" s="38"/>
      <c r="E73" s="38"/>
      <c r="F73" s="38"/>
      <c r="G73" s="38"/>
      <c r="H73" s="38"/>
      <c r="I73" s="38"/>
      <c r="J73" s="38"/>
      <c r="K73" s="38"/>
      <c r="L73" s="115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6.9" customHeight="1">
      <c r="A74" s="36"/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115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2" customHeight="1">
      <c r="A75" s="36"/>
      <c r="B75" s="37"/>
      <c r="C75" s="31" t="s">
        <v>16</v>
      </c>
      <c r="D75" s="38"/>
      <c r="E75" s="38"/>
      <c r="F75" s="38"/>
      <c r="G75" s="38"/>
      <c r="H75" s="38"/>
      <c r="I75" s="38"/>
      <c r="J75" s="38"/>
      <c r="K75" s="38"/>
      <c r="L75" s="115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26.25" customHeight="1">
      <c r="A76" s="36"/>
      <c r="B76" s="37"/>
      <c r="C76" s="38"/>
      <c r="D76" s="38"/>
      <c r="E76" s="391" t="str">
        <f>E7</f>
        <v>Lačnovský p., ř. km 0,000 - 3,260, Moravský Lačnov, oprava koryta</v>
      </c>
      <c r="F76" s="392"/>
      <c r="G76" s="392"/>
      <c r="H76" s="392"/>
      <c r="I76" s="38"/>
      <c r="J76" s="38"/>
      <c r="K76" s="38"/>
      <c r="L76" s="115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1" customFormat="1" ht="12" customHeight="1">
      <c r="B77" s="23"/>
      <c r="C77" s="31" t="s">
        <v>120</v>
      </c>
      <c r="D77" s="24"/>
      <c r="E77" s="24"/>
      <c r="F77" s="24"/>
      <c r="G77" s="24"/>
      <c r="H77" s="24"/>
      <c r="I77" s="24"/>
      <c r="J77" s="24"/>
      <c r="K77" s="24"/>
      <c r="L77" s="22"/>
    </row>
    <row r="78" spans="1:31" s="2" customFormat="1" ht="23.25" customHeight="1">
      <c r="A78" s="36"/>
      <c r="B78" s="37"/>
      <c r="C78" s="38"/>
      <c r="D78" s="38"/>
      <c r="E78" s="391" t="s">
        <v>955</v>
      </c>
      <c r="F78" s="393"/>
      <c r="G78" s="393"/>
      <c r="H78" s="393"/>
      <c r="I78" s="38"/>
      <c r="J78" s="38"/>
      <c r="K78" s="38"/>
      <c r="L78" s="115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2" customHeight="1">
      <c r="A79" s="36"/>
      <c r="B79" s="37"/>
      <c r="C79" s="31" t="s">
        <v>122</v>
      </c>
      <c r="D79" s="38"/>
      <c r="E79" s="38"/>
      <c r="F79" s="38"/>
      <c r="G79" s="38"/>
      <c r="H79" s="38"/>
      <c r="I79" s="38"/>
      <c r="J79" s="38"/>
      <c r="K79" s="38"/>
      <c r="L79" s="115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6.5" customHeight="1">
      <c r="A80" s="36"/>
      <c r="B80" s="37"/>
      <c r="C80" s="38"/>
      <c r="D80" s="38"/>
      <c r="E80" s="345" t="str">
        <f>E11</f>
        <v>SO-02.01 - Odtěžení sedimentu</v>
      </c>
      <c r="F80" s="393"/>
      <c r="G80" s="393"/>
      <c r="H80" s="393"/>
      <c r="I80" s="38"/>
      <c r="J80" s="38"/>
      <c r="K80" s="38"/>
      <c r="L80" s="115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6.9" customHeight="1">
      <c r="A81" s="36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115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2" customHeight="1">
      <c r="A82" s="36"/>
      <c r="B82" s="37"/>
      <c r="C82" s="31" t="s">
        <v>21</v>
      </c>
      <c r="D82" s="38"/>
      <c r="E82" s="38"/>
      <c r="F82" s="29" t="str">
        <f>F14</f>
        <v>Svitavy</v>
      </c>
      <c r="G82" s="38"/>
      <c r="H82" s="38"/>
      <c r="I82" s="31" t="s">
        <v>23</v>
      </c>
      <c r="J82" s="61" t="str">
        <f>IF(J14="","",J14)</f>
        <v>3. 2. 2025</v>
      </c>
      <c r="K82" s="38"/>
      <c r="L82" s="115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6.9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115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15.15" customHeight="1">
      <c r="A84" s="36"/>
      <c r="B84" s="37"/>
      <c r="C84" s="31" t="s">
        <v>25</v>
      </c>
      <c r="D84" s="38"/>
      <c r="E84" s="38"/>
      <c r="F84" s="29" t="str">
        <f>E17</f>
        <v>Povodí Moravy, s.p.</v>
      </c>
      <c r="G84" s="38"/>
      <c r="H84" s="38"/>
      <c r="I84" s="31" t="s">
        <v>33</v>
      </c>
      <c r="J84" s="34" t="str">
        <f>E23</f>
        <v>Povodí Moravy, s.p.</v>
      </c>
      <c r="K84" s="38"/>
      <c r="L84" s="115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15.15" customHeight="1">
      <c r="A85" s="36"/>
      <c r="B85" s="37"/>
      <c r="C85" s="31" t="s">
        <v>31</v>
      </c>
      <c r="D85" s="38"/>
      <c r="E85" s="38"/>
      <c r="F85" s="29" t="str">
        <f>IF(E20="","",E20)</f>
        <v>Vyplň údaj</v>
      </c>
      <c r="G85" s="38"/>
      <c r="H85" s="38"/>
      <c r="I85" s="31" t="s">
        <v>35</v>
      </c>
      <c r="J85" s="34" t="str">
        <f>E26</f>
        <v xml:space="preserve"> </v>
      </c>
      <c r="K85" s="38"/>
      <c r="L85" s="115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2" customFormat="1" ht="10.35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115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5" s="10" customFormat="1" ht="29.25" customHeight="1">
      <c r="A87" s="148"/>
      <c r="B87" s="149"/>
      <c r="C87" s="150" t="s">
        <v>130</v>
      </c>
      <c r="D87" s="151" t="s">
        <v>58</v>
      </c>
      <c r="E87" s="151" t="s">
        <v>54</v>
      </c>
      <c r="F87" s="151" t="s">
        <v>55</v>
      </c>
      <c r="G87" s="151" t="s">
        <v>131</v>
      </c>
      <c r="H87" s="151" t="s">
        <v>132</v>
      </c>
      <c r="I87" s="151" t="s">
        <v>133</v>
      </c>
      <c r="J87" s="151" t="s">
        <v>126</v>
      </c>
      <c r="K87" s="152" t="s">
        <v>134</v>
      </c>
      <c r="L87" s="153"/>
      <c r="M87" s="70" t="s">
        <v>19</v>
      </c>
      <c r="N87" s="71" t="s">
        <v>43</v>
      </c>
      <c r="O87" s="71" t="s">
        <v>135</v>
      </c>
      <c r="P87" s="71" t="s">
        <v>136</v>
      </c>
      <c r="Q87" s="71" t="s">
        <v>137</v>
      </c>
      <c r="R87" s="71" t="s">
        <v>138</v>
      </c>
      <c r="S87" s="71" t="s">
        <v>139</v>
      </c>
      <c r="T87" s="72" t="s">
        <v>140</v>
      </c>
      <c r="U87" s="148"/>
      <c r="V87" s="148"/>
      <c r="W87" s="148"/>
      <c r="X87" s="148"/>
      <c r="Y87" s="148"/>
      <c r="Z87" s="148"/>
      <c r="AA87" s="148"/>
      <c r="AB87" s="148"/>
      <c r="AC87" s="148"/>
      <c r="AD87" s="148"/>
      <c r="AE87" s="148"/>
    </row>
    <row r="88" spans="1:65" s="2" customFormat="1" ht="22.8" customHeight="1">
      <c r="A88" s="36"/>
      <c r="B88" s="37"/>
      <c r="C88" s="77" t="s">
        <v>141</v>
      </c>
      <c r="D88" s="38"/>
      <c r="E88" s="38"/>
      <c r="F88" s="38"/>
      <c r="G88" s="38"/>
      <c r="H88" s="38"/>
      <c r="I88" s="38"/>
      <c r="J88" s="154">
        <f>BK88</f>
        <v>0</v>
      </c>
      <c r="K88" s="38"/>
      <c r="L88" s="41"/>
      <c r="M88" s="73"/>
      <c r="N88" s="155"/>
      <c r="O88" s="74"/>
      <c r="P88" s="156">
        <f>P89</f>
        <v>0</v>
      </c>
      <c r="Q88" s="74"/>
      <c r="R88" s="156">
        <f>R89</f>
        <v>0</v>
      </c>
      <c r="S88" s="74"/>
      <c r="T88" s="157">
        <f>T89</f>
        <v>0</v>
      </c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T88" s="19" t="s">
        <v>72</v>
      </c>
      <c r="AU88" s="19" t="s">
        <v>127</v>
      </c>
      <c r="BK88" s="158">
        <f>BK89</f>
        <v>0</v>
      </c>
    </row>
    <row r="89" spans="1:65" s="11" customFormat="1" ht="25.95" customHeight="1">
      <c r="B89" s="159"/>
      <c r="C89" s="160"/>
      <c r="D89" s="161" t="s">
        <v>72</v>
      </c>
      <c r="E89" s="162" t="s">
        <v>413</v>
      </c>
      <c r="F89" s="162" t="s">
        <v>414</v>
      </c>
      <c r="G89" s="160"/>
      <c r="H89" s="160"/>
      <c r="I89" s="163"/>
      <c r="J89" s="164">
        <f>BK89</f>
        <v>0</v>
      </c>
      <c r="K89" s="160"/>
      <c r="L89" s="165"/>
      <c r="M89" s="166"/>
      <c r="N89" s="167"/>
      <c r="O89" s="167"/>
      <c r="P89" s="168">
        <f>P90+P141</f>
        <v>0</v>
      </c>
      <c r="Q89" s="167"/>
      <c r="R89" s="168">
        <f>R90+R141</f>
        <v>0</v>
      </c>
      <c r="S89" s="167"/>
      <c r="T89" s="169">
        <f>T90+T141</f>
        <v>0</v>
      </c>
      <c r="AR89" s="170" t="s">
        <v>80</v>
      </c>
      <c r="AT89" s="171" t="s">
        <v>72</v>
      </c>
      <c r="AU89" s="171" t="s">
        <v>73</v>
      </c>
      <c r="AY89" s="170" t="s">
        <v>144</v>
      </c>
      <c r="BK89" s="172">
        <f>BK90+BK141</f>
        <v>0</v>
      </c>
    </row>
    <row r="90" spans="1:65" s="11" customFormat="1" ht="22.8" customHeight="1">
      <c r="B90" s="159"/>
      <c r="C90" s="160"/>
      <c r="D90" s="161" t="s">
        <v>72</v>
      </c>
      <c r="E90" s="234" t="s">
        <v>80</v>
      </c>
      <c r="F90" s="234" t="s">
        <v>415</v>
      </c>
      <c r="G90" s="160"/>
      <c r="H90" s="160"/>
      <c r="I90" s="163"/>
      <c r="J90" s="235">
        <f>BK90</f>
        <v>0</v>
      </c>
      <c r="K90" s="160"/>
      <c r="L90" s="165"/>
      <c r="M90" s="166"/>
      <c r="N90" s="167"/>
      <c r="O90" s="167"/>
      <c r="P90" s="168">
        <f>SUM(P91:P140)</f>
        <v>0</v>
      </c>
      <c r="Q90" s="167"/>
      <c r="R90" s="168">
        <f>SUM(R91:R140)</f>
        <v>0</v>
      </c>
      <c r="S90" s="167"/>
      <c r="T90" s="169">
        <f>SUM(T91:T140)</f>
        <v>0</v>
      </c>
      <c r="AR90" s="170" t="s">
        <v>80</v>
      </c>
      <c r="AT90" s="171" t="s">
        <v>72</v>
      </c>
      <c r="AU90" s="171" t="s">
        <v>80</v>
      </c>
      <c r="AY90" s="170" t="s">
        <v>144</v>
      </c>
      <c r="BK90" s="172">
        <f>SUM(BK91:BK140)</f>
        <v>0</v>
      </c>
    </row>
    <row r="91" spans="1:65" s="2" customFormat="1" ht="24.15" customHeight="1">
      <c r="A91" s="36"/>
      <c r="B91" s="37"/>
      <c r="C91" s="173" t="s">
        <v>80</v>
      </c>
      <c r="D91" s="173" t="s">
        <v>145</v>
      </c>
      <c r="E91" s="174" t="s">
        <v>1060</v>
      </c>
      <c r="F91" s="175" t="s">
        <v>1061</v>
      </c>
      <c r="G91" s="176" t="s">
        <v>231</v>
      </c>
      <c r="H91" s="177">
        <v>136.97</v>
      </c>
      <c r="I91" s="178"/>
      <c r="J91" s="179">
        <f>ROUND(I91*H91,2)</f>
        <v>0</v>
      </c>
      <c r="K91" s="175" t="s">
        <v>149</v>
      </c>
      <c r="L91" s="41"/>
      <c r="M91" s="180" t="s">
        <v>19</v>
      </c>
      <c r="N91" s="181" t="s">
        <v>44</v>
      </c>
      <c r="O91" s="66"/>
      <c r="P91" s="182">
        <f>O91*H91</f>
        <v>0</v>
      </c>
      <c r="Q91" s="182">
        <v>0</v>
      </c>
      <c r="R91" s="182">
        <f>Q91*H91</f>
        <v>0</v>
      </c>
      <c r="S91" s="182">
        <v>0</v>
      </c>
      <c r="T91" s="183">
        <f>S91*H91</f>
        <v>0</v>
      </c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R91" s="184" t="s">
        <v>150</v>
      </c>
      <c r="AT91" s="184" t="s">
        <v>145</v>
      </c>
      <c r="AU91" s="184" t="s">
        <v>82</v>
      </c>
      <c r="AY91" s="19" t="s">
        <v>144</v>
      </c>
      <c r="BE91" s="185">
        <f>IF(N91="základní",J91,0)</f>
        <v>0</v>
      </c>
      <c r="BF91" s="185">
        <f>IF(N91="snížená",J91,0)</f>
        <v>0</v>
      </c>
      <c r="BG91" s="185">
        <f>IF(N91="zákl. přenesená",J91,0)</f>
        <v>0</v>
      </c>
      <c r="BH91" s="185">
        <f>IF(N91="sníž. přenesená",J91,0)</f>
        <v>0</v>
      </c>
      <c r="BI91" s="185">
        <f>IF(N91="nulová",J91,0)</f>
        <v>0</v>
      </c>
      <c r="BJ91" s="19" t="s">
        <v>80</v>
      </c>
      <c r="BK91" s="185">
        <f>ROUND(I91*H91,2)</f>
        <v>0</v>
      </c>
      <c r="BL91" s="19" t="s">
        <v>150</v>
      </c>
      <c r="BM91" s="184" t="s">
        <v>1062</v>
      </c>
    </row>
    <row r="92" spans="1:65" s="2" customFormat="1" ht="19.2">
      <c r="A92" s="36"/>
      <c r="B92" s="37"/>
      <c r="C92" s="38"/>
      <c r="D92" s="186" t="s">
        <v>152</v>
      </c>
      <c r="E92" s="38"/>
      <c r="F92" s="187" t="s">
        <v>1063</v>
      </c>
      <c r="G92" s="38"/>
      <c r="H92" s="38"/>
      <c r="I92" s="188"/>
      <c r="J92" s="38"/>
      <c r="K92" s="38"/>
      <c r="L92" s="41"/>
      <c r="M92" s="189"/>
      <c r="N92" s="190"/>
      <c r="O92" s="66"/>
      <c r="P92" s="66"/>
      <c r="Q92" s="66"/>
      <c r="R92" s="66"/>
      <c r="S92" s="66"/>
      <c r="T92" s="67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T92" s="19" t="s">
        <v>152</v>
      </c>
      <c r="AU92" s="19" t="s">
        <v>82</v>
      </c>
    </row>
    <row r="93" spans="1:65" s="2" customFormat="1" ht="10.199999999999999">
      <c r="A93" s="36"/>
      <c r="B93" s="37"/>
      <c r="C93" s="38"/>
      <c r="D93" s="191" t="s">
        <v>153</v>
      </c>
      <c r="E93" s="38"/>
      <c r="F93" s="192" t="s">
        <v>1064</v>
      </c>
      <c r="G93" s="38"/>
      <c r="H93" s="38"/>
      <c r="I93" s="188"/>
      <c r="J93" s="38"/>
      <c r="K93" s="38"/>
      <c r="L93" s="41"/>
      <c r="M93" s="189"/>
      <c r="N93" s="190"/>
      <c r="O93" s="66"/>
      <c r="P93" s="66"/>
      <c r="Q93" s="66"/>
      <c r="R93" s="66"/>
      <c r="S93" s="66"/>
      <c r="T93" s="67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T93" s="19" t="s">
        <v>153</v>
      </c>
      <c r="AU93" s="19" t="s">
        <v>82</v>
      </c>
    </row>
    <row r="94" spans="1:65" s="12" customFormat="1" ht="20.399999999999999">
      <c r="B94" s="194"/>
      <c r="C94" s="195"/>
      <c r="D94" s="186" t="s">
        <v>168</v>
      </c>
      <c r="E94" s="196" t="s">
        <v>19</v>
      </c>
      <c r="F94" s="197" t="s">
        <v>1065</v>
      </c>
      <c r="G94" s="195"/>
      <c r="H94" s="198">
        <v>136.97</v>
      </c>
      <c r="I94" s="199"/>
      <c r="J94" s="195"/>
      <c r="K94" s="195"/>
      <c r="L94" s="200"/>
      <c r="M94" s="201"/>
      <c r="N94" s="202"/>
      <c r="O94" s="202"/>
      <c r="P94" s="202"/>
      <c r="Q94" s="202"/>
      <c r="R94" s="202"/>
      <c r="S94" s="202"/>
      <c r="T94" s="203"/>
      <c r="AT94" s="204" t="s">
        <v>168</v>
      </c>
      <c r="AU94" s="204" t="s">
        <v>82</v>
      </c>
      <c r="AV94" s="12" t="s">
        <v>82</v>
      </c>
      <c r="AW94" s="12" t="s">
        <v>34</v>
      </c>
      <c r="AX94" s="12" t="s">
        <v>80</v>
      </c>
      <c r="AY94" s="204" t="s">
        <v>144</v>
      </c>
    </row>
    <row r="95" spans="1:65" s="2" customFormat="1" ht="33" customHeight="1">
      <c r="A95" s="36"/>
      <c r="B95" s="37"/>
      <c r="C95" s="173" t="s">
        <v>82</v>
      </c>
      <c r="D95" s="173" t="s">
        <v>145</v>
      </c>
      <c r="E95" s="174" t="s">
        <v>1066</v>
      </c>
      <c r="F95" s="175" t="s">
        <v>1067</v>
      </c>
      <c r="G95" s="176" t="s">
        <v>231</v>
      </c>
      <c r="H95" s="177">
        <v>1295.07</v>
      </c>
      <c r="I95" s="178"/>
      <c r="J95" s="179">
        <f>ROUND(I95*H95,2)</f>
        <v>0</v>
      </c>
      <c r="K95" s="175" t="s">
        <v>149</v>
      </c>
      <c r="L95" s="41"/>
      <c r="M95" s="180" t="s">
        <v>19</v>
      </c>
      <c r="N95" s="181" t="s">
        <v>44</v>
      </c>
      <c r="O95" s="66"/>
      <c r="P95" s="182">
        <f>O95*H95</f>
        <v>0</v>
      </c>
      <c r="Q95" s="182">
        <v>0</v>
      </c>
      <c r="R95" s="182">
        <f>Q95*H95</f>
        <v>0</v>
      </c>
      <c r="S95" s="182">
        <v>0</v>
      </c>
      <c r="T95" s="183">
        <f>S95*H95</f>
        <v>0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R95" s="184" t="s">
        <v>150</v>
      </c>
      <c r="AT95" s="184" t="s">
        <v>145</v>
      </c>
      <c r="AU95" s="184" t="s">
        <v>82</v>
      </c>
      <c r="AY95" s="19" t="s">
        <v>144</v>
      </c>
      <c r="BE95" s="185">
        <f>IF(N95="základní",J95,0)</f>
        <v>0</v>
      </c>
      <c r="BF95" s="185">
        <f>IF(N95="snížená",J95,0)</f>
        <v>0</v>
      </c>
      <c r="BG95" s="185">
        <f>IF(N95="zákl. přenesená",J95,0)</f>
        <v>0</v>
      </c>
      <c r="BH95" s="185">
        <f>IF(N95="sníž. přenesená",J95,0)</f>
        <v>0</v>
      </c>
      <c r="BI95" s="185">
        <f>IF(N95="nulová",J95,0)</f>
        <v>0</v>
      </c>
      <c r="BJ95" s="19" t="s">
        <v>80</v>
      </c>
      <c r="BK95" s="185">
        <f>ROUND(I95*H95,2)</f>
        <v>0</v>
      </c>
      <c r="BL95" s="19" t="s">
        <v>150</v>
      </c>
      <c r="BM95" s="184" t="s">
        <v>1068</v>
      </c>
    </row>
    <row r="96" spans="1:65" s="2" customFormat="1" ht="19.2">
      <c r="A96" s="36"/>
      <c r="B96" s="37"/>
      <c r="C96" s="38"/>
      <c r="D96" s="186" t="s">
        <v>152</v>
      </c>
      <c r="E96" s="38"/>
      <c r="F96" s="187" t="s">
        <v>1069</v>
      </c>
      <c r="G96" s="38"/>
      <c r="H96" s="38"/>
      <c r="I96" s="188"/>
      <c r="J96" s="38"/>
      <c r="K96" s="38"/>
      <c r="L96" s="41"/>
      <c r="M96" s="189"/>
      <c r="N96" s="190"/>
      <c r="O96" s="66"/>
      <c r="P96" s="66"/>
      <c r="Q96" s="66"/>
      <c r="R96" s="66"/>
      <c r="S96" s="66"/>
      <c r="T96" s="67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T96" s="19" t="s">
        <v>152</v>
      </c>
      <c r="AU96" s="19" t="s">
        <v>82</v>
      </c>
    </row>
    <row r="97" spans="1:65" s="2" customFormat="1" ht="10.199999999999999">
      <c r="A97" s="36"/>
      <c r="B97" s="37"/>
      <c r="C97" s="38"/>
      <c r="D97" s="191" t="s">
        <v>153</v>
      </c>
      <c r="E97" s="38"/>
      <c r="F97" s="192" t="s">
        <v>1070</v>
      </c>
      <c r="G97" s="38"/>
      <c r="H97" s="38"/>
      <c r="I97" s="188"/>
      <c r="J97" s="38"/>
      <c r="K97" s="38"/>
      <c r="L97" s="41"/>
      <c r="M97" s="189"/>
      <c r="N97" s="190"/>
      <c r="O97" s="66"/>
      <c r="P97" s="66"/>
      <c r="Q97" s="66"/>
      <c r="R97" s="66"/>
      <c r="S97" s="66"/>
      <c r="T97" s="67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T97" s="19" t="s">
        <v>153</v>
      </c>
      <c r="AU97" s="19" t="s">
        <v>82</v>
      </c>
    </row>
    <row r="98" spans="1:65" s="12" customFormat="1" ht="10.199999999999999">
      <c r="B98" s="194"/>
      <c r="C98" s="195"/>
      <c r="D98" s="186" t="s">
        <v>168</v>
      </c>
      <c r="E98" s="196" t="s">
        <v>19</v>
      </c>
      <c r="F98" s="197" t="s">
        <v>1071</v>
      </c>
      <c r="G98" s="195"/>
      <c r="H98" s="198">
        <v>1295.07</v>
      </c>
      <c r="I98" s="199"/>
      <c r="J98" s="195"/>
      <c r="K98" s="195"/>
      <c r="L98" s="200"/>
      <c r="M98" s="201"/>
      <c r="N98" s="202"/>
      <c r="O98" s="202"/>
      <c r="P98" s="202"/>
      <c r="Q98" s="202"/>
      <c r="R98" s="202"/>
      <c r="S98" s="202"/>
      <c r="T98" s="203"/>
      <c r="AT98" s="204" t="s">
        <v>168</v>
      </c>
      <c r="AU98" s="204" t="s">
        <v>82</v>
      </c>
      <c r="AV98" s="12" t="s">
        <v>82</v>
      </c>
      <c r="AW98" s="12" t="s">
        <v>34</v>
      </c>
      <c r="AX98" s="12" t="s">
        <v>80</v>
      </c>
      <c r="AY98" s="204" t="s">
        <v>144</v>
      </c>
    </row>
    <row r="99" spans="1:65" s="2" customFormat="1" ht="37.799999999999997" customHeight="1">
      <c r="A99" s="36"/>
      <c r="B99" s="37"/>
      <c r="C99" s="173" t="s">
        <v>161</v>
      </c>
      <c r="D99" s="173" t="s">
        <v>145</v>
      </c>
      <c r="E99" s="174" t="s">
        <v>1072</v>
      </c>
      <c r="F99" s="175" t="s">
        <v>1073</v>
      </c>
      <c r="G99" s="176" t="s">
        <v>231</v>
      </c>
      <c r="H99" s="177">
        <v>136.97</v>
      </c>
      <c r="I99" s="178"/>
      <c r="J99" s="179">
        <f>ROUND(I99*H99,2)</f>
        <v>0</v>
      </c>
      <c r="K99" s="175" t="s">
        <v>149</v>
      </c>
      <c r="L99" s="41"/>
      <c r="M99" s="180" t="s">
        <v>19</v>
      </c>
      <c r="N99" s="181" t="s">
        <v>44</v>
      </c>
      <c r="O99" s="66"/>
      <c r="P99" s="182">
        <f>O99*H99</f>
        <v>0</v>
      </c>
      <c r="Q99" s="182">
        <v>0</v>
      </c>
      <c r="R99" s="182">
        <f>Q99*H99</f>
        <v>0</v>
      </c>
      <c r="S99" s="182">
        <v>0</v>
      </c>
      <c r="T99" s="183">
        <f>S99*H99</f>
        <v>0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184" t="s">
        <v>150</v>
      </c>
      <c r="AT99" s="184" t="s">
        <v>145</v>
      </c>
      <c r="AU99" s="184" t="s">
        <v>82</v>
      </c>
      <c r="AY99" s="19" t="s">
        <v>144</v>
      </c>
      <c r="BE99" s="185">
        <f>IF(N99="základní",J99,0)</f>
        <v>0</v>
      </c>
      <c r="BF99" s="185">
        <f>IF(N99="snížená",J99,0)</f>
        <v>0</v>
      </c>
      <c r="BG99" s="185">
        <f>IF(N99="zákl. přenesená",J99,0)</f>
        <v>0</v>
      </c>
      <c r="BH99" s="185">
        <f>IF(N99="sníž. přenesená",J99,0)</f>
        <v>0</v>
      </c>
      <c r="BI99" s="185">
        <f>IF(N99="nulová",J99,0)</f>
        <v>0</v>
      </c>
      <c r="BJ99" s="19" t="s">
        <v>80</v>
      </c>
      <c r="BK99" s="185">
        <f>ROUND(I99*H99,2)</f>
        <v>0</v>
      </c>
      <c r="BL99" s="19" t="s">
        <v>150</v>
      </c>
      <c r="BM99" s="184" t="s">
        <v>1074</v>
      </c>
    </row>
    <row r="100" spans="1:65" s="2" customFormat="1" ht="38.4">
      <c r="A100" s="36"/>
      <c r="B100" s="37"/>
      <c r="C100" s="38"/>
      <c r="D100" s="186" t="s">
        <v>152</v>
      </c>
      <c r="E100" s="38"/>
      <c r="F100" s="187" t="s">
        <v>1075</v>
      </c>
      <c r="G100" s="38"/>
      <c r="H100" s="38"/>
      <c r="I100" s="188"/>
      <c r="J100" s="38"/>
      <c r="K100" s="38"/>
      <c r="L100" s="41"/>
      <c r="M100" s="189"/>
      <c r="N100" s="190"/>
      <c r="O100" s="66"/>
      <c r="P100" s="66"/>
      <c r="Q100" s="66"/>
      <c r="R100" s="66"/>
      <c r="S100" s="66"/>
      <c r="T100" s="67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T100" s="19" t="s">
        <v>152</v>
      </c>
      <c r="AU100" s="19" t="s">
        <v>82</v>
      </c>
    </row>
    <row r="101" spans="1:65" s="2" customFormat="1" ht="10.199999999999999">
      <c r="A101" s="36"/>
      <c r="B101" s="37"/>
      <c r="C101" s="38"/>
      <c r="D101" s="191" t="s">
        <v>153</v>
      </c>
      <c r="E101" s="38"/>
      <c r="F101" s="192" t="s">
        <v>1076</v>
      </c>
      <c r="G101" s="38"/>
      <c r="H101" s="38"/>
      <c r="I101" s="188"/>
      <c r="J101" s="38"/>
      <c r="K101" s="38"/>
      <c r="L101" s="41"/>
      <c r="M101" s="189"/>
      <c r="N101" s="190"/>
      <c r="O101" s="66"/>
      <c r="P101" s="66"/>
      <c r="Q101" s="66"/>
      <c r="R101" s="66"/>
      <c r="S101" s="66"/>
      <c r="T101" s="67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19" t="s">
        <v>153</v>
      </c>
      <c r="AU101" s="19" t="s">
        <v>82</v>
      </c>
    </row>
    <row r="102" spans="1:65" s="12" customFormat="1" ht="10.199999999999999">
      <c r="B102" s="194"/>
      <c r="C102" s="195"/>
      <c r="D102" s="186" t="s">
        <v>168</v>
      </c>
      <c r="E102" s="196" t="s">
        <v>19</v>
      </c>
      <c r="F102" s="197" t="s">
        <v>1077</v>
      </c>
      <c r="G102" s="195"/>
      <c r="H102" s="198">
        <v>136.97</v>
      </c>
      <c r="I102" s="199"/>
      <c r="J102" s="195"/>
      <c r="K102" s="195"/>
      <c r="L102" s="200"/>
      <c r="M102" s="201"/>
      <c r="N102" s="202"/>
      <c r="O102" s="202"/>
      <c r="P102" s="202"/>
      <c r="Q102" s="202"/>
      <c r="R102" s="202"/>
      <c r="S102" s="202"/>
      <c r="T102" s="203"/>
      <c r="AT102" s="204" t="s">
        <v>168</v>
      </c>
      <c r="AU102" s="204" t="s">
        <v>82</v>
      </c>
      <c r="AV102" s="12" t="s">
        <v>82</v>
      </c>
      <c r="AW102" s="12" t="s">
        <v>34</v>
      </c>
      <c r="AX102" s="12" t="s">
        <v>80</v>
      </c>
      <c r="AY102" s="204" t="s">
        <v>144</v>
      </c>
    </row>
    <row r="103" spans="1:65" s="2" customFormat="1" ht="37.799999999999997" customHeight="1">
      <c r="A103" s="36"/>
      <c r="B103" s="37"/>
      <c r="C103" s="173" t="s">
        <v>150</v>
      </c>
      <c r="D103" s="173" t="s">
        <v>145</v>
      </c>
      <c r="E103" s="174" t="s">
        <v>1078</v>
      </c>
      <c r="F103" s="175" t="s">
        <v>1079</v>
      </c>
      <c r="G103" s="176" t="s">
        <v>231</v>
      </c>
      <c r="H103" s="177">
        <v>821.82</v>
      </c>
      <c r="I103" s="178"/>
      <c r="J103" s="179">
        <f>ROUND(I103*H103,2)</f>
        <v>0</v>
      </c>
      <c r="K103" s="175" t="s">
        <v>149</v>
      </c>
      <c r="L103" s="41"/>
      <c r="M103" s="180" t="s">
        <v>19</v>
      </c>
      <c r="N103" s="181" t="s">
        <v>44</v>
      </c>
      <c r="O103" s="66"/>
      <c r="P103" s="182">
        <f>O103*H103</f>
        <v>0</v>
      </c>
      <c r="Q103" s="182">
        <v>0</v>
      </c>
      <c r="R103" s="182">
        <f>Q103*H103</f>
        <v>0</v>
      </c>
      <c r="S103" s="182">
        <v>0</v>
      </c>
      <c r="T103" s="183">
        <f>S103*H103</f>
        <v>0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184" t="s">
        <v>150</v>
      </c>
      <c r="AT103" s="184" t="s">
        <v>145</v>
      </c>
      <c r="AU103" s="184" t="s">
        <v>82</v>
      </c>
      <c r="AY103" s="19" t="s">
        <v>144</v>
      </c>
      <c r="BE103" s="185">
        <f>IF(N103="základní",J103,0)</f>
        <v>0</v>
      </c>
      <c r="BF103" s="185">
        <f>IF(N103="snížená",J103,0)</f>
        <v>0</v>
      </c>
      <c r="BG103" s="185">
        <f>IF(N103="zákl. přenesená",J103,0)</f>
        <v>0</v>
      </c>
      <c r="BH103" s="185">
        <f>IF(N103="sníž. přenesená",J103,0)</f>
        <v>0</v>
      </c>
      <c r="BI103" s="185">
        <f>IF(N103="nulová",J103,0)</f>
        <v>0</v>
      </c>
      <c r="BJ103" s="19" t="s">
        <v>80</v>
      </c>
      <c r="BK103" s="185">
        <f>ROUND(I103*H103,2)</f>
        <v>0</v>
      </c>
      <c r="BL103" s="19" t="s">
        <v>150</v>
      </c>
      <c r="BM103" s="184" t="s">
        <v>1080</v>
      </c>
    </row>
    <row r="104" spans="1:65" s="2" customFormat="1" ht="38.4">
      <c r="A104" s="36"/>
      <c r="B104" s="37"/>
      <c r="C104" s="38"/>
      <c r="D104" s="186" t="s">
        <v>152</v>
      </c>
      <c r="E104" s="38"/>
      <c r="F104" s="187" t="s">
        <v>1081</v>
      </c>
      <c r="G104" s="38"/>
      <c r="H104" s="38"/>
      <c r="I104" s="188"/>
      <c r="J104" s="38"/>
      <c r="K104" s="38"/>
      <c r="L104" s="41"/>
      <c r="M104" s="189"/>
      <c r="N104" s="190"/>
      <c r="O104" s="66"/>
      <c r="P104" s="66"/>
      <c r="Q104" s="66"/>
      <c r="R104" s="66"/>
      <c r="S104" s="66"/>
      <c r="T104" s="67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T104" s="19" t="s">
        <v>152</v>
      </c>
      <c r="AU104" s="19" t="s">
        <v>82</v>
      </c>
    </row>
    <row r="105" spans="1:65" s="2" customFormat="1" ht="10.199999999999999">
      <c r="A105" s="36"/>
      <c r="B105" s="37"/>
      <c r="C105" s="38"/>
      <c r="D105" s="191" t="s">
        <v>153</v>
      </c>
      <c r="E105" s="38"/>
      <c r="F105" s="192" t="s">
        <v>1082</v>
      </c>
      <c r="G105" s="38"/>
      <c r="H105" s="38"/>
      <c r="I105" s="188"/>
      <c r="J105" s="38"/>
      <c r="K105" s="38"/>
      <c r="L105" s="41"/>
      <c r="M105" s="189"/>
      <c r="N105" s="190"/>
      <c r="O105" s="66"/>
      <c r="P105" s="66"/>
      <c r="Q105" s="66"/>
      <c r="R105" s="66"/>
      <c r="S105" s="66"/>
      <c r="T105" s="67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T105" s="19" t="s">
        <v>153</v>
      </c>
      <c r="AU105" s="19" t="s">
        <v>82</v>
      </c>
    </row>
    <row r="106" spans="1:65" s="12" customFormat="1" ht="10.199999999999999">
      <c r="B106" s="194"/>
      <c r="C106" s="195"/>
      <c r="D106" s="186" t="s">
        <v>168</v>
      </c>
      <c r="E106" s="196" t="s">
        <v>19</v>
      </c>
      <c r="F106" s="197" t="s">
        <v>1083</v>
      </c>
      <c r="G106" s="195"/>
      <c r="H106" s="198">
        <v>821.82</v>
      </c>
      <c r="I106" s="199"/>
      <c r="J106" s="195"/>
      <c r="K106" s="195"/>
      <c r="L106" s="200"/>
      <c r="M106" s="201"/>
      <c r="N106" s="202"/>
      <c r="O106" s="202"/>
      <c r="P106" s="202"/>
      <c r="Q106" s="202"/>
      <c r="R106" s="202"/>
      <c r="S106" s="202"/>
      <c r="T106" s="203"/>
      <c r="AT106" s="204" t="s">
        <v>168</v>
      </c>
      <c r="AU106" s="204" t="s">
        <v>82</v>
      </c>
      <c r="AV106" s="12" t="s">
        <v>82</v>
      </c>
      <c r="AW106" s="12" t="s">
        <v>34</v>
      </c>
      <c r="AX106" s="12" t="s">
        <v>80</v>
      </c>
      <c r="AY106" s="204" t="s">
        <v>144</v>
      </c>
    </row>
    <row r="107" spans="1:65" s="2" customFormat="1" ht="37.799999999999997" customHeight="1">
      <c r="A107" s="36"/>
      <c r="B107" s="37"/>
      <c r="C107" s="173" t="s">
        <v>143</v>
      </c>
      <c r="D107" s="173" t="s">
        <v>145</v>
      </c>
      <c r="E107" s="174" t="s">
        <v>492</v>
      </c>
      <c r="F107" s="175" t="s">
        <v>493</v>
      </c>
      <c r="G107" s="176" t="s">
        <v>231</v>
      </c>
      <c r="H107" s="177">
        <v>1295.07</v>
      </c>
      <c r="I107" s="178"/>
      <c r="J107" s="179">
        <f>ROUND(I107*H107,2)</f>
        <v>0</v>
      </c>
      <c r="K107" s="175" t="s">
        <v>149</v>
      </c>
      <c r="L107" s="41"/>
      <c r="M107" s="180" t="s">
        <v>19</v>
      </c>
      <c r="N107" s="181" t="s">
        <v>44</v>
      </c>
      <c r="O107" s="66"/>
      <c r="P107" s="182">
        <f>O107*H107</f>
        <v>0</v>
      </c>
      <c r="Q107" s="182">
        <v>0</v>
      </c>
      <c r="R107" s="182">
        <f>Q107*H107</f>
        <v>0</v>
      </c>
      <c r="S107" s="182">
        <v>0</v>
      </c>
      <c r="T107" s="183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84" t="s">
        <v>150</v>
      </c>
      <c r="AT107" s="184" t="s">
        <v>145</v>
      </c>
      <c r="AU107" s="184" t="s">
        <v>82</v>
      </c>
      <c r="AY107" s="19" t="s">
        <v>144</v>
      </c>
      <c r="BE107" s="185">
        <f>IF(N107="základní",J107,0)</f>
        <v>0</v>
      </c>
      <c r="BF107" s="185">
        <f>IF(N107="snížená",J107,0)</f>
        <v>0</v>
      </c>
      <c r="BG107" s="185">
        <f>IF(N107="zákl. přenesená",J107,0)</f>
        <v>0</v>
      </c>
      <c r="BH107" s="185">
        <f>IF(N107="sníž. přenesená",J107,0)</f>
        <v>0</v>
      </c>
      <c r="BI107" s="185">
        <f>IF(N107="nulová",J107,0)</f>
        <v>0</v>
      </c>
      <c r="BJ107" s="19" t="s">
        <v>80</v>
      </c>
      <c r="BK107" s="185">
        <f>ROUND(I107*H107,2)</f>
        <v>0</v>
      </c>
      <c r="BL107" s="19" t="s">
        <v>150</v>
      </c>
      <c r="BM107" s="184" t="s">
        <v>1084</v>
      </c>
    </row>
    <row r="108" spans="1:65" s="2" customFormat="1" ht="38.4">
      <c r="A108" s="36"/>
      <c r="B108" s="37"/>
      <c r="C108" s="38"/>
      <c r="D108" s="186" t="s">
        <v>152</v>
      </c>
      <c r="E108" s="38"/>
      <c r="F108" s="187" t="s">
        <v>495</v>
      </c>
      <c r="G108" s="38"/>
      <c r="H108" s="38"/>
      <c r="I108" s="188"/>
      <c r="J108" s="38"/>
      <c r="K108" s="38"/>
      <c r="L108" s="41"/>
      <c r="M108" s="189"/>
      <c r="N108" s="190"/>
      <c r="O108" s="66"/>
      <c r="P108" s="66"/>
      <c r="Q108" s="66"/>
      <c r="R108" s="66"/>
      <c r="S108" s="66"/>
      <c r="T108" s="67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T108" s="19" t="s">
        <v>152</v>
      </c>
      <c r="AU108" s="19" t="s">
        <v>82</v>
      </c>
    </row>
    <row r="109" spans="1:65" s="2" customFormat="1" ht="10.199999999999999">
      <c r="A109" s="36"/>
      <c r="B109" s="37"/>
      <c r="C109" s="38"/>
      <c r="D109" s="191" t="s">
        <v>153</v>
      </c>
      <c r="E109" s="38"/>
      <c r="F109" s="192" t="s">
        <v>496</v>
      </c>
      <c r="G109" s="38"/>
      <c r="H109" s="38"/>
      <c r="I109" s="188"/>
      <c r="J109" s="38"/>
      <c r="K109" s="38"/>
      <c r="L109" s="41"/>
      <c r="M109" s="189"/>
      <c r="N109" s="190"/>
      <c r="O109" s="66"/>
      <c r="P109" s="66"/>
      <c r="Q109" s="66"/>
      <c r="R109" s="66"/>
      <c r="S109" s="66"/>
      <c r="T109" s="67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9" t="s">
        <v>153</v>
      </c>
      <c r="AU109" s="19" t="s">
        <v>82</v>
      </c>
    </row>
    <row r="110" spans="1:65" s="12" customFormat="1" ht="10.199999999999999">
      <c r="B110" s="194"/>
      <c r="C110" s="195"/>
      <c r="D110" s="186" t="s">
        <v>168</v>
      </c>
      <c r="E110" s="196" t="s">
        <v>19</v>
      </c>
      <c r="F110" s="197" t="s">
        <v>1085</v>
      </c>
      <c r="G110" s="195"/>
      <c r="H110" s="198">
        <v>1295.07</v>
      </c>
      <c r="I110" s="199"/>
      <c r="J110" s="195"/>
      <c r="K110" s="195"/>
      <c r="L110" s="200"/>
      <c r="M110" s="201"/>
      <c r="N110" s="202"/>
      <c r="O110" s="202"/>
      <c r="P110" s="202"/>
      <c r="Q110" s="202"/>
      <c r="R110" s="202"/>
      <c r="S110" s="202"/>
      <c r="T110" s="203"/>
      <c r="AT110" s="204" t="s">
        <v>168</v>
      </c>
      <c r="AU110" s="204" t="s">
        <v>82</v>
      </c>
      <c r="AV110" s="12" t="s">
        <v>82</v>
      </c>
      <c r="AW110" s="12" t="s">
        <v>34</v>
      </c>
      <c r="AX110" s="12" t="s">
        <v>80</v>
      </c>
      <c r="AY110" s="204" t="s">
        <v>144</v>
      </c>
    </row>
    <row r="111" spans="1:65" s="2" customFormat="1" ht="37.799999999999997" customHeight="1">
      <c r="A111" s="36"/>
      <c r="B111" s="37"/>
      <c r="C111" s="173" t="s">
        <v>180</v>
      </c>
      <c r="D111" s="173" t="s">
        <v>145</v>
      </c>
      <c r="E111" s="174" t="s">
        <v>1086</v>
      </c>
      <c r="F111" s="175" t="s">
        <v>1087</v>
      </c>
      <c r="G111" s="176" t="s">
        <v>231</v>
      </c>
      <c r="H111" s="177">
        <v>1432.04</v>
      </c>
      <c r="I111" s="178"/>
      <c r="J111" s="179">
        <f>ROUND(I111*H111,2)</f>
        <v>0</v>
      </c>
      <c r="K111" s="175" t="s">
        <v>149</v>
      </c>
      <c r="L111" s="41"/>
      <c r="M111" s="180" t="s">
        <v>19</v>
      </c>
      <c r="N111" s="181" t="s">
        <v>44</v>
      </c>
      <c r="O111" s="66"/>
      <c r="P111" s="182">
        <f>O111*H111</f>
        <v>0</v>
      </c>
      <c r="Q111" s="182">
        <v>0</v>
      </c>
      <c r="R111" s="182">
        <f>Q111*H111</f>
        <v>0</v>
      </c>
      <c r="S111" s="182">
        <v>0</v>
      </c>
      <c r="T111" s="183">
        <f>S111*H111</f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84" t="s">
        <v>150</v>
      </c>
      <c r="AT111" s="184" t="s">
        <v>145</v>
      </c>
      <c r="AU111" s="184" t="s">
        <v>82</v>
      </c>
      <c r="AY111" s="19" t="s">
        <v>144</v>
      </c>
      <c r="BE111" s="185">
        <f>IF(N111="základní",J111,0)</f>
        <v>0</v>
      </c>
      <c r="BF111" s="185">
        <f>IF(N111="snížená",J111,0)</f>
        <v>0</v>
      </c>
      <c r="BG111" s="185">
        <f>IF(N111="zákl. přenesená",J111,0)</f>
        <v>0</v>
      </c>
      <c r="BH111" s="185">
        <f>IF(N111="sníž. přenesená",J111,0)</f>
        <v>0</v>
      </c>
      <c r="BI111" s="185">
        <f>IF(N111="nulová",J111,0)</f>
        <v>0</v>
      </c>
      <c r="BJ111" s="19" t="s">
        <v>80</v>
      </c>
      <c r="BK111" s="185">
        <f>ROUND(I111*H111,2)</f>
        <v>0</v>
      </c>
      <c r="BL111" s="19" t="s">
        <v>150</v>
      </c>
      <c r="BM111" s="184" t="s">
        <v>1088</v>
      </c>
    </row>
    <row r="112" spans="1:65" s="2" customFormat="1" ht="38.4">
      <c r="A112" s="36"/>
      <c r="B112" s="37"/>
      <c r="C112" s="38"/>
      <c r="D112" s="186" t="s">
        <v>152</v>
      </c>
      <c r="E112" s="38"/>
      <c r="F112" s="187" t="s">
        <v>1089</v>
      </c>
      <c r="G112" s="38"/>
      <c r="H112" s="38"/>
      <c r="I112" s="188"/>
      <c r="J112" s="38"/>
      <c r="K112" s="38"/>
      <c r="L112" s="41"/>
      <c r="M112" s="189"/>
      <c r="N112" s="190"/>
      <c r="O112" s="66"/>
      <c r="P112" s="66"/>
      <c r="Q112" s="66"/>
      <c r="R112" s="66"/>
      <c r="S112" s="66"/>
      <c r="T112" s="67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T112" s="19" t="s">
        <v>152</v>
      </c>
      <c r="AU112" s="19" t="s">
        <v>82</v>
      </c>
    </row>
    <row r="113" spans="1:65" s="2" customFormat="1" ht="10.199999999999999">
      <c r="A113" s="36"/>
      <c r="B113" s="37"/>
      <c r="C113" s="38"/>
      <c r="D113" s="191" t="s">
        <v>153</v>
      </c>
      <c r="E113" s="38"/>
      <c r="F113" s="192" t="s">
        <v>1090</v>
      </c>
      <c r="G113" s="38"/>
      <c r="H113" s="38"/>
      <c r="I113" s="188"/>
      <c r="J113" s="38"/>
      <c r="K113" s="38"/>
      <c r="L113" s="41"/>
      <c r="M113" s="189"/>
      <c r="N113" s="190"/>
      <c r="O113" s="66"/>
      <c r="P113" s="66"/>
      <c r="Q113" s="66"/>
      <c r="R113" s="66"/>
      <c r="S113" s="66"/>
      <c r="T113" s="67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9" t="s">
        <v>153</v>
      </c>
      <c r="AU113" s="19" t="s">
        <v>82</v>
      </c>
    </row>
    <row r="114" spans="1:65" s="2" customFormat="1" ht="38.4">
      <c r="A114" s="36"/>
      <c r="B114" s="37"/>
      <c r="C114" s="38"/>
      <c r="D114" s="186" t="s">
        <v>155</v>
      </c>
      <c r="E114" s="38"/>
      <c r="F114" s="193" t="s">
        <v>1091</v>
      </c>
      <c r="G114" s="38"/>
      <c r="H114" s="38"/>
      <c r="I114" s="188"/>
      <c r="J114" s="38"/>
      <c r="K114" s="38"/>
      <c r="L114" s="41"/>
      <c r="M114" s="189"/>
      <c r="N114" s="190"/>
      <c r="O114" s="66"/>
      <c r="P114" s="66"/>
      <c r="Q114" s="66"/>
      <c r="R114" s="66"/>
      <c r="S114" s="66"/>
      <c r="T114" s="67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T114" s="19" t="s">
        <v>155</v>
      </c>
      <c r="AU114" s="19" t="s">
        <v>82</v>
      </c>
    </row>
    <row r="115" spans="1:65" s="12" customFormat="1" ht="20.399999999999999">
      <c r="B115" s="194"/>
      <c r="C115" s="195"/>
      <c r="D115" s="186" t="s">
        <v>168</v>
      </c>
      <c r="E115" s="196" t="s">
        <v>19</v>
      </c>
      <c r="F115" s="197" t="s">
        <v>1092</v>
      </c>
      <c r="G115" s="195"/>
      <c r="H115" s="198">
        <v>1432.04</v>
      </c>
      <c r="I115" s="199"/>
      <c r="J115" s="195"/>
      <c r="K115" s="195"/>
      <c r="L115" s="200"/>
      <c r="M115" s="201"/>
      <c r="N115" s="202"/>
      <c r="O115" s="202"/>
      <c r="P115" s="202"/>
      <c r="Q115" s="202"/>
      <c r="R115" s="202"/>
      <c r="S115" s="202"/>
      <c r="T115" s="203"/>
      <c r="AT115" s="204" t="s">
        <v>168</v>
      </c>
      <c r="AU115" s="204" t="s">
        <v>82</v>
      </c>
      <c r="AV115" s="12" t="s">
        <v>82</v>
      </c>
      <c r="AW115" s="12" t="s">
        <v>34</v>
      </c>
      <c r="AX115" s="12" t="s">
        <v>73</v>
      </c>
      <c r="AY115" s="204" t="s">
        <v>144</v>
      </c>
    </row>
    <row r="116" spans="1:65" s="13" customFormat="1" ht="10.199999999999999">
      <c r="B116" s="205"/>
      <c r="C116" s="206"/>
      <c r="D116" s="186" t="s">
        <v>168</v>
      </c>
      <c r="E116" s="207" t="s">
        <v>19</v>
      </c>
      <c r="F116" s="208" t="s">
        <v>170</v>
      </c>
      <c r="G116" s="206"/>
      <c r="H116" s="209">
        <v>1432.04</v>
      </c>
      <c r="I116" s="210"/>
      <c r="J116" s="206"/>
      <c r="K116" s="206"/>
      <c r="L116" s="211"/>
      <c r="M116" s="212"/>
      <c r="N116" s="213"/>
      <c r="O116" s="213"/>
      <c r="P116" s="213"/>
      <c r="Q116" s="213"/>
      <c r="R116" s="213"/>
      <c r="S116" s="213"/>
      <c r="T116" s="214"/>
      <c r="AT116" s="215" t="s">
        <v>168</v>
      </c>
      <c r="AU116" s="215" t="s">
        <v>82</v>
      </c>
      <c r="AV116" s="13" t="s">
        <v>150</v>
      </c>
      <c r="AW116" s="13" t="s">
        <v>34</v>
      </c>
      <c r="AX116" s="13" t="s">
        <v>80</v>
      </c>
      <c r="AY116" s="215" t="s">
        <v>144</v>
      </c>
    </row>
    <row r="117" spans="1:65" s="2" customFormat="1" ht="37.799999999999997" customHeight="1">
      <c r="A117" s="36"/>
      <c r="B117" s="37"/>
      <c r="C117" s="173" t="s">
        <v>186</v>
      </c>
      <c r="D117" s="173" t="s">
        <v>145</v>
      </c>
      <c r="E117" s="174" t="s">
        <v>451</v>
      </c>
      <c r="F117" s="175" t="s">
        <v>452</v>
      </c>
      <c r="G117" s="176" t="s">
        <v>231</v>
      </c>
      <c r="H117" s="177">
        <v>1432.04</v>
      </c>
      <c r="I117" s="178"/>
      <c r="J117" s="179">
        <f>ROUND(I117*H117,2)</f>
        <v>0</v>
      </c>
      <c r="K117" s="175" t="s">
        <v>149</v>
      </c>
      <c r="L117" s="41"/>
      <c r="M117" s="180" t="s">
        <v>19</v>
      </c>
      <c r="N117" s="181" t="s">
        <v>44</v>
      </c>
      <c r="O117" s="66"/>
      <c r="P117" s="182">
        <f>O117*H117</f>
        <v>0</v>
      </c>
      <c r="Q117" s="182">
        <v>0</v>
      </c>
      <c r="R117" s="182">
        <f>Q117*H117</f>
        <v>0</v>
      </c>
      <c r="S117" s="182">
        <v>0</v>
      </c>
      <c r="T117" s="183">
        <f>S117*H117</f>
        <v>0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184" t="s">
        <v>150</v>
      </c>
      <c r="AT117" s="184" t="s">
        <v>145</v>
      </c>
      <c r="AU117" s="184" t="s">
        <v>82</v>
      </c>
      <c r="AY117" s="19" t="s">
        <v>144</v>
      </c>
      <c r="BE117" s="185">
        <f>IF(N117="základní",J117,0)</f>
        <v>0</v>
      </c>
      <c r="BF117" s="185">
        <f>IF(N117="snížená",J117,0)</f>
        <v>0</v>
      </c>
      <c r="BG117" s="185">
        <f>IF(N117="zákl. přenesená",J117,0)</f>
        <v>0</v>
      </c>
      <c r="BH117" s="185">
        <f>IF(N117="sníž. přenesená",J117,0)</f>
        <v>0</v>
      </c>
      <c r="BI117" s="185">
        <f>IF(N117="nulová",J117,0)</f>
        <v>0</v>
      </c>
      <c r="BJ117" s="19" t="s">
        <v>80</v>
      </c>
      <c r="BK117" s="185">
        <f>ROUND(I117*H117,2)</f>
        <v>0</v>
      </c>
      <c r="BL117" s="19" t="s">
        <v>150</v>
      </c>
      <c r="BM117" s="184" t="s">
        <v>1093</v>
      </c>
    </row>
    <row r="118" spans="1:65" s="2" customFormat="1" ht="38.4">
      <c r="A118" s="36"/>
      <c r="B118" s="37"/>
      <c r="C118" s="38"/>
      <c r="D118" s="186" t="s">
        <v>152</v>
      </c>
      <c r="E118" s="38"/>
      <c r="F118" s="187" t="s">
        <v>1094</v>
      </c>
      <c r="G118" s="38"/>
      <c r="H118" s="38"/>
      <c r="I118" s="188"/>
      <c r="J118" s="38"/>
      <c r="K118" s="38"/>
      <c r="L118" s="41"/>
      <c r="M118" s="189"/>
      <c r="N118" s="190"/>
      <c r="O118" s="66"/>
      <c r="P118" s="66"/>
      <c r="Q118" s="66"/>
      <c r="R118" s="66"/>
      <c r="S118" s="66"/>
      <c r="T118" s="67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T118" s="19" t="s">
        <v>152</v>
      </c>
      <c r="AU118" s="19" t="s">
        <v>82</v>
      </c>
    </row>
    <row r="119" spans="1:65" s="2" customFormat="1" ht="10.199999999999999">
      <c r="A119" s="36"/>
      <c r="B119" s="37"/>
      <c r="C119" s="38"/>
      <c r="D119" s="191" t="s">
        <v>153</v>
      </c>
      <c r="E119" s="38"/>
      <c r="F119" s="192" t="s">
        <v>454</v>
      </c>
      <c r="G119" s="38"/>
      <c r="H119" s="38"/>
      <c r="I119" s="188"/>
      <c r="J119" s="38"/>
      <c r="K119" s="38"/>
      <c r="L119" s="41"/>
      <c r="M119" s="189"/>
      <c r="N119" s="190"/>
      <c r="O119" s="66"/>
      <c r="P119" s="66"/>
      <c r="Q119" s="66"/>
      <c r="R119" s="66"/>
      <c r="S119" s="66"/>
      <c r="T119" s="67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19" t="s">
        <v>153</v>
      </c>
      <c r="AU119" s="19" t="s">
        <v>82</v>
      </c>
    </row>
    <row r="120" spans="1:65" s="2" customFormat="1" ht="38.4">
      <c r="A120" s="36"/>
      <c r="B120" s="37"/>
      <c r="C120" s="38"/>
      <c r="D120" s="186" t="s">
        <v>155</v>
      </c>
      <c r="E120" s="38"/>
      <c r="F120" s="193" t="s">
        <v>1095</v>
      </c>
      <c r="G120" s="38"/>
      <c r="H120" s="38"/>
      <c r="I120" s="188"/>
      <c r="J120" s="38"/>
      <c r="K120" s="38"/>
      <c r="L120" s="41"/>
      <c r="M120" s="189"/>
      <c r="N120" s="190"/>
      <c r="O120" s="66"/>
      <c r="P120" s="66"/>
      <c r="Q120" s="66"/>
      <c r="R120" s="66"/>
      <c r="S120" s="66"/>
      <c r="T120" s="67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T120" s="19" t="s">
        <v>155</v>
      </c>
      <c r="AU120" s="19" t="s">
        <v>82</v>
      </c>
    </row>
    <row r="121" spans="1:65" s="12" customFormat="1" ht="10.199999999999999">
      <c r="B121" s="194"/>
      <c r="C121" s="195"/>
      <c r="D121" s="186" t="s">
        <v>168</v>
      </c>
      <c r="E121" s="196" t="s">
        <v>19</v>
      </c>
      <c r="F121" s="197" t="s">
        <v>1096</v>
      </c>
      <c r="G121" s="195"/>
      <c r="H121" s="198">
        <v>1432.04</v>
      </c>
      <c r="I121" s="199"/>
      <c r="J121" s="195"/>
      <c r="K121" s="195"/>
      <c r="L121" s="200"/>
      <c r="M121" s="201"/>
      <c r="N121" s="202"/>
      <c r="O121" s="202"/>
      <c r="P121" s="202"/>
      <c r="Q121" s="202"/>
      <c r="R121" s="202"/>
      <c r="S121" s="202"/>
      <c r="T121" s="203"/>
      <c r="AT121" s="204" t="s">
        <v>168</v>
      </c>
      <c r="AU121" s="204" t="s">
        <v>82</v>
      </c>
      <c r="AV121" s="12" t="s">
        <v>82</v>
      </c>
      <c r="AW121" s="12" t="s">
        <v>34</v>
      </c>
      <c r="AX121" s="12" t="s">
        <v>73</v>
      </c>
      <c r="AY121" s="204" t="s">
        <v>144</v>
      </c>
    </row>
    <row r="122" spans="1:65" s="13" customFormat="1" ht="10.199999999999999">
      <c r="B122" s="205"/>
      <c r="C122" s="206"/>
      <c r="D122" s="186" t="s">
        <v>168</v>
      </c>
      <c r="E122" s="207" t="s">
        <v>19</v>
      </c>
      <c r="F122" s="208" t="s">
        <v>170</v>
      </c>
      <c r="G122" s="206"/>
      <c r="H122" s="209">
        <v>1432.04</v>
      </c>
      <c r="I122" s="210"/>
      <c r="J122" s="206"/>
      <c r="K122" s="206"/>
      <c r="L122" s="211"/>
      <c r="M122" s="212"/>
      <c r="N122" s="213"/>
      <c r="O122" s="213"/>
      <c r="P122" s="213"/>
      <c r="Q122" s="213"/>
      <c r="R122" s="213"/>
      <c r="S122" s="213"/>
      <c r="T122" s="214"/>
      <c r="AT122" s="215" t="s">
        <v>168</v>
      </c>
      <c r="AU122" s="215" t="s">
        <v>82</v>
      </c>
      <c r="AV122" s="13" t="s">
        <v>150</v>
      </c>
      <c r="AW122" s="13" t="s">
        <v>34</v>
      </c>
      <c r="AX122" s="13" t="s">
        <v>80</v>
      </c>
      <c r="AY122" s="215" t="s">
        <v>144</v>
      </c>
    </row>
    <row r="123" spans="1:65" s="2" customFormat="1" ht="37.799999999999997" customHeight="1">
      <c r="A123" s="36"/>
      <c r="B123" s="37"/>
      <c r="C123" s="173" t="s">
        <v>193</v>
      </c>
      <c r="D123" s="173" t="s">
        <v>145</v>
      </c>
      <c r="E123" s="174" t="s">
        <v>457</v>
      </c>
      <c r="F123" s="175" t="s">
        <v>458</v>
      </c>
      <c r="G123" s="176" t="s">
        <v>231</v>
      </c>
      <c r="H123" s="177">
        <v>30072.84</v>
      </c>
      <c r="I123" s="178"/>
      <c r="J123" s="179">
        <f>ROUND(I123*H123,2)</f>
        <v>0</v>
      </c>
      <c r="K123" s="175" t="s">
        <v>149</v>
      </c>
      <c r="L123" s="41"/>
      <c r="M123" s="180" t="s">
        <v>19</v>
      </c>
      <c r="N123" s="181" t="s">
        <v>44</v>
      </c>
      <c r="O123" s="66"/>
      <c r="P123" s="182">
        <f>O123*H123</f>
        <v>0</v>
      </c>
      <c r="Q123" s="182">
        <v>0</v>
      </c>
      <c r="R123" s="182">
        <f>Q123*H123</f>
        <v>0</v>
      </c>
      <c r="S123" s="182">
        <v>0</v>
      </c>
      <c r="T123" s="183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184" t="s">
        <v>150</v>
      </c>
      <c r="AT123" s="184" t="s">
        <v>145</v>
      </c>
      <c r="AU123" s="184" t="s">
        <v>82</v>
      </c>
      <c r="AY123" s="19" t="s">
        <v>144</v>
      </c>
      <c r="BE123" s="185">
        <f>IF(N123="základní",J123,0)</f>
        <v>0</v>
      </c>
      <c r="BF123" s="185">
        <f>IF(N123="snížená",J123,0)</f>
        <v>0</v>
      </c>
      <c r="BG123" s="185">
        <f>IF(N123="zákl. přenesená",J123,0)</f>
        <v>0</v>
      </c>
      <c r="BH123" s="185">
        <f>IF(N123="sníž. přenesená",J123,0)</f>
        <v>0</v>
      </c>
      <c r="BI123" s="185">
        <f>IF(N123="nulová",J123,0)</f>
        <v>0</v>
      </c>
      <c r="BJ123" s="19" t="s">
        <v>80</v>
      </c>
      <c r="BK123" s="185">
        <f>ROUND(I123*H123,2)</f>
        <v>0</v>
      </c>
      <c r="BL123" s="19" t="s">
        <v>150</v>
      </c>
      <c r="BM123" s="184" t="s">
        <v>1097</v>
      </c>
    </row>
    <row r="124" spans="1:65" s="2" customFormat="1" ht="48">
      <c r="A124" s="36"/>
      <c r="B124" s="37"/>
      <c r="C124" s="38"/>
      <c r="D124" s="186" t="s">
        <v>152</v>
      </c>
      <c r="E124" s="38"/>
      <c r="F124" s="187" t="s">
        <v>1098</v>
      </c>
      <c r="G124" s="38"/>
      <c r="H124" s="38"/>
      <c r="I124" s="188"/>
      <c r="J124" s="38"/>
      <c r="K124" s="38"/>
      <c r="L124" s="41"/>
      <c r="M124" s="189"/>
      <c r="N124" s="190"/>
      <c r="O124" s="66"/>
      <c r="P124" s="66"/>
      <c r="Q124" s="66"/>
      <c r="R124" s="66"/>
      <c r="S124" s="66"/>
      <c r="T124" s="67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9" t="s">
        <v>152</v>
      </c>
      <c r="AU124" s="19" t="s">
        <v>82</v>
      </c>
    </row>
    <row r="125" spans="1:65" s="2" customFormat="1" ht="10.199999999999999">
      <c r="A125" s="36"/>
      <c r="B125" s="37"/>
      <c r="C125" s="38"/>
      <c r="D125" s="191" t="s">
        <v>153</v>
      </c>
      <c r="E125" s="38"/>
      <c r="F125" s="192" t="s">
        <v>460</v>
      </c>
      <c r="G125" s="38"/>
      <c r="H125" s="38"/>
      <c r="I125" s="188"/>
      <c r="J125" s="38"/>
      <c r="K125" s="38"/>
      <c r="L125" s="41"/>
      <c r="M125" s="189"/>
      <c r="N125" s="190"/>
      <c r="O125" s="66"/>
      <c r="P125" s="66"/>
      <c r="Q125" s="66"/>
      <c r="R125" s="66"/>
      <c r="S125" s="66"/>
      <c r="T125" s="67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9" t="s">
        <v>153</v>
      </c>
      <c r="AU125" s="19" t="s">
        <v>82</v>
      </c>
    </row>
    <row r="126" spans="1:65" s="12" customFormat="1" ht="10.199999999999999">
      <c r="B126" s="194"/>
      <c r="C126" s="195"/>
      <c r="D126" s="186" t="s">
        <v>168</v>
      </c>
      <c r="E126" s="196" t="s">
        <v>19</v>
      </c>
      <c r="F126" s="197" t="s">
        <v>1099</v>
      </c>
      <c r="G126" s="195"/>
      <c r="H126" s="198">
        <v>30072.84</v>
      </c>
      <c r="I126" s="199"/>
      <c r="J126" s="195"/>
      <c r="K126" s="195"/>
      <c r="L126" s="200"/>
      <c r="M126" s="201"/>
      <c r="N126" s="202"/>
      <c r="O126" s="202"/>
      <c r="P126" s="202"/>
      <c r="Q126" s="202"/>
      <c r="R126" s="202"/>
      <c r="S126" s="202"/>
      <c r="T126" s="203"/>
      <c r="AT126" s="204" t="s">
        <v>168</v>
      </c>
      <c r="AU126" s="204" t="s">
        <v>82</v>
      </c>
      <c r="AV126" s="12" t="s">
        <v>82</v>
      </c>
      <c r="AW126" s="12" t="s">
        <v>34</v>
      </c>
      <c r="AX126" s="12" t="s">
        <v>73</v>
      </c>
      <c r="AY126" s="204" t="s">
        <v>144</v>
      </c>
    </row>
    <row r="127" spans="1:65" s="13" customFormat="1" ht="10.199999999999999">
      <c r="B127" s="205"/>
      <c r="C127" s="206"/>
      <c r="D127" s="186" t="s">
        <v>168</v>
      </c>
      <c r="E127" s="207" t="s">
        <v>19</v>
      </c>
      <c r="F127" s="208" t="s">
        <v>170</v>
      </c>
      <c r="G127" s="206"/>
      <c r="H127" s="209">
        <v>30072.84</v>
      </c>
      <c r="I127" s="210"/>
      <c r="J127" s="206"/>
      <c r="K127" s="206"/>
      <c r="L127" s="211"/>
      <c r="M127" s="212"/>
      <c r="N127" s="213"/>
      <c r="O127" s="213"/>
      <c r="P127" s="213"/>
      <c r="Q127" s="213"/>
      <c r="R127" s="213"/>
      <c r="S127" s="213"/>
      <c r="T127" s="214"/>
      <c r="AT127" s="215" t="s">
        <v>168</v>
      </c>
      <c r="AU127" s="215" t="s">
        <v>82</v>
      </c>
      <c r="AV127" s="13" t="s">
        <v>150</v>
      </c>
      <c r="AW127" s="13" t="s">
        <v>34</v>
      </c>
      <c r="AX127" s="13" t="s">
        <v>80</v>
      </c>
      <c r="AY127" s="215" t="s">
        <v>144</v>
      </c>
    </row>
    <row r="128" spans="1:65" s="2" customFormat="1" ht="24.15" customHeight="1">
      <c r="A128" s="36"/>
      <c r="B128" s="37"/>
      <c r="C128" s="173" t="s">
        <v>199</v>
      </c>
      <c r="D128" s="173" t="s">
        <v>145</v>
      </c>
      <c r="E128" s="174" t="s">
        <v>462</v>
      </c>
      <c r="F128" s="175" t="s">
        <v>463</v>
      </c>
      <c r="G128" s="176" t="s">
        <v>231</v>
      </c>
      <c r="H128" s="177">
        <v>2864.08</v>
      </c>
      <c r="I128" s="178"/>
      <c r="J128" s="179">
        <f>ROUND(I128*H128,2)</f>
        <v>0</v>
      </c>
      <c r="K128" s="175" t="s">
        <v>149</v>
      </c>
      <c r="L128" s="41"/>
      <c r="M128" s="180" t="s">
        <v>19</v>
      </c>
      <c r="N128" s="181" t="s">
        <v>44</v>
      </c>
      <c r="O128" s="66"/>
      <c r="P128" s="182">
        <f>O128*H128</f>
        <v>0</v>
      </c>
      <c r="Q128" s="182">
        <v>0</v>
      </c>
      <c r="R128" s="182">
        <f>Q128*H128</f>
        <v>0</v>
      </c>
      <c r="S128" s="182">
        <v>0</v>
      </c>
      <c r="T128" s="183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84" t="s">
        <v>150</v>
      </c>
      <c r="AT128" s="184" t="s">
        <v>145</v>
      </c>
      <c r="AU128" s="184" t="s">
        <v>82</v>
      </c>
      <c r="AY128" s="19" t="s">
        <v>144</v>
      </c>
      <c r="BE128" s="185">
        <f>IF(N128="základní",J128,0)</f>
        <v>0</v>
      </c>
      <c r="BF128" s="185">
        <f>IF(N128="snížená",J128,0)</f>
        <v>0</v>
      </c>
      <c r="BG128" s="185">
        <f>IF(N128="zákl. přenesená",J128,0)</f>
        <v>0</v>
      </c>
      <c r="BH128" s="185">
        <f>IF(N128="sníž. přenesená",J128,0)</f>
        <v>0</v>
      </c>
      <c r="BI128" s="185">
        <f>IF(N128="nulová",J128,0)</f>
        <v>0</v>
      </c>
      <c r="BJ128" s="19" t="s">
        <v>80</v>
      </c>
      <c r="BK128" s="185">
        <f>ROUND(I128*H128,2)</f>
        <v>0</v>
      </c>
      <c r="BL128" s="19" t="s">
        <v>150</v>
      </c>
      <c r="BM128" s="184" t="s">
        <v>1100</v>
      </c>
    </row>
    <row r="129" spans="1:65" s="2" customFormat="1" ht="28.8">
      <c r="A129" s="36"/>
      <c r="B129" s="37"/>
      <c r="C129" s="38"/>
      <c r="D129" s="186" t="s">
        <v>152</v>
      </c>
      <c r="E129" s="38"/>
      <c r="F129" s="187" t="s">
        <v>1101</v>
      </c>
      <c r="G129" s="38"/>
      <c r="H129" s="38"/>
      <c r="I129" s="188"/>
      <c r="J129" s="38"/>
      <c r="K129" s="38"/>
      <c r="L129" s="41"/>
      <c r="M129" s="189"/>
      <c r="N129" s="190"/>
      <c r="O129" s="66"/>
      <c r="P129" s="66"/>
      <c r="Q129" s="66"/>
      <c r="R129" s="66"/>
      <c r="S129" s="66"/>
      <c r="T129" s="67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9" t="s">
        <v>152</v>
      </c>
      <c r="AU129" s="19" t="s">
        <v>82</v>
      </c>
    </row>
    <row r="130" spans="1:65" s="2" customFormat="1" ht="10.199999999999999">
      <c r="A130" s="36"/>
      <c r="B130" s="37"/>
      <c r="C130" s="38"/>
      <c r="D130" s="191" t="s">
        <v>153</v>
      </c>
      <c r="E130" s="38"/>
      <c r="F130" s="192" t="s">
        <v>465</v>
      </c>
      <c r="G130" s="38"/>
      <c r="H130" s="38"/>
      <c r="I130" s="188"/>
      <c r="J130" s="38"/>
      <c r="K130" s="38"/>
      <c r="L130" s="41"/>
      <c r="M130" s="189"/>
      <c r="N130" s="190"/>
      <c r="O130" s="66"/>
      <c r="P130" s="66"/>
      <c r="Q130" s="66"/>
      <c r="R130" s="66"/>
      <c r="S130" s="66"/>
      <c r="T130" s="67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9" t="s">
        <v>153</v>
      </c>
      <c r="AU130" s="19" t="s">
        <v>82</v>
      </c>
    </row>
    <row r="131" spans="1:65" s="2" customFormat="1" ht="19.2">
      <c r="A131" s="36"/>
      <c r="B131" s="37"/>
      <c r="C131" s="38"/>
      <c r="D131" s="186" t="s">
        <v>155</v>
      </c>
      <c r="E131" s="38"/>
      <c r="F131" s="193" t="s">
        <v>1102</v>
      </c>
      <c r="G131" s="38"/>
      <c r="H131" s="38"/>
      <c r="I131" s="188"/>
      <c r="J131" s="38"/>
      <c r="K131" s="38"/>
      <c r="L131" s="41"/>
      <c r="M131" s="189"/>
      <c r="N131" s="190"/>
      <c r="O131" s="66"/>
      <c r="P131" s="66"/>
      <c r="Q131" s="66"/>
      <c r="R131" s="66"/>
      <c r="S131" s="66"/>
      <c r="T131" s="67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T131" s="19" t="s">
        <v>155</v>
      </c>
      <c r="AU131" s="19" t="s">
        <v>82</v>
      </c>
    </row>
    <row r="132" spans="1:65" s="12" customFormat="1" ht="10.199999999999999">
      <c r="B132" s="194"/>
      <c r="C132" s="195"/>
      <c r="D132" s="186" t="s">
        <v>168</v>
      </c>
      <c r="E132" s="196" t="s">
        <v>19</v>
      </c>
      <c r="F132" s="197" t="s">
        <v>1103</v>
      </c>
      <c r="G132" s="195"/>
      <c r="H132" s="198">
        <v>1432.04</v>
      </c>
      <c r="I132" s="199"/>
      <c r="J132" s="195"/>
      <c r="K132" s="195"/>
      <c r="L132" s="200"/>
      <c r="M132" s="201"/>
      <c r="N132" s="202"/>
      <c r="O132" s="202"/>
      <c r="P132" s="202"/>
      <c r="Q132" s="202"/>
      <c r="R132" s="202"/>
      <c r="S132" s="202"/>
      <c r="T132" s="203"/>
      <c r="AT132" s="204" t="s">
        <v>168</v>
      </c>
      <c r="AU132" s="204" t="s">
        <v>82</v>
      </c>
      <c r="AV132" s="12" t="s">
        <v>82</v>
      </c>
      <c r="AW132" s="12" t="s">
        <v>34</v>
      </c>
      <c r="AX132" s="12" t="s">
        <v>73</v>
      </c>
      <c r="AY132" s="204" t="s">
        <v>144</v>
      </c>
    </row>
    <row r="133" spans="1:65" s="12" customFormat="1" ht="10.199999999999999">
      <c r="B133" s="194"/>
      <c r="C133" s="195"/>
      <c r="D133" s="186" t="s">
        <v>168</v>
      </c>
      <c r="E133" s="196" t="s">
        <v>19</v>
      </c>
      <c r="F133" s="197" t="s">
        <v>1104</v>
      </c>
      <c r="G133" s="195"/>
      <c r="H133" s="198">
        <v>1432.04</v>
      </c>
      <c r="I133" s="199"/>
      <c r="J133" s="195"/>
      <c r="K133" s="195"/>
      <c r="L133" s="200"/>
      <c r="M133" s="201"/>
      <c r="N133" s="202"/>
      <c r="O133" s="202"/>
      <c r="P133" s="202"/>
      <c r="Q133" s="202"/>
      <c r="R133" s="202"/>
      <c r="S133" s="202"/>
      <c r="T133" s="203"/>
      <c r="AT133" s="204" t="s">
        <v>168</v>
      </c>
      <c r="AU133" s="204" t="s">
        <v>82</v>
      </c>
      <c r="AV133" s="12" t="s">
        <v>82</v>
      </c>
      <c r="AW133" s="12" t="s">
        <v>34</v>
      </c>
      <c r="AX133" s="12" t="s">
        <v>73</v>
      </c>
      <c r="AY133" s="204" t="s">
        <v>144</v>
      </c>
    </row>
    <row r="134" spans="1:65" s="13" customFormat="1" ht="10.199999999999999">
      <c r="B134" s="205"/>
      <c r="C134" s="206"/>
      <c r="D134" s="186" t="s">
        <v>168</v>
      </c>
      <c r="E134" s="207" t="s">
        <v>19</v>
      </c>
      <c r="F134" s="208" t="s">
        <v>170</v>
      </c>
      <c r="G134" s="206"/>
      <c r="H134" s="209">
        <v>2864.08</v>
      </c>
      <c r="I134" s="210"/>
      <c r="J134" s="206"/>
      <c r="K134" s="206"/>
      <c r="L134" s="211"/>
      <c r="M134" s="212"/>
      <c r="N134" s="213"/>
      <c r="O134" s="213"/>
      <c r="P134" s="213"/>
      <c r="Q134" s="213"/>
      <c r="R134" s="213"/>
      <c r="S134" s="213"/>
      <c r="T134" s="214"/>
      <c r="AT134" s="215" t="s">
        <v>168</v>
      </c>
      <c r="AU134" s="215" t="s">
        <v>82</v>
      </c>
      <c r="AV134" s="13" t="s">
        <v>150</v>
      </c>
      <c r="AW134" s="13" t="s">
        <v>34</v>
      </c>
      <c r="AX134" s="13" t="s">
        <v>80</v>
      </c>
      <c r="AY134" s="215" t="s">
        <v>144</v>
      </c>
    </row>
    <row r="135" spans="1:65" s="2" customFormat="1" ht="16.5" customHeight="1">
      <c r="A135" s="36"/>
      <c r="B135" s="37"/>
      <c r="C135" s="173" t="s">
        <v>205</v>
      </c>
      <c r="D135" s="173" t="s">
        <v>145</v>
      </c>
      <c r="E135" s="174" t="s">
        <v>468</v>
      </c>
      <c r="F135" s="175" t="s">
        <v>469</v>
      </c>
      <c r="G135" s="176" t="s">
        <v>231</v>
      </c>
      <c r="H135" s="177">
        <v>1432.04</v>
      </c>
      <c r="I135" s="178"/>
      <c r="J135" s="179">
        <f>ROUND(I135*H135,2)</f>
        <v>0</v>
      </c>
      <c r="K135" s="175" t="s">
        <v>149</v>
      </c>
      <c r="L135" s="41"/>
      <c r="M135" s="180" t="s">
        <v>19</v>
      </c>
      <c r="N135" s="181" t="s">
        <v>44</v>
      </c>
      <c r="O135" s="66"/>
      <c r="P135" s="182">
        <f>O135*H135</f>
        <v>0</v>
      </c>
      <c r="Q135" s="182">
        <v>0</v>
      </c>
      <c r="R135" s="182">
        <f>Q135*H135</f>
        <v>0</v>
      </c>
      <c r="S135" s="182">
        <v>0</v>
      </c>
      <c r="T135" s="183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184" t="s">
        <v>150</v>
      </c>
      <c r="AT135" s="184" t="s">
        <v>145</v>
      </c>
      <c r="AU135" s="184" t="s">
        <v>82</v>
      </c>
      <c r="AY135" s="19" t="s">
        <v>144</v>
      </c>
      <c r="BE135" s="185">
        <f>IF(N135="základní",J135,0)</f>
        <v>0</v>
      </c>
      <c r="BF135" s="185">
        <f>IF(N135="snížená",J135,0)</f>
        <v>0</v>
      </c>
      <c r="BG135" s="185">
        <f>IF(N135="zákl. přenesená",J135,0)</f>
        <v>0</v>
      </c>
      <c r="BH135" s="185">
        <f>IF(N135="sníž. přenesená",J135,0)</f>
        <v>0</v>
      </c>
      <c r="BI135" s="185">
        <f>IF(N135="nulová",J135,0)</f>
        <v>0</v>
      </c>
      <c r="BJ135" s="19" t="s">
        <v>80</v>
      </c>
      <c r="BK135" s="185">
        <f>ROUND(I135*H135,2)</f>
        <v>0</v>
      </c>
      <c r="BL135" s="19" t="s">
        <v>150</v>
      </c>
      <c r="BM135" s="184" t="s">
        <v>1105</v>
      </c>
    </row>
    <row r="136" spans="1:65" s="2" customFormat="1" ht="19.2">
      <c r="A136" s="36"/>
      <c r="B136" s="37"/>
      <c r="C136" s="38"/>
      <c r="D136" s="186" t="s">
        <v>152</v>
      </c>
      <c r="E136" s="38"/>
      <c r="F136" s="187" t="s">
        <v>1106</v>
      </c>
      <c r="G136" s="38"/>
      <c r="H136" s="38"/>
      <c r="I136" s="188"/>
      <c r="J136" s="38"/>
      <c r="K136" s="38"/>
      <c r="L136" s="41"/>
      <c r="M136" s="189"/>
      <c r="N136" s="190"/>
      <c r="O136" s="66"/>
      <c r="P136" s="66"/>
      <c r="Q136" s="66"/>
      <c r="R136" s="66"/>
      <c r="S136" s="66"/>
      <c r="T136" s="67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9" t="s">
        <v>152</v>
      </c>
      <c r="AU136" s="19" t="s">
        <v>82</v>
      </c>
    </row>
    <row r="137" spans="1:65" s="2" customFormat="1" ht="10.199999999999999">
      <c r="A137" s="36"/>
      <c r="B137" s="37"/>
      <c r="C137" s="38"/>
      <c r="D137" s="191" t="s">
        <v>153</v>
      </c>
      <c r="E137" s="38"/>
      <c r="F137" s="192" t="s">
        <v>471</v>
      </c>
      <c r="G137" s="38"/>
      <c r="H137" s="38"/>
      <c r="I137" s="188"/>
      <c r="J137" s="38"/>
      <c r="K137" s="38"/>
      <c r="L137" s="41"/>
      <c r="M137" s="189"/>
      <c r="N137" s="190"/>
      <c r="O137" s="66"/>
      <c r="P137" s="66"/>
      <c r="Q137" s="66"/>
      <c r="R137" s="66"/>
      <c r="S137" s="66"/>
      <c r="T137" s="67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9" t="s">
        <v>153</v>
      </c>
      <c r="AU137" s="19" t="s">
        <v>82</v>
      </c>
    </row>
    <row r="138" spans="1:65" s="2" customFormat="1" ht="28.8">
      <c r="A138" s="36"/>
      <c r="B138" s="37"/>
      <c r="C138" s="38"/>
      <c r="D138" s="186" t="s">
        <v>155</v>
      </c>
      <c r="E138" s="38"/>
      <c r="F138" s="193" t="s">
        <v>472</v>
      </c>
      <c r="G138" s="38"/>
      <c r="H138" s="38"/>
      <c r="I138" s="188"/>
      <c r="J138" s="38"/>
      <c r="K138" s="38"/>
      <c r="L138" s="41"/>
      <c r="M138" s="189"/>
      <c r="N138" s="190"/>
      <c r="O138" s="66"/>
      <c r="P138" s="66"/>
      <c r="Q138" s="66"/>
      <c r="R138" s="66"/>
      <c r="S138" s="66"/>
      <c r="T138" s="67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T138" s="19" t="s">
        <v>155</v>
      </c>
      <c r="AU138" s="19" t="s">
        <v>82</v>
      </c>
    </row>
    <row r="139" spans="1:65" s="12" customFormat="1" ht="10.199999999999999">
      <c r="B139" s="194"/>
      <c r="C139" s="195"/>
      <c r="D139" s="186" t="s">
        <v>168</v>
      </c>
      <c r="E139" s="196" t="s">
        <v>19</v>
      </c>
      <c r="F139" s="197" t="s">
        <v>1096</v>
      </c>
      <c r="G139" s="195"/>
      <c r="H139" s="198">
        <v>1432.04</v>
      </c>
      <c r="I139" s="199"/>
      <c r="J139" s="195"/>
      <c r="K139" s="195"/>
      <c r="L139" s="200"/>
      <c r="M139" s="201"/>
      <c r="N139" s="202"/>
      <c r="O139" s="202"/>
      <c r="P139" s="202"/>
      <c r="Q139" s="202"/>
      <c r="R139" s="202"/>
      <c r="S139" s="202"/>
      <c r="T139" s="203"/>
      <c r="AT139" s="204" t="s">
        <v>168</v>
      </c>
      <c r="AU139" s="204" t="s">
        <v>82</v>
      </c>
      <c r="AV139" s="12" t="s">
        <v>82</v>
      </c>
      <c r="AW139" s="12" t="s">
        <v>34</v>
      </c>
      <c r="AX139" s="12" t="s">
        <v>73</v>
      </c>
      <c r="AY139" s="204" t="s">
        <v>144</v>
      </c>
    </row>
    <row r="140" spans="1:65" s="13" customFormat="1" ht="10.199999999999999">
      <c r="B140" s="205"/>
      <c r="C140" s="206"/>
      <c r="D140" s="186" t="s">
        <v>168</v>
      </c>
      <c r="E140" s="207" t="s">
        <v>19</v>
      </c>
      <c r="F140" s="208" t="s">
        <v>170</v>
      </c>
      <c r="G140" s="206"/>
      <c r="H140" s="209">
        <v>1432.04</v>
      </c>
      <c r="I140" s="210"/>
      <c r="J140" s="206"/>
      <c r="K140" s="206"/>
      <c r="L140" s="211"/>
      <c r="M140" s="212"/>
      <c r="N140" s="213"/>
      <c r="O140" s="213"/>
      <c r="P140" s="213"/>
      <c r="Q140" s="213"/>
      <c r="R140" s="213"/>
      <c r="S140" s="213"/>
      <c r="T140" s="214"/>
      <c r="AT140" s="215" t="s">
        <v>168</v>
      </c>
      <c r="AU140" s="215" t="s">
        <v>82</v>
      </c>
      <c r="AV140" s="13" t="s">
        <v>150</v>
      </c>
      <c r="AW140" s="13" t="s">
        <v>34</v>
      </c>
      <c r="AX140" s="13" t="s">
        <v>80</v>
      </c>
      <c r="AY140" s="215" t="s">
        <v>144</v>
      </c>
    </row>
    <row r="141" spans="1:65" s="11" customFormat="1" ht="22.8" customHeight="1">
      <c r="B141" s="159"/>
      <c r="C141" s="160"/>
      <c r="D141" s="161" t="s">
        <v>72</v>
      </c>
      <c r="E141" s="234" t="s">
        <v>473</v>
      </c>
      <c r="F141" s="234" t="s">
        <v>474</v>
      </c>
      <c r="G141" s="160"/>
      <c r="H141" s="160"/>
      <c r="I141" s="163"/>
      <c r="J141" s="235">
        <f>BK141</f>
        <v>0</v>
      </c>
      <c r="K141" s="160"/>
      <c r="L141" s="165"/>
      <c r="M141" s="166"/>
      <c r="N141" s="167"/>
      <c r="O141" s="167"/>
      <c r="P141" s="168">
        <f>SUM(P142:P146)</f>
        <v>0</v>
      </c>
      <c r="Q141" s="167"/>
      <c r="R141" s="168">
        <f>SUM(R142:R146)</f>
        <v>0</v>
      </c>
      <c r="S141" s="167"/>
      <c r="T141" s="169">
        <f>SUM(T142:T146)</f>
        <v>0</v>
      </c>
      <c r="AR141" s="170" t="s">
        <v>80</v>
      </c>
      <c r="AT141" s="171" t="s">
        <v>72</v>
      </c>
      <c r="AU141" s="171" t="s">
        <v>80</v>
      </c>
      <c r="AY141" s="170" t="s">
        <v>144</v>
      </c>
      <c r="BK141" s="172">
        <f>SUM(BK142:BK146)</f>
        <v>0</v>
      </c>
    </row>
    <row r="142" spans="1:65" s="2" customFormat="1" ht="44.25" customHeight="1">
      <c r="A142" s="36"/>
      <c r="B142" s="37"/>
      <c r="C142" s="173" t="s">
        <v>211</v>
      </c>
      <c r="D142" s="173" t="s">
        <v>145</v>
      </c>
      <c r="E142" s="174" t="s">
        <v>475</v>
      </c>
      <c r="F142" s="175" t="s">
        <v>476</v>
      </c>
      <c r="G142" s="176" t="s">
        <v>238</v>
      </c>
      <c r="H142" s="177">
        <v>2434.4679999999998</v>
      </c>
      <c r="I142" s="178"/>
      <c r="J142" s="179">
        <f>ROUND(I142*H142,2)</f>
        <v>0</v>
      </c>
      <c r="K142" s="175" t="s">
        <v>149</v>
      </c>
      <c r="L142" s="41"/>
      <c r="M142" s="180" t="s">
        <v>19</v>
      </c>
      <c r="N142" s="181" t="s">
        <v>44</v>
      </c>
      <c r="O142" s="66"/>
      <c r="P142" s="182">
        <f>O142*H142</f>
        <v>0</v>
      </c>
      <c r="Q142" s="182">
        <v>0</v>
      </c>
      <c r="R142" s="182">
        <f>Q142*H142</f>
        <v>0</v>
      </c>
      <c r="S142" s="182">
        <v>0</v>
      </c>
      <c r="T142" s="183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184" t="s">
        <v>150</v>
      </c>
      <c r="AT142" s="184" t="s">
        <v>145</v>
      </c>
      <c r="AU142" s="184" t="s">
        <v>82</v>
      </c>
      <c r="AY142" s="19" t="s">
        <v>144</v>
      </c>
      <c r="BE142" s="185">
        <f>IF(N142="základní",J142,0)</f>
        <v>0</v>
      </c>
      <c r="BF142" s="185">
        <f>IF(N142="snížená",J142,0)</f>
        <v>0</v>
      </c>
      <c r="BG142" s="185">
        <f>IF(N142="zákl. přenesená",J142,0)</f>
        <v>0</v>
      </c>
      <c r="BH142" s="185">
        <f>IF(N142="sníž. přenesená",J142,0)</f>
        <v>0</v>
      </c>
      <c r="BI142" s="185">
        <f>IF(N142="nulová",J142,0)</f>
        <v>0</v>
      </c>
      <c r="BJ142" s="19" t="s">
        <v>80</v>
      </c>
      <c r="BK142" s="185">
        <f>ROUND(I142*H142,2)</f>
        <v>0</v>
      </c>
      <c r="BL142" s="19" t="s">
        <v>150</v>
      </c>
      <c r="BM142" s="184" t="s">
        <v>1107</v>
      </c>
    </row>
    <row r="143" spans="1:65" s="2" customFormat="1" ht="28.8">
      <c r="A143" s="36"/>
      <c r="B143" s="37"/>
      <c r="C143" s="38"/>
      <c r="D143" s="186" t="s">
        <v>152</v>
      </c>
      <c r="E143" s="38"/>
      <c r="F143" s="187" t="s">
        <v>476</v>
      </c>
      <c r="G143" s="38"/>
      <c r="H143" s="38"/>
      <c r="I143" s="188"/>
      <c r="J143" s="38"/>
      <c r="K143" s="38"/>
      <c r="L143" s="41"/>
      <c r="M143" s="189"/>
      <c r="N143" s="190"/>
      <c r="O143" s="66"/>
      <c r="P143" s="66"/>
      <c r="Q143" s="66"/>
      <c r="R143" s="66"/>
      <c r="S143" s="66"/>
      <c r="T143" s="67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T143" s="19" t="s">
        <v>152</v>
      </c>
      <c r="AU143" s="19" t="s">
        <v>82</v>
      </c>
    </row>
    <row r="144" spans="1:65" s="2" customFormat="1" ht="10.199999999999999">
      <c r="A144" s="36"/>
      <c r="B144" s="37"/>
      <c r="C144" s="38"/>
      <c r="D144" s="191" t="s">
        <v>153</v>
      </c>
      <c r="E144" s="38"/>
      <c r="F144" s="192" t="s">
        <v>478</v>
      </c>
      <c r="G144" s="38"/>
      <c r="H144" s="38"/>
      <c r="I144" s="188"/>
      <c r="J144" s="38"/>
      <c r="K144" s="38"/>
      <c r="L144" s="41"/>
      <c r="M144" s="189"/>
      <c r="N144" s="190"/>
      <c r="O144" s="66"/>
      <c r="P144" s="66"/>
      <c r="Q144" s="66"/>
      <c r="R144" s="66"/>
      <c r="S144" s="66"/>
      <c r="T144" s="67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9" t="s">
        <v>153</v>
      </c>
      <c r="AU144" s="19" t="s">
        <v>82</v>
      </c>
    </row>
    <row r="145" spans="1:51" s="12" customFormat="1" ht="10.199999999999999">
      <c r="B145" s="194"/>
      <c r="C145" s="195"/>
      <c r="D145" s="186" t="s">
        <v>168</v>
      </c>
      <c r="E145" s="196" t="s">
        <v>19</v>
      </c>
      <c r="F145" s="197" t="s">
        <v>1108</v>
      </c>
      <c r="G145" s="195"/>
      <c r="H145" s="198">
        <v>2434.4679999999998</v>
      </c>
      <c r="I145" s="199"/>
      <c r="J145" s="195"/>
      <c r="K145" s="195"/>
      <c r="L145" s="200"/>
      <c r="M145" s="201"/>
      <c r="N145" s="202"/>
      <c r="O145" s="202"/>
      <c r="P145" s="202"/>
      <c r="Q145" s="202"/>
      <c r="R145" s="202"/>
      <c r="S145" s="202"/>
      <c r="T145" s="203"/>
      <c r="AT145" s="204" t="s">
        <v>168</v>
      </c>
      <c r="AU145" s="204" t="s">
        <v>82</v>
      </c>
      <c r="AV145" s="12" t="s">
        <v>82</v>
      </c>
      <c r="AW145" s="12" t="s">
        <v>34</v>
      </c>
      <c r="AX145" s="12" t="s">
        <v>73</v>
      </c>
      <c r="AY145" s="204" t="s">
        <v>144</v>
      </c>
    </row>
    <row r="146" spans="1:51" s="13" customFormat="1" ht="10.199999999999999">
      <c r="B146" s="205"/>
      <c r="C146" s="206"/>
      <c r="D146" s="186" t="s">
        <v>168</v>
      </c>
      <c r="E146" s="207" t="s">
        <v>19</v>
      </c>
      <c r="F146" s="208" t="s">
        <v>170</v>
      </c>
      <c r="G146" s="206"/>
      <c r="H146" s="209">
        <v>2434.4679999999998</v>
      </c>
      <c r="I146" s="210"/>
      <c r="J146" s="206"/>
      <c r="K146" s="206"/>
      <c r="L146" s="211"/>
      <c r="M146" s="236"/>
      <c r="N146" s="237"/>
      <c r="O146" s="237"/>
      <c r="P146" s="237"/>
      <c r="Q146" s="237"/>
      <c r="R146" s="237"/>
      <c r="S146" s="237"/>
      <c r="T146" s="238"/>
      <c r="AT146" s="215" t="s">
        <v>168</v>
      </c>
      <c r="AU146" s="215" t="s">
        <v>82</v>
      </c>
      <c r="AV146" s="13" t="s">
        <v>150</v>
      </c>
      <c r="AW146" s="13" t="s">
        <v>34</v>
      </c>
      <c r="AX146" s="13" t="s">
        <v>80</v>
      </c>
      <c r="AY146" s="215" t="s">
        <v>144</v>
      </c>
    </row>
    <row r="147" spans="1:51" s="2" customFormat="1" ht="6.9" customHeight="1">
      <c r="A147" s="36"/>
      <c r="B147" s="49"/>
      <c r="C147" s="50"/>
      <c r="D147" s="50"/>
      <c r="E147" s="50"/>
      <c r="F147" s="50"/>
      <c r="G147" s="50"/>
      <c r="H147" s="50"/>
      <c r="I147" s="50"/>
      <c r="J147" s="50"/>
      <c r="K147" s="50"/>
      <c r="L147" s="41"/>
      <c r="M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</row>
  </sheetData>
  <sheetProtection algorithmName="SHA-512" hashValue="mN009vJjE7FDaEVUjQMY8WGbU5PYZb2Hz3O8fJ0wYW121U/ynRLISHizNRtIJw0TknYzYx3wOs8O4aPptYdIYQ==" saltValue="fFB7kuQw8Kw1lJLpauhrz5vCCRc8IaslBY/vlwdQ7MHLp9bAN4ARPhDeD506HXlVI/J93PsknWSh///7XbPBUg==" spinCount="100000" sheet="1" objects="1" scenarios="1" formatColumns="0" formatRows="0" autoFilter="0"/>
  <autoFilter ref="C87:K146" xr:uid="{00000000-0009-0000-0000-000008000000}"/>
  <mergeCells count="12">
    <mergeCell ref="E80:H80"/>
    <mergeCell ref="L2:V2"/>
    <mergeCell ref="E50:H50"/>
    <mergeCell ref="E52:H52"/>
    <mergeCell ref="E54:H54"/>
    <mergeCell ref="E76:H76"/>
    <mergeCell ref="E78:H78"/>
    <mergeCell ref="E7:H7"/>
    <mergeCell ref="E9:H9"/>
    <mergeCell ref="E11:H11"/>
    <mergeCell ref="E20:H20"/>
    <mergeCell ref="E29:H29"/>
  </mergeCells>
  <hyperlinks>
    <hyperlink ref="F93" r:id="rId1" xr:uid="{00000000-0004-0000-0800-000000000000}"/>
    <hyperlink ref="F97" r:id="rId2" xr:uid="{00000000-0004-0000-0800-000001000000}"/>
    <hyperlink ref="F101" r:id="rId3" xr:uid="{00000000-0004-0000-0800-000002000000}"/>
    <hyperlink ref="F105" r:id="rId4" xr:uid="{00000000-0004-0000-0800-000003000000}"/>
    <hyperlink ref="F109" r:id="rId5" xr:uid="{00000000-0004-0000-0800-000004000000}"/>
    <hyperlink ref="F113" r:id="rId6" xr:uid="{00000000-0004-0000-0800-000005000000}"/>
    <hyperlink ref="F119" r:id="rId7" xr:uid="{00000000-0004-0000-0800-000006000000}"/>
    <hyperlink ref="F125" r:id="rId8" xr:uid="{00000000-0004-0000-0800-000007000000}"/>
    <hyperlink ref="F130" r:id="rId9" xr:uid="{00000000-0004-0000-0800-000008000000}"/>
    <hyperlink ref="F137" r:id="rId10" xr:uid="{00000000-0004-0000-0800-000009000000}"/>
    <hyperlink ref="F144" r:id="rId11" xr:uid="{00000000-0004-0000-0800-00000A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27</vt:i4>
      </vt:variant>
    </vt:vector>
  </HeadingPairs>
  <TitlesOfParts>
    <vt:vector size="41" baseType="lpstr">
      <vt:lpstr>Rekapitulace stavby</vt:lpstr>
      <vt:lpstr>SO-01.00 - VRN</vt:lpstr>
      <vt:lpstr>SO-01.01 - Odtěžení sedim...</vt:lpstr>
      <vt:lpstr>SO-01.02 - Oprava opevnění</vt:lpstr>
      <vt:lpstr>SO-01.03 - Sanace římsy</vt:lpstr>
      <vt:lpstr>SO-01.04 - Dosypání hráze</vt:lpstr>
      <vt:lpstr>SO-01.05 - Zábradlí a opl...</vt:lpstr>
      <vt:lpstr>SO-02.00 - VRN</vt:lpstr>
      <vt:lpstr>SO-02.01 - Odtěžení sedim...</vt:lpstr>
      <vt:lpstr>SO-02.02 - Oprava opevnění</vt:lpstr>
      <vt:lpstr>SO-02.03 - Sanace římsy</vt:lpstr>
      <vt:lpstr>SO-02.04 - Oprava římsy</vt:lpstr>
      <vt:lpstr>SO-02.05 - Zábradlí a opl...</vt:lpstr>
      <vt:lpstr>Pokyny pro vyplnění</vt:lpstr>
      <vt:lpstr>'Rekapitulace stavby'!Názvy_tisku</vt:lpstr>
      <vt:lpstr>'SO-01.00 - VRN'!Názvy_tisku</vt:lpstr>
      <vt:lpstr>'SO-01.01 - Odtěžení sedim...'!Názvy_tisku</vt:lpstr>
      <vt:lpstr>'SO-01.02 - Oprava opevnění'!Názvy_tisku</vt:lpstr>
      <vt:lpstr>'SO-01.03 - Sanace římsy'!Názvy_tisku</vt:lpstr>
      <vt:lpstr>'SO-01.04 - Dosypání hráze'!Názvy_tisku</vt:lpstr>
      <vt:lpstr>'SO-01.05 - Zábradlí a opl...'!Názvy_tisku</vt:lpstr>
      <vt:lpstr>'SO-02.00 - VRN'!Názvy_tisku</vt:lpstr>
      <vt:lpstr>'SO-02.01 - Odtěžení sedim...'!Názvy_tisku</vt:lpstr>
      <vt:lpstr>'SO-02.02 - Oprava opevnění'!Názvy_tisku</vt:lpstr>
      <vt:lpstr>'SO-02.03 - Sanace římsy'!Názvy_tisku</vt:lpstr>
      <vt:lpstr>'SO-02.04 - Oprava římsy'!Názvy_tisku</vt:lpstr>
      <vt:lpstr>'SO-02.05 - Zábradlí a opl...'!Názvy_tisku</vt:lpstr>
      <vt:lpstr>'Pokyny pro vyplnění'!Oblast_tisku</vt:lpstr>
      <vt:lpstr>'Rekapitulace stavby'!Oblast_tisku</vt:lpstr>
      <vt:lpstr>'SO-01.00 - VRN'!Oblast_tisku</vt:lpstr>
      <vt:lpstr>'SO-01.01 - Odtěžení sedim...'!Oblast_tisku</vt:lpstr>
      <vt:lpstr>'SO-01.02 - Oprava opevnění'!Oblast_tisku</vt:lpstr>
      <vt:lpstr>'SO-01.03 - Sanace římsy'!Oblast_tisku</vt:lpstr>
      <vt:lpstr>'SO-01.04 - Dosypání hráze'!Oblast_tisku</vt:lpstr>
      <vt:lpstr>'SO-01.05 - Zábradlí a opl...'!Oblast_tisku</vt:lpstr>
      <vt:lpstr>'SO-02.00 - VRN'!Oblast_tisku</vt:lpstr>
      <vt:lpstr>'SO-02.01 - Odtěžení sedim...'!Oblast_tisku</vt:lpstr>
      <vt:lpstr>'SO-02.02 - Oprava opevnění'!Oblast_tisku</vt:lpstr>
      <vt:lpstr>'SO-02.03 - Sanace římsy'!Oblast_tisku</vt:lpstr>
      <vt:lpstr>'SO-02.04 - Oprava římsy'!Oblast_tisku</vt:lpstr>
      <vt:lpstr>'SO-02.05 - Zábradlí a opl...'!Oblast_tisku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Komendová Denisa</dc:creator>
  <cp:lastModifiedBy>Turanová Dana</cp:lastModifiedBy>
  <dcterms:created xsi:type="dcterms:W3CDTF">2025-04-08T11:22:11Z</dcterms:created>
  <dcterms:modified xsi:type="dcterms:W3CDTF">2025-04-08T12:12:36Z</dcterms:modified>
</cp:coreProperties>
</file>