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ak\Documents\Dokumenty pracovní\Baťův kanál, PK Nedakonice, PK Vnorovy I. - komplexní oprava\Doplnění elektro k VŘ\"/>
    </mc:Choice>
  </mc:AlternateContent>
  <xr:revisionPtr revIDLastSave="0" documentId="13_ncr:1_{59580DA2-1D62-4144-B4BA-492A554A9F59}" xr6:coauthVersionLast="36" xr6:coauthVersionMax="36" xr10:uidLastSave="{00000000-0000-0000-0000-000000000000}"/>
  <bookViews>
    <workbookView xWindow="-120" yWindow="-120" windowWidth="38640" windowHeight="13170" tabRatio="601" xr2:uid="{00000000-000D-0000-FFFF-FFFF00000000}"/>
  </bookViews>
  <sheets>
    <sheet name="REKAP" sheetId="3" r:id="rId1"/>
    <sheet name="Rozpočet" sheetId="2" r:id="rId2"/>
  </sheets>
  <definedNames>
    <definedName name="_dod1">Rozpočet!#REF!</definedName>
    <definedName name="_dod10">Rozpočet!#REF!</definedName>
    <definedName name="_dod11">Rozpočet!#REF!</definedName>
    <definedName name="_dod2">Rozpočet!#REF!</definedName>
    <definedName name="_dod3">Rozpočet!#REF!</definedName>
    <definedName name="_dod4">Rozpočet!#REF!</definedName>
    <definedName name="_dod5">Rozpočet!#REF!</definedName>
    <definedName name="_dod6">Rozpočet!#REF!</definedName>
    <definedName name="_dod7">Rozpočet!#REF!</definedName>
    <definedName name="_dod8">Rozpočet!#REF!</definedName>
    <definedName name="_dod9">Rozpočet!#REF!</definedName>
    <definedName name="_mnt1">Rozpočet!#REF!</definedName>
    <definedName name="_mnt10">Rozpočet!#REF!</definedName>
    <definedName name="_mnt11">Rozpočet!#REF!</definedName>
    <definedName name="_mnt2">Rozpočet!#REF!</definedName>
    <definedName name="_mnt3">Rozpočet!#REF!</definedName>
    <definedName name="_mnt4">Rozpočet!#REF!</definedName>
    <definedName name="_mnt5">Rozpočet!#REF!</definedName>
    <definedName name="_mnt6">Rozpočet!#REF!</definedName>
    <definedName name="_mnt7">Rozpočet!#REF!</definedName>
    <definedName name="_mnt8">Rozpočet!#REF!</definedName>
    <definedName name="_mnt9">Rozpočet!#REF!</definedName>
    <definedName name="_pst1">Rozpočet!#REF!</definedName>
    <definedName name="_pst10">Rozpočet!#REF!</definedName>
    <definedName name="_pst2">Rozpočet!#REF!</definedName>
    <definedName name="_pst3">Rozpočet!#REF!</definedName>
    <definedName name="_pst4">Rozpočet!#REF!</definedName>
    <definedName name="_pst5">Rozpočet!#REF!</definedName>
    <definedName name="_pst6">Rozpočet!#REF!</definedName>
    <definedName name="_pst7">Rozpočet!#REF!</definedName>
    <definedName name="_pst8">Rozpočet!#REF!</definedName>
    <definedName name="_pst9">Rozpočet!#REF!</definedName>
    <definedName name="_slo1">Rozpočet!#REF!</definedName>
    <definedName name="_slo10">Rozpočet!#REF!</definedName>
    <definedName name="_slo101">Rozpočet!#REF!</definedName>
    <definedName name="_slo102">Rozpočet!#REF!</definedName>
    <definedName name="_slo103">Rozpočet!#REF!</definedName>
    <definedName name="_slo104">Rozpočet!#REF!</definedName>
    <definedName name="_slo105">Rozpočet!#REF!</definedName>
    <definedName name="_slo106">Rozpočet!#REF!</definedName>
    <definedName name="_slo11">Rozpočet!#REF!</definedName>
    <definedName name="_slo12">Rozpočet!#REF!</definedName>
    <definedName name="_slo13">Rozpočet!#REF!</definedName>
    <definedName name="_slo14">Rozpočet!#REF!</definedName>
    <definedName name="_slo15">Rozpočet!#REF!</definedName>
    <definedName name="_slo16">Rozpočet!#REF!</definedName>
    <definedName name="_slo2">Rozpočet!#REF!</definedName>
    <definedName name="_slo21">Rozpočet!#REF!</definedName>
    <definedName name="_slo22">Rozpočet!#REF!</definedName>
    <definedName name="_slo23">Rozpočet!#REF!</definedName>
    <definedName name="_slo24">Rozpočet!#REF!</definedName>
    <definedName name="_slo25">Rozpočet!#REF!</definedName>
    <definedName name="_slo26">Rozpočet!#REF!</definedName>
    <definedName name="_slo3">Rozpočet!#REF!</definedName>
    <definedName name="_slo31">Rozpočet!#REF!</definedName>
    <definedName name="_slo32">Rozpočet!#REF!</definedName>
    <definedName name="_slo33">Rozpočet!#REF!</definedName>
    <definedName name="_slo34">Rozpočet!#REF!</definedName>
    <definedName name="_slo35">Rozpočet!#REF!</definedName>
    <definedName name="_slo36">Rozpočet!#REF!</definedName>
    <definedName name="_slo4">Rozpočet!#REF!</definedName>
    <definedName name="_slo41">Rozpočet!#REF!</definedName>
    <definedName name="_slo42">Rozpočet!#REF!</definedName>
    <definedName name="_slo43">Rozpočet!#REF!</definedName>
    <definedName name="_slo44">Rozpočet!#REF!</definedName>
    <definedName name="_slo45">Rozpočet!#REF!</definedName>
    <definedName name="_slo46">Rozpočet!#REF!</definedName>
    <definedName name="_slo5">Rozpočet!#REF!</definedName>
    <definedName name="_slo51">Rozpočet!#REF!</definedName>
    <definedName name="_slo52">Rozpočet!#REF!</definedName>
    <definedName name="_slo53">Rozpočet!#REF!</definedName>
    <definedName name="_slo54">Rozpočet!#REF!</definedName>
    <definedName name="_slo55">Rozpočet!#REF!</definedName>
    <definedName name="_slo56">Rozpočet!#REF!</definedName>
    <definedName name="_slo6">Rozpočet!#REF!</definedName>
    <definedName name="_slo61">Rozpočet!#REF!</definedName>
    <definedName name="_slo62">Rozpočet!#REF!</definedName>
    <definedName name="_slo63">Rozpočet!#REF!</definedName>
    <definedName name="_slo64">Rozpočet!#REF!</definedName>
    <definedName name="_slo65">Rozpočet!#REF!</definedName>
    <definedName name="_slo66">Rozpočet!#REF!</definedName>
    <definedName name="_slo7">Rozpočet!#REF!</definedName>
    <definedName name="_slo71">Rozpočet!#REF!</definedName>
    <definedName name="_slo72">Rozpočet!#REF!</definedName>
    <definedName name="_slo73">Rozpočet!#REF!</definedName>
    <definedName name="_slo74">Rozpočet!#REF!</definedName>
    <definedName name="_slo75">Rozpočet!#REF!</definedName>
    <definedName name="_slo76">Rozpočet!#REF!</definedName>
    <definedName name="_slo8">Rozpočet!#REF!</definedName>
    <definedName name="_slo81">Rozpočet!#REF!</definedName>
    <definedName name="_slo82">Rozpočet!#REF!</definedName>
    <definedName name="_slo83">Rozpočet!#REF!</definedName>
    <definedName name="_slo84">Rozpočet!#REF!</definedName>
    <definedName name="_slo85">Rozpočet!#REF!</definedName>
    <definedName name="_slo86">Rozpočet!#REF!</definedName>
    <definedName name="_slo9">Rozpočet!#REF!</definedName>
    <definedName name="_slo91">Rozpočet!#REF!</definedName>
    <definedName name="_slo92">Rozpočet!#REF!</definedName>
    <definedName name="_slo93">Rozpočet!#REF!</definedName>
    <definedName name="_slo94">Rozpočet!#REF!</definedName>
    <definedName name="_slo95">Rozpočet!#REF!</definedName>
    <definedName name="_slo96">Rozpočet!#REF!</definedName>
    <definedName name="_xlnm.Print_Titles" localSheetId="1">Rozpočet!$1:$10</definedName>
    <definedName name="_xlnm.Print_Area" localSheetId="1">Rozpočet!$A$1:$K$93</definedName>
    <definedName name="solver_lin" localSheetId="1" hidden="1">0</definedName>
    <definedName name="solver_num" localSheetId="1" hidden="1">0</definedName>
    <definedName name="solver_opt" localSheetId="1" hidden="1">Rozpočet!#REF!</definedName>
    <definedName name="solver_typ" localSheetId="1" hidden="1">1</definedName>
    <definedName name="solver_val" localSheetId="1" hidden="1">0</definedName>
  </definedNames>
  <calcPr calcId="191029"/>
</workbook>
</file>

<file path=xl/calcChain.xml><?xml version="1.0" encoding="utf-8"?>
<calcChain xmlns="http://schemas.openxmlformats.org/spreadsheetml/2006/main">
  <c r="A54" i="2" l="1"/>
  <c r="I59" i="2"/>
  <c r="A14" i="2"/>
  <c r="A15" i="2" s="1"/>
  <c r="A16" i="2" s="1"/>
  <c r="A17" i="2" s="1"/>
  <c r="A18" i="2" s="1"/>
  <c r="A19" i="2" s="1"/>
  <c r="A20" i="2" s="1"/>
  <c r="A21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I48" i="2"/>
  <c r="K48" i="2"/>
  <c r="I47" i="2"/>
  <c r="K47" i="2"/>
  <c r="K45" i="2"/>
  <c r="I44" i="2"/>
  <c r="K44" i="2"/>
  <c r="I46" i="2"/>
  <c r="K46" i="2"/>
  <c r="I43" i="2"/>
  <c r="K43" i="2"/>
  <c r="K39" i="2"/>
  <c r="K38" i="2"/>
  <c r="I35" i="2"/>
  <c r="K35" i="2"/>
  <c r="K34" i="2"/>
  <c r="K33" i="2"/>
  <c r="K32" i="2"/>
  <c r="K37" i="2"/>
  <c r="K36" i="2"/>
  <c r="K17" i="2"/>
  <c r="K58" i="2"/>
  <c r="I58" i="2"/>
  <c r="I57" i="2"/>
  <c r="K57" i="2"/>
  <c r="I56" i="2"/>
  <c r="K56" i="2"/>
  <c r="I55" i="2"/>
  <c r="K55" i="2"/>
  <c r="K54" i="2"/>
  <c r="K53" i="2"/>
  <c r="K62" i="2"/>
  <c r="K61" i="2"/>
  <c r="K60" i="2"/>
  <c r="K59" i="2"/>
  <c r="K63" i="2"/>
  <c r="K76" i="2"/>
  <c r="K82" i="2"/>
  <c r="K81" i="2"/>
  <c r="K80" i="2"/>
  <c r="K79" i="2"/>
  <c r="K78" i="2"/>
  <c r="K21" i="2"/>
  <c r="K20" i="2"/>
  <c r="K19" i="2"/>
  <c r="K18" i="2"/>
  <c r="K16" i="2"/>
  <c r="K14" i="2"/>
  <c r="K13" i="2"/>
  <c r="B17" i="3"/>
  <c r="B16" i="3"/>
  <c r="B15" i="3"/>
  <c r="K89" i="2"/>
  <c r="K90" i="2"/>
  <c r="K91" i="2"/>
  <c r="K84" i="2"/>
  <c r="K83" i="2"/>
  <c r="K85" i="2"/>
  <c r="A55" i="2" l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I63" i="2"/>
  <c r="I34" i="2"/>
  <c r="I45" i="2"/>
  <c r="I39" i="2"/>
  <c r="I38" i="2"/>
  <c r="I17" i="2"/>
  <c r="I36" i="2"/>
  <c r="I37" i="2"/>
  <c r="I62" i="2"/>
  <c r="I33" i="2"/>
  <c r="I32" i="2"/>
  <c r="I20" i="2"/>
  <c r="I61" i="2"/>
  <c r="I53" i="2"/>
  <c r="I21" i="2"/>
  <c r="I60" i="2"/>
  <c r="I54" i="2"/>
  <c r="I19" i="2"/>
  <c r="I16" i="2"/>
  <c r="I80" i="2"/>
  <c r="I77" i="2"/>
  <c r="I18" i="2"/>
  <c r="I90" i="2"/>
  <c r="I13" i="2"/>
  <c r="I14" i="2"/>
  <c r="I81" i="2"/>
  <c r="I82" i="2"/>
  <c r="I78" i="2"/>
  <c r="I79" i="2"/>
  <c r="K77" i="2"/>
  <c r="I76" i="2"/>
  <c r="I91" i="2"/>
  <c r="I89" i="2"/>
  <c r="I84" i="2"/>
  <c r="I83" i="2"/>
  <c r="I85" i="2"/>
  <c r="K74" i="2"/>
  <c r="I74" i="2"/>
  <c r="K70" i="2"/>
  <c r="A77" i="2" l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66" i="2"/>
  <c r="A67" i="2" s="1"/>
  <c r="A68" i="2" s="1"/>
  <c r="A69" i="2" s="1"/>
  <c r="A70" i="2" s="1"/>
  <c r="A71" i="2" s="1"/>
  <c r="A72" i="2" s="1"/>
  <c r="I70" i="2"/>
  <c r="I23" i="2"/>
  <c r="K23" i="2"/>
  <c r="I24" i="2"/>
  <c r="K24" i="2"/>
  <c r="I51" i="2"/>
  <c r="K51" i="2"/>
  <c r="I52" i="2"/>
  <c r="K52" i="2"/>
  <c r="I75" i="2"/>
  <c r="K75" i="2"/>
  <c r="K87" i="2"/>
  <c r="K88" i="2"/>
  <c r="K92" i="2"/>
  <c r="K64" i="2"/>
  <c r="K66" i="2"/>
  <c r="K65" i="2"/>
  <c r="K67" i="2"/>
  <c r="K68" i="2"/>
  <c r="I12" i="2"/>
  <c r="K12" i="2"/>
  <c r="K15" i="2"/>
  <c r="K22" i="2" s="1"/>
  <c r="K25" i="2"/>
  <c r="K26" i="2"/>
  <c r="K27" i="2"/>
  <c r="K28" i="2"/>
  <c r="K29" i="2"/>
  <c r="K30" i="2"/>
  <c r="K31" i="2"/>
  <c r="K40" i="2"/>
  <c r="K41" i="2"/>
  <c r="K42" i="2"/>
  <c r="K49" i="2"/>
  <c r="K69" i="2"/>
  <c r="K71" i="2"/>
  <c r="K72" i="2"/>
  <c r="K86" i="2"/>
  <c r="K93" i="2" l="1"/>
  <c r="E17" i="3" s="1"/>
  <c r="K73" i="2"/>
  <c r="K50" i="2"/>
  <c r="I49" i="2"/>
  <c r="I41" i="2"/>
  <c r="I29" i="2"/>
  <c r="I27" i="2"/>
  <c r="E14" i="3"/>
  <c r="I92" i="2"/>
  <c r="I87" i="2"/>
  <c r="I72" i="2"/>
  <c r="I15" i="2"/>
  <c r="I22" i="2" s="1"/>
  <c r="I64" i="2"/>
  <c r="I88" i="2"/>
  <c r="I28" i="2"/>
  <c r="I67" i="2"/>
  <c r="I66" i="2"/>
  <c r="I68" i="2"/>
  <c r="I86" i="2"/>
  <c r="I25" i="2"/>
  <c r="I71" i="2"/>
  <c r="I31" i="2"/>
  <c r="I65" i="2"/>
  <c r="I69" i="2"/>
  <c r="I30" i="2"/>
  <c r="I40" i="2"/>
  <c r="I42" i="2"/>
  <c r="I26" i="2"/>
  <c r="E16" i="3" l="1"/>
  <c r="I73" i="2"/>
  <c r="E15" i="3"/>
  <c r="I50" i="2"/>
  <c r="I93" i="2"/>
  <c r="D17" i="3" s="1"/>
  <c r="D14" i="3"/>
  <c r="E26" i="3" l="1"/>
  <c r="D16" i="3"/>
  <c r="D15" i="3"/>
  <c r="F21" i="3"/>
  <c r="D26" i="3" l="1"/>
  <c r="F23" i="3"/>
  <c r="F24" i="3" l="1"/>
  <c r="F25" i="3"/>
  <c r="B14" i="3"/>
  <c r="B13" i="3"/>
  <c r="A15" i="3"/>
  <c r="A16" i="3" s="1"/>
  <c r="A17" i="3" s="1"/>
  <c r="I11" i="2"/>
  <c r="K11" i="2"/>
  <c r="F9" i="3"/>
  <c r="C9" i="3"/>
  <c r="A1" i="3"/>
  <c r="F7" i="3"/>
  <c r="C8" i="3"/>
  <c r="G6" i="2"/>
  <c r="F20" i="3" l="1"/>
  <c r="F15" i="3"/>
  <c r="F19" i="3"/>
  <c r="F22" i="3"/>
  <c r="F18" i="3" l="1"/>
  <c r="F16" i="3"/>
  <c r="F14" i="3"/>
  <c r="E32" i="3" l="1"/>
  <c r="F32" i="3" l="1"/>
  <c r="D31" i="3"/>
  <c r="F31" i="3" l="1"/>
  <c r="D33" i="3"/>
  <c r="F17" i="3"/>
  <c r="F26" i="3" s="1"/>
  <c r="E30" i="3" l="1"/>
  <c r="E33" i="3" s="1"/>
  <c r="F30" i="3" l="1"/>
  <c r="F33" i="3" l="1"/>
  <c r="F35" i="3" s="1"/>
  <c r="F36" i="3" s="1"/>
  <c r="F37" i="3" s="1"/>
</calcChain>
</file>

<file path=xl/sharedStrings.xml><?xml version="1.0" encoding="utf-8"?>
<sst xmlns="http://schemas.openxmlformats.org/spreadsheetml/2006/main" count="264" uniqueCount="193">
  <si>
    <t xml:space="preserve">Název stavby : </t>
  </si>
  <si>
    <t xml:space="preserve">Název PS, SO : </t>
  </si>
  <si>
    <t xml:space="preserve">Datum  zpracování : </t>
  </si>
  <si>
    <t>Poř.</t>
  </si>
  <si>
    <t>C E N A</t>
  </si>
  <si>
    <t>číslo</t>
  </si>
  <si>
    <t>Číslo</t>
  </si>
  <si>
    <t xml:space="preserve">měrná </t>
  </si>
  <si>
    <t>jednotková</t>
  </si>
  <si>
    <t>Celková</t>
  </si>
  <si>
    <t>dodávky</t>
  </si>
  <si>
    <t>montáže</t>
  </si>
  <si>
    <t>pol.</t>
  </si>
  <si>
    <t>položky</t>
  </si>
  <si>
    <t>Název položky</t>
  </si>
  <si>
    <t>jednotka</t>
  </si>
  <si>
    <t>množství</t>
  </si>
  <si>
    <t>hmotnost</t>
  </si>
  <si>
    <t>celkem</t>
  </si>
  <si>
    <t xml:space="preserve"> Datum  zpracování : </t>
  </si>
  <si>
    <t>Popis položky</t>
  </si>
  <si>
    <t>CENA (Kč)</t>
  </si>
  <si>
    <t>dodávka</t>
  </si>
  <si>
    <t>montáž</t>
  </si>
  <si>
    <t>Hlavní stavební výroba celkem</t>
  </si>
  <si>
    <t>Vedlejší náklady</t>
  </si>
  <si>
    <t>Mimostaveništní doprava 3,6%</t>
  </si>
  <si>
    <t>Vedlejší náklady celkem</t>
  </si>
  <si>
    <r>
      <t>Náklady na PS</t>
    </r>
    <r>
      <rPr>
        <sz val="10"/>
        <rFont val="Arial CE"/>
        <family val="2"/>
        <charset val="238"/>
      </rPr>
      <t xml:space="preserve"> (bez DPH)</t>
    </r>
  </si>
  <si>
    <t>Náklady na PS včetně DPH</t>
  </si>
  <si>
    <t>Číslo stavby:</t>
  </si>
  <si>
    <t>Horizontální přesun 1,0%</t>
  </si>
  <si>
    <t>Zařízení staveniště 2,0%</t>
  </si>
  <si>
    <t xml:space="preserve">Název PS: </t>
  </si>
  <si>
    <t>DPH 21%</t>
  </si>
  <si>
    <t>Vytýčení kabelové trasy ve vol. terénu</t>
  </si>
  <si>
    <t>sejmutí ornice</t>
  </si>
  <si>
    <t>Výkop a zához kabelové rýhy 35 x 80</t>
  </si>
  <si>
    <t>Výkop pro rozvaděčovou skříň</t>
  </si>
  <si>
    <t>soupr</t>
  </si>
  <si>
    <t>Odvoz přebytečné zeminy</t>
  </si>
  <si>
    <t>Přeměření izol. stavu kab. a kont. žil</t>
  </si>
  <si>
    <t>Ukončení vodičů v rozvaděči</t>
  </si>
  <si>
    <t>22 011 1431</t>
  </si>
  <si>
    <t>Stejnosměrná měření na místním sděl. kabelu</t>
  </si>
  <si>
    <t xml:space="preserve">Geodetické zaměření </t>
  </si>
  <si>
    <t>km</t>
  </si>
  <si>
    <t>m3</t>
  </si>
  <si>
    <t xml:space="preserve">m </t>
  </si>
  <si>
    <t>ks</t>
  </si>
  <si>
    <t>m</t>
  </si>
  <si>
    <t>m2</t>
  </si>
  <si>
    <t>par</t>
  </si>
  <si>
    <t>Ovládací technologie</t>
  </si>
  <si>
    <t>Kabelizace</t>
  </si>
  <si>
    <t>Zemní práce</t>
  </si>
  <si>
    <t>Parametrizace PLC</t>
  </si>
  <si>
    <t>Parametrizace periferií PLC</t>
  </si>
  <si>
    <t>SW GSM komunikace</t>
  </si>
  <si>
    <t>SW záznamového zařízení</t>
  </si>
  <si>
    <t>Venkovní zařízení</t>
  </si>
  <si>
    <t>Snímač výška hl. LMP 308 441-4000-1-1-2-5-008</t>
  </si>
  <si>
    <t>Indukční snímač pololy pohonu, dod. + mont.</t>
  </si>
  <si>
    <t>soubor</t>
  </si>
  <si>
    <t>Úprava pláně v hornině třídy těžitelnosti II skupiny 4 se zhutněním ručně</t>
  </si>
  <si>
    <t>181913112</t>
  </si>
  <si>
    <t>Ukončení celoplastového kabelu bez pancíře v závěru nebo rozvaděči do 10 žil</t>
  </si>
  <si>
    <t xml:space="preserve">Revize </t>
  </si>
  <si>
    <t>Ovládací SW - instalace úprava</t>
  </si>
  <si>
    <t>Oživení technologie</t>
  </si>
  <si>
    <t>hod</t>
  </si>
  <si>
    <t>Komplexní zkoušky zařízení</t>
  </si>
  <si>
    <t>Celkem</t>
  </si>
  <si>
    <t>Indikační majáček</t>
  </si>
  <si>
    <t>kus</t>
  </si>
  <si>
    <t>Přípojná skříňka návěstidla kompletní</t>
  </si>
  <si>
    <t>Přípojná skříňka pohonu kompletní</t>
  </si>
  <si>
    <t>22 083 0111</t>
  </si>
  <si>
    <t>Montáž přípojné skříňky</t>
  </si>
  <si>
    <t>Drobný montážní materiál</t>
  </si>
  <si>
    <t>Přípojný kabel ke snímači výšky hladiny</t>
  </si>
  <si>
    <t>Přípojný kabel</t>
  </si>
  <si>
    <t>Konektor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</si>
  <si>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</si>
  <si>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</si>
  <si>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</si>
  <si>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</si>
  <si>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</si>
  <si>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</si>
  <si>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</si>
  <si>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</si>
  <si>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</si>
  <si>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</si>
  <si>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</si>
  <si>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</si>
  <si>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</si>
  <si>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</si>
  <si>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</si>
  <si>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</si>
  <si>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</si>
  <si>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R19</t>
  </si>
  <si>
    <t>R20</t>
  </si>
  <si>
    <t>R21</t>
  </si>
  <si>
    <t>R22</t>
  </si>
  <si>
    <t>R23</t>
  </si>
  <si>
    <t>R24</t>
  </si>
  <si>
    <t>R25</t>
  </si>
  <si>
    <t>R26</t>
  </si>
  <si>
    <t>Montáž stožárů osvětlení ocelových samostatně stojících délky do 12 m</t>
  </si>
  <si>
    <t>Montáž návěstidla</t>
  </si>
  <si>
    <t>Demontáž sloupu osvěltení</t>
  </si>
  <si>
    <t>Demontáž návěstidla</t>
  </si>
  <si>
    <t>Demontáž přechovodých skříněk</t>
  </si>
  <si>
    <t>Demontáž koncových čidel</t>
  </si>
  <si>
    <t>Sestava reléové skříně plast. bez zařízení - komplet</t>
  </si>
  <si>
    <t>Ochranná stříška skříně</t>
  </si>
  <si>
    <t>Sestava sekce 1 dle dokumentace - technologie</t>
  </si>
  <si>
    <t>Montáž sekce 1</t>
  </si>
  <si>
    <t>Sestava sekce 1a dle dokumentace - kabelový rozvod</t>
  </si>
  <si>
    <t>Montáž sekce 1a</t>
  </si>
  <si>
    <t>Sestava sekce 2 dle dokumentace - technologický počítač</t>
  </si>
  <si>
    <t>Montáž sekce 2</t>
  </si>
  <si>
    <t>Sestava sekce 3 dle dokumentace - ovládací panel</t>
  </si>
  <si>
    <t>Montáž sekce 3</t>
  </si>
  <si>
    <t>460671113</t>
  </si>
  <si>
    <t>Výstražná fólie pro krytí kabelů šířky přes 25 do 34 cm</t>
  </si>
  <si>
    <t>460661111</t>
  </si>
  <si>
    <t>Kabelové lože z písku pro kabely nn bez zakrytí š lože do 35 cm</t>
  </si>
  <si>
    <t>Uložení kabelu do žlabu</t>
  </si>
  <si>
    <t>Kabelová komora, montáž, beton, usazení do betonu</t>
  </si>
  <si>
    <t>Vodotěsná ucpávka chráničky</t>
  </si>
  <si>
    <t>soub</t>
  </si>
  <si>
    <t>Chránička pr.63</t>
  </si>
  <si>
    <t>Montáž trubek ochranných plastových uložených volně do rýhy ohebných přes 50 do 90 mm</t>
  </si>
  <si>
    <t>460791213</t>
  </si>
  <si>
    <t>Montáž kabel Cu plný kulatý  zatažený v trubkách (např. CYKY)</t>
  </si>
  <si>
    <t>Montáž kabelu na zeď</t>
  </si>
  <si>
    <t>220260721</t>
  </si>
  <si>
    <t>Žlab kabelový MARS  50/120  mm s přepážkou</t>
  </si>
  <si>
    <t>Montáž kabelového žlabu děrovaného nebo neděrovaného [MARS]</t>
  </si>
  <si>
    <t>Montáž uzemňovacího vedení vodičů FeZn pomocí svorek v zemi páskou do 120 mm2 v průmyslové výstavbě</t>
  </si>
  <si>
    <t>Páska zemnící 30x4</t>
  </si>
  <si>
    <t>Drát zemnící FeZn 10 mm</t>
  </si>
  <si>
    <t>Montáž uzemňovacího vedení vodičů FeZn pomocí svorek v zemi drátem průměru do 10 mm v průmyslové výstavbě</t>
  </si>
  <si>
    <t>Spojka</t>
  </si>
  <si>
    <t>Montáž spojky</t>
  </si>
  <si>
    <t>210220021</t>
  </si>
  <si>
    <t>210220023</t>
  </si>
  <si>
    <t xml:space="preserve">Kabel CYKY-J 5x6 </t>
  </si>
  <si>
    <t xml:space="preserve">Kabel CYKY-J 3x2,5 </t>
  </si>
  <si>
    <t xml:space="preserve">Kabel CYKY-J 4x2,5 </t>
  </si>
  <si>
    <t xml:space="preserve">Kabel CYKY-K 4x1,5 </t>
  </si>
  <si>
    <t xml:space="preserve">Kabel CYKY-J 7x1,5 </t>
  </si>
  <si>
    <t xml:space="preserve">Kabel CYKY-K 12x1,5 </t>
  </si>
  <si>
    <t xml:space="preserve">Kabel H07RN-F 4x2,5 </t>
  </si>
  <si>
    <t>PLC - řídící jednotka PK</t>
  </si>
  <si>
    <t>Demontáž hlubinové sondy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</si>
  <si>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</si>
  <si>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</si>
  <si>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</si>
  <si>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</si>
  <si>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</si>
  <si>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</si>
  <si>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</si>
  <si>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</si>
  <si>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</si>
  <si>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</si>
  <si>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</si>
  <si>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</si>
  <si>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</si>
  <si>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</si>
  <si>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</si>
  <si>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</si>
  <si>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</si>
  <si>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</si>
  <si>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</si>
  <si>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</si>
  <si>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</si>
  <si>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</si>
  <si>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</si>
  <si>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</si>
  <si>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</si>
  <si>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</si>
  <si>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</si>
  <si>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</si>
  <si>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</si>
  <si>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</si>
  <si>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Argo Automatizace, s.r.o., Zlatá Hora 1413, 684 01 Slavkov u Brna</t>
  </si>
  <si>
    <t>Dokumentace skutečného provedení</t>
  </si>
  <si>
    <t>Oprava PK Nedakonice</t>
  </si>
  <si>
    <t>Baťův kanál, PK Nedakonice, PK Vnorovy I. – komplexní oprava (PK Nedakonice)</t>
  </si>
  <si>
    <t>duben 2025</t>
  </si>
  <si>
    <t>Předpokládaný rozsah požadovaných prací a materiálu na elektroinstalaci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</si>
</sst>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Kč&quot;"/>
  </numFmts>
  <fonts count="22" x14ac:knownFonts="1">
    <font>
      <sz val="10"/>
      <name val="Arial CE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u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u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12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</cellStyleXfs>
  <cellXfs count="156">
    <xf numFmtId="0" fontId="0" fillId="0" borderId="0" xfId="0"/>
    <xf numFmtId="0" fontId="5" fillId="0" borderId="0" xfId="0" applyFont="1" applyProtection="1"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4" fontId="3" fillId="0" borderId="0" xfId="0" applyNumberFormat="1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14" xfId="0" applyFont="1" applyBorder="1" applyProtection="1">
      <protection locked="0"/>
    </xf>
    <xf numFmtId="0" fontId="11" fillId="0" borderId="1" xfId="0" applyFont="1" applyBorder="1" applyAlignment="1" applyProtection="1">
      <alignment horizontal="centerContinuous"/>
      <protection locked="0"/>
    </xf>
    <xf numFmtId="4" fontId="11" fillId="0" borderId="1" xfId="0" applyNumberFormat="1" applyFont="1" applyBorder="1" applyAlignment="1" applyProtection="1">
      <alignment horizontal="centerContinuous"/>
      <protection locked="0"/>
    </xf>
    <xf numFmtId="0" fontId="11" fillId="0" borderId="2" xfId="0" applyFont="1" applyBorder="1" applyAlignment="1" applyProtection="1">
      <alignment horizontal="centerContinuous"/>
      <protection locked="0"/>
    </xf>
    <xf numFmtId="0" fontId="10" fillId="0" borderId="9" xfId="0" applyFont="1" applyBorder="1" applyProtection="1"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Continuous"/>
      <protection locked="0"/>
    </xf>
    <xf numFmtId="0" fontId="10" fillId="0" borderId="18" xfId="0" applyFont="1" applyBorder="1" applyAlignment="1" applyProtection="1">
      <alignment horizontal="centerContinuous"/>
      <protection locked="0"/>
    </xf>
    <xf numFmtId="4" fontId="10" fillId="0" borderId="17" xfId="0" applyNumberFormat="1" applyFont="1" applyBorder="1" applyAlignment="1" applyProtection="1">
      <alignment horizontal="centerContinuous"/>
      <protection locked="0"/>
    </xf>
    <xf numFmtId="0" fontId="10" fillId="0" borderId="19" xfId="0" applyFont="1" applyBorder="1" applyAlignment="1" applyProtection="1">
      <alignment horizontal="centerContinuous"/>
      <protection locked="0"/>
    </xf>
    <xf numFmtId="0" fontId="10" fillId="0" borderId="18" xfId="0" applyFont="1" applyBorder="1" applyProtection="1">
      <protection locked="0"/>
    </xf>
    <xf numFmtId="0" fontId="10" fillId="0" borderId="18" xfId="0" applyFont="1" applyBorder="1" applyAlignment="1" applyProtection="1">
      <alignment horizontal="center"/>
      <protection locked="0"/>
    </xf>
    <xf numFmtId="4" fontId="10" fillId="0" borderId="18" xfId="0" applyNumberFormat="1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7" fillId="0" borderId="14" xfId="0" applyFont="1" applyBorder="1" applyProtection="1">
      <protection locked="0"/>
    </xf>
    <xf numFmtId="0" fontId="7" fillId="0" borderId="9" xfId="0" applyFont="1" applyBorder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4" fillId="0" borderId="5" xfId="0" applyFont="1" applyBorder="1" applyProtection="1">
      <protection locked="0"/>
    </xf>
    <xf numFmtId="0" fontId="5" fillId="0" borderId="17" xfId="0" applyFont="1" applyBorder="1" applyProtection="1">
      <protection locked="0"/>
    </xf>
    <xf numFmtId="2" fontId="5" fillId="0" borderId="17" xfId="2" applyNumberFormat="1" applyFont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49" fontId="13" fillId="0" borderId="5" xfId="0" applyNumberFormat="1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9" fontId="5" fillId="0" borderId="9" xfId="5" applyNumberFormat="1" applyFont="1" applyFill="1" applyBorder="1" applyAlignment="1">
      <alignment horizontal="right"/>
    </xf>
    <xf numFmtId="0" fontId="5" fillId="0" borderId="0" xfId="5" applyFont="1" applyFill="1" applyAlignment="1">
      <alignment wrapText="1"/>
    </xf>
    <xf numFmtId="0" fontId="5" fillId="0" borderId="15" xfId="5" applyFont="1" applyFill="1" applyBorder="1" applyAlignment="1">
      <alignment horizontal="left"/>
    </xf>
    <xf numFmtId="164" fontId="4" fillId="0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/>
    <xf numFmtId="0" fontId="13" fillId="0" borderId="0" xfId="0" applyFont="1" applyFill="1" applyAlignment="1" applyProtection="1">
      <alignment horizontal="left"/>
      <protection locked="0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Protection="1"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4" fontId="5" fillId="0" borderId="0" xfId="2" applyNumberFormat="1" applyFont="1" applyFill="1" applyAlignment="1">
      <alignment horizontal="right"/>
    </xf>
    <xf numFmtId="0" fontId="14" fillId="0" borderId="3" xfId="0" applyFont="1" applyFill="1" applyBorder="1" applyProtection="1">
      <protection locked="0"/>
    </xf>
    <xf numFmtId="0" fontId="5" fillId="0" borderId="3" xfId="4" applyFont="1" applyFill="1" applyBorder="1"/>
    <xf numFmtId="0" fontId="5" fillId="0" borderId="0" xfId="4" applyFont="1" applyFill="1"/>
    <xf numFmtId="4" fontId="5" fillId="0" borderId="5" xfId="0" applyNumberFormat="1" applyFont="1" applyFill="1" applyBorder="1"/>
    <xf numFmtId="4" fontId="16" fillId="0" borderId="5" xfId="0" applyNumberFormat="1" applyFont="1" applyFill="1" applyBorder="1"/>
    <xf numFmtId="4" fontId="17" fillId="0" borderId="5" xfId="0" applyNumberFormat="1" applyFont="1" applyFill="1" applyBorder="1"/>
    <xf numFmtId="4" fontId="16" fillId="0" borderId="3" xfId="0" applyNumberFormat="1" applyFont="1" applyFill="1" applyBorder="1"/>
    <xf numFmtId="0" fontId="5" fillId="0" borderId="0" xfId="5" applyFont="1" applyFill="1" applyAlignment="1">
      <alignment wrapText="1"/>
    </xf>
    <xf numFmtId="4" fontId="5" fillId="0" borderId="3" xfId="5" applyNumberFormat="1" applyFont="1" applyFill="1" applyBorder="1"/>
    <xf numFmtId="4" fontId="5" fillId="0" borderId="0" xfId="4" applyNumberFormat="1" applyFont="1" applyFill="1"/>
    <xf numFmtId="0" fontId="5" fillId="0" borderId="0" xfId="0" applyFont="1" applyProtection="1">
      <protection locked="0"/>
    </xf>
    <xf numFmtId="0" fontId="5" fillId="0" borderId="15" xfId="7" applyFont="1" applyBorder="1" applyAlignment="1">
      <alignment horizontal="left"/>
    </xf>
    <xf numFmtId="0" fontId="5" fillId="0" borderId="0" xfId="4" applyFont="1" applyFill="1" applyAlignment="1">
      <alignment vertical="top" wrapText="1"/>
    </xf>
    <xf numFmtId="0" fontId="5" fillId="0" borderId="0" xfId="0" applyFont="1" applyProtection="1">
      <protection locked="0"/>
    </xf>
    <xf numFmtId="0" fontId="5" fillId="0" borderId="3" xfId="6" applyFont="1" applyBorder="1"/>
    <xf numFmtId="4" fontId="5" fillId="0" borderId="0" xfId="6" applyNumberFormat="1" applyFont="1"/>
    <xf numFmtId="0" fontId="5" fillId="0" borderId="3" xfId="0" applyFont="1" applyBorder="1" applyAlignment="1">
      <alignment horizontal="left"/>
    </xf>
    <xf numFmtId="49" fontId="5" fillId="0" borderId="9" xfId="7" applyNumberFormat="1" applyFont="1" applyBorder="1" applyAlignment="1">
      <alignment horizontal="right"/>
    </xf>
    <xf numFmtId="0" fontId="5" fillId="0" borderId="15" xfId="7" applyFont="1" applyBorder="1" applyAlignment="1">
      <alignment horizontal="left"/>
    </xf>
    <xf numFmtId="4" fontId="5" fillId="0" borderId="3" xfId="7" applyNumberFormat="1" applyFont="1" applyBorder="1"/>
    <xf numFmtId="0" fontId="5" fillId="0" borderId="3" xfId="6" applyFont="1" applyBorder="1"/>
    <xf numFmtId="4" fontId="5" fillId="0" borderId="0" xfId="6" applyNumberFormat="1" applyFont="1"/>
    <xf numFmtId="0" fontId="5" fillId="0" borderId="0" xfId="6" applyFont="1"/>
    <xf numFmtId="0" fontId="5" fillId="0" borderId="3" xfId="6" applyFont="1" applyBorder="1"/>
    <xf numFmtId="4" fontId="5" fillId="0" borderId="0" xfId="6" applyNumberFormat="1" applyFont="1"/>
    <xf numFmtId="0" fontId="5" fillId="0" borderId="0" xfId="6" applyFont="1"/>
    <xf numFmtId="49" fontId="5" fillId="0" borderId="9" xfId="7" applyNumberFormat="1" applyFont="1" applyBorder="1" applyAlignment="1">
      <alignment horizontal="right"/>
    </xf>
    <xf numFmtId="0" fontId="5" fillId="0" borderId="0" xfId="6" applyFont="1"/>
    <xf numFmtId="49" fontId="5" fillId="0" borderId="9" xfId="7" applyNumberFormat="1" applyFont="1" applyBorder="1" applyAlignment="1">
      <alignment horizontal="right"/>
    </xf>
    <xf numFmtId="0" fontId="5" fillId="0" borderId="0" xfId="6" applyFont="1"/>
    <xf numFmtId="0" fontId="5" fillId="0" borderId="3" xfId="7" applyFont="1" applyBorder="1"/>
    <xf numFmtId="0" fontId="5" fillId="0" borderId="0" xfId="7" applyFont="1" applyFill="1" applyAlignment="1">
      <alignment wrapText="1"/>
    </xf>
    <xf numFmtId="0" fontId="2" fillId="0" borderId="0" xfId="0" applyFont="1" applyFill="1"/>
    <xf numFmtId="0" fontId="0" fillId="0" borderId="0" xfId="0" applyFill="1"/>
    <xf numFmtId="4" fontId="7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4" fontId="0" fillId="0" borderId="0" xfId="0" applyNumberFormat="1" applyFill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23" xfId="0" applyFont="1" applyFill="1" applyBorder="1" applyAlignment="1">
      <alignment horizontal="left"/>
    </xf>
    <xf numFmtId="0" fontId="0" fillId="0" borderId="14" xfId="0" applyFill="1" applyBorder="1" applyAlignment="1">
      <alignment horizontal="left" indent="1"/>
    </xf>
    <xf numFmtId="4" fontId="0" fillId="0" borderId="3" xfId="0" applyNumberFormat="1" applyFill="1" applyBorder="1"/>
    <xf numFmtId="4" fontId="0" fillId="0" borderId="9" xfId="0" applyNumberFormat="1" applyFill="1" applyBorder="1"/>
    <xf numFmtId="0" fontId="1" fillId="0" borderId="15" xfId="0" applyFont="1" applyFill="1" applyBorder="1" applyAlignment="1">
      <alignment horizontal="left" indent="1"/>
    </xf>
    <xf numFmtId="0" fontId="0" fillId="0" borderId="9" xfId="0" applyFill="1" applyBorder="1" applyAlignment="1">
      <alignment horizontal="left" indent="1"/>
    </xf>
    <xf numFmtId="0" fontId="1" fillId="0" borderId="15" xfId="0" applyFont="1" applyFill="1" applyBorder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15" xfId="0" applyFill="1" applyBorder="1" applyAlignment="1">
      <alignment horizontal="left"/>
    </xf>
    <xf numFmtId="0" fontId="0" fillId="0" borderId="5" xfId="0" applyFill="1" applyBorder="1"/>
    <xf numFmtId="4" fontId="18" fillId="0" borderId="22" xfId="0" applyNumberFormat="1" applyFont="1" applyFill="1" applyBorder="1"/>
    <xf numFmtId="4" fontId="0" fillId="0" borderId="0" xfId="0" applyNumberFormat="1" applyFill="1"/>
    <xf numFmtId="0" fontId="0" fillId="0" borderId="3" xfId="0" applyFill="1" applyBorder="1"/>
    <xf numFmtId="3" fontId="0" fillId="0" borderId="3" xfId="0" applyNumberFormat="1" applyFill="1" applyBorder="1"/>
    <xf numFmtId="4" fontId="0" fillId="0" borderId="3" xfId="0" quotePrefix="1" applyNumberFormat="1" applyFill="1" applyBorder="1"/>
    <xf numFmtId="0" fontId="0" fillId="0" borderId="10" xfId="0" applyFill="1" applyBorder="1"/>
    <xf numFmtId="4" fontId="0" fillId="0" borderId="10" xfId="0" applyNumberFormat="1" applyFill="1" applyBorder="1"/>
    <xf numFmtId="4" fontId="0" fillId="0" borderId="13" xfId="0" applyNumberFormat="1" applyFill="1" applyBorder="1"/>
    <xf numFmtId="4" fontId="0" fillId="0" borderId="5" xfId="0" applyNumberFormat="1" applyFill="1" applyBorder="1"/>
    <xf numFmtId="0" fontId="7" fillId="0" borderId="11" xfId="0" applyFont="1" applyFill="1" applyBorder="1"/>
    <xf numFmtId="0" fontId="0" fillId="0" borderId="12" xfId="0" applyFill="1" applyBorder="1"/>
    <xf numFmtId="0" fontId="0" fillId="0" borderId="11" xfId="0" applyFill="1" applyBorder="1"/>
    <xf numFmtId="165" fontId="7" fillId="0" borderId="12" xfId="0" applyNumberFormat="1" applyFont="1" applyFill="1" applyBorder="1"/>
    <xf numFmtId="165" fontId="0" fillId="0" borderId="12" xfId="0" applyNumberFormat="1" applyFill="1" applyBorder="1"/>
    <xf numFmtId="165" fontId="6" fillId="0" borderId="12" xfId="0" applyNumberFormat="1" applyFont="1" applyFill="1" applyBorder="1"/>
    <xf numFmtId="165" fontId="0" fillId="0" borderId="0" xfId="0" applyNumberFormat="1" applyFill="1"/>
    <xf numFmtId="0" fontId="0" fillId="0" borderId="28" xfId="0" applyFill="1" applyBorder="1" applyAlignment="1">
      <alignment horizontal="left" indent="1"/>
    </xf>
    <xf numFmtId="4" fontId="0" fillId="0" borderId="5" xfId="0" applyNumberFormat="1" applyFill="1" applyBorder="1"/>
    <xf numFmtId="0" fontId="20" fillId="0" borderId="0" xfId="0" applyFont="1" applyFill="1" applyAlignment="1">
      <alignment horizontal="left" vertical="top" wrapText="1"/>
    </xf>
    <xf numFmtId="0" fontId="0" fillId="0" borderId="0" xfId="0" applyFill="1"/>
    <xf numFmtId="0" fontId="0" fillId="0" borderId="2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8" fillId="0" borderId="24" xfId="0" applyFont="1" applyFill="1" applyBorder="1"/>
    <xf numFmtId="0" fontId="18" fillId="0" borderId="25" xfId="0" applyFont="1" applyFill="1" applyBorder="1"/>
    <xf numFmtId="0" fontId="0" fillId="0" borderId="26" xfId="0" applyFill="1" applyBorder="1"/>
    <xf numFmtId="0" fontId="0" fillId="0" borderId="27" xfId="0" applyFill="1" applyBorder="1"/>
    <xf numFmtId="0" fontId="3" fillId="0" borderId="15" xfId="0" applyFont="1" applyFill="1" applyBorder="1"/>
    <xf numFmtId="0" fontId="3" fillId="0" borderId="9" xfId="0" applyFont="1" applyFill="1" applyBorder="1"/>
    <xf numFmtId="0" fontId="0" fillId="0" borderId="28" xfId="0" applyFill="1" applyBorder="1"/>
    <xf numFmtId="0" fontId="0" fillId="0" borderId="13" xfId="0" applyFill="1" applyBorder="1"/>
    <xf numFmtId="0" fontId="0" fillId="0" borderId="15" xfId="0" applyFill="1" applyBorder="1"/>
    <xf numFmtId="0" fontId="0" fillId="0" borderId="9" xfId="0" applyFill="1" applyBorder="1"/>
    <xf numFmtId="0" fontId="4" fillId="0" borderId="15" xfId="0" applyFont="1" applyFill="1" applyBorder="1"/>
    <xf numFmtId="0" fontId="4" fillId="0" borderId="9" xfId="0" applyFont="1" applyFill="1" applyBorder="1"/>
    <xf numFmtId="0" fontId="21" fillId="0" borderId="0" xfId="0" applyFont="1" applyAlignment="1" applyProtection="1">
      <alignment horizontal="left" vertical="center"/>
      <protection locked="0"/>
    </xf>
  </cellXfs>
  <cellStyles count="9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4" xr:uid="{00000000-0005-0000-0000-000003000000}"/>
    <cellStyle name="normální 3 2" xfId="6" xr:uid="{00000000-0005-0000-0000-000004000000}"/>
    <cellStyle name="normální 3 3" xfId="8" xr:uid="{00000000-0005-0000-0000-000005000000}"/>
    <cellStyle name="normální_POL.XLS" xfId="2" xr:uid="{00000000-0005-0000-0000-000006000000}"/>
    <cellStyle name="normální_Sešit2" xfId="5" xr:uid="{00000000-0005-0000-0000-000007000000}"/>
    <cellStyle name="normální_Sešit2 2" xfId="7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1:J40"/>
  <sheetViews>
    <sheetView showGridLines="0" showZeros="0" tabSelected="1" zoomScale="95" workbookViewId="0">
      <selection activeCell="G7" sqref="G7"/>
    </sheetView>
  </sheetViews>
  <sheetFormatPr defaultColWidth="8.85546875" defaultRowHeight="12.75" x14ac:dyDescent="0.2"/>
  <cols>
    <col min="1" max="1" width="6.7109375" style="95" customWidth="1"/>
    <col min="2" max="2" width="6.28515625" style="95" customWidth="1"/>
    <col min="3" max="3" width="44.28515625" style="95" customWidth="1"/>
    <col min="4" max="5" width="13.7109375" style="95" customWidth="1"/>
    <col min="6" max="6" width="18" style="95" customWidth="1"/>
    <col min="7" max="7" width="21" style="95" customWidth="1"/>
    <col min="8" max="16384" width="8.85546875" style="95"/>
  </cols>
  <sheetData>
    <row r="1" spans="1:10" x14ac:dyDescent="0.2">
      <c r="A1" s="94" t="str">
        <f>Rozpočet!A1</f>
        <v>Argo Automatizace, s.r.o., Zlatá Hora 1413, 684 01 Slavkov u Brna</v>
      </c>
      <c r="B1" s="94"/>
    </row>
    <row r="2" spans="1:10" x14ac:dyDescent="0.2">
      <c r="A2" s="94"/>
      <c r="B2" s="94"/>
    </row>
    <row r="4" spans="1:10" x14ac:dyDescent="0.2">
      <c r="A4" s="137" t="s">
        <v>192</v>
      </c>
      <c r="B4" s="138"/>
      <c r="C4" s="138"/>
      <c r="D4" s="138"/>
      <c r="E4" s="138"/>
      <c r="F4" s="138"/>
      <c r="G4" s="138"/>
      <c r="H4" s="138"/>
    </row>
    <row r="6" spans="1:10" x14ac:dyDescent="0.2">
      <c r="A6" s="95" t="s">
        <v>0</v>
      </c>
      <c r="C6" s="137" t="s">
        <v>190</v>
      </c>
      <c r="D6" s="138"/>
      <c r="E6" s="138"/>
      <c r="F6" s="138"/>
      <c r="G6" s="138"/>
      <c r="H6" s="138"/>
      <c r="I6" s="138"/>
      <c r="J6" s="138"/>
    </row>
    <row r="7" spans="1:10" x14ac:dyDescent="0.2">
      <c r="C7" s="96"/>
      <c r="E7" s="97" t="s">
        <v>19</v>
      </c>
      <c r="F7" s="98" t="str">
        <f>Rozpočet!C6</f>
        <v>duben 2025</v>
      </c>
    </row>
    <row r="8" spans="1:10" x14ac:dyDescent="0.2">
      <c r="A8" s="99" t="s">
        <v>1</v>
      </c>
      <c r="C8" s="100" t="str">
        <f>Rozpočet!C5</f>
        <v>Oprava PK Nedakonice</v>
      </c>
    </row>
    <row r="9" spans="1:10" x14ac:dyDescent="0.2">
      <c r="A9" s="95" t="s">
        <v>30</v>
      </c>
      <c r="C9" s="101">
        <f>Rozpočet!J4</f>
        <v>0</v>
      </c>
      <c r="E9" s="97"/>
      <c r="F9" s="98">
        <f>Rozpočet!H6</f>
        <v>0</v>
      </c>
    </row>
    <row r="10" spans="1:10" ht="13.5" thickBot="1" x14ac:dyDescent="0.25"/>
    <row r="11" spans="1:10" x14ac:dyDescent="0.2">
      <c r="A11" s="102" t="s">
        <v>3</v>
      </c>
      <c r="B11" s="139" t="s">
        <v>20</v>
      </c>
      <c r="C11" s="140"/>
      <c r="D11" s="103" t="s">
        <v>21</v>
      </c>
      <c r="E11" s="103"/>
      <c r="F11" s="104"/>
    </row>
    <row r="12" spans="1:10" ht="13.5" thickBot="1" x14ac:dyDescent="0.25">
      <c r="A12" s="105" t="s">
        <v>5</v>
      </c>
      <c r="B12" s="141"/>
      <c r="C12" s="142"/>
      <c r="D12" s="106" t="s">
        <v>22</v>
      </c>
      <c r="E12" s="106" t="s">
        <v>23</v>
      </c>
      <c r="F12" s="107" t="s">
        <v>18</v>
      </c>
    </row>
    <row r="13" spans="1:10" ht="14.25" customHeight="1" x14ac:dyDescent="0.2">
      <c r="A13" s="108"/>
      <c r="B13" s="109">
        <f>Rozpočet!C11</f>
        <v>0</v>
      </c>
      <c r="C13" s="110"/>
      <c r="D13" s="111"/>
      <c r="E13" s="111"/>
      <c r="F13" s="112"/>
    </row>
    <row r="14" spans="1:10" ht="14.25" customHeight="1" x14ac:dyDescent="0.2">
      <c r="A14" s="108">
        <v>1</v>
      </c>
      <c r="B14" s="113" t="str">
        <f>Rozpočet!C12</f>
        <v>Zemní práce</v>
      </c>
      <c r="C14" s="114"/>
      <c r="D14" s="111">
        <f>Rozpočet!I22</f>
        <v>0</v>
      </c>
      <c r="E14" s="111">
        <f>Rozpočet!K22</f>
        <v>0</v>
      </c>
      <c r="F14" s="112">
        <f>D14+E14</f>
        <v>0</v>
      </c>
    </row>
    <row r="15" spans="1:10" ht="14.25" customHeight="1" x14ac:dyDescent="0.2">
      <c r="A15" s="108">
        <f>A14+1</f>
        <v>2</v>
      </c>
      <c r="B15" s="113" t="str">
        <f>Rozpočet!C24</f>
        <v>Kabelizace</v>
      </c>
      <c r="C15" s="114"/>
      <c r="D15" s="111">
        <f>Rozpočet!I50</f>
        <v>0</v>
      </c>
      <c r="E15" s="111">
        <f>Rozpočet!K50</f>
        <v>0</v>
      </c>
      <c r="F15" s="112">
        <f t="shared" ref="F15:F25" si="0">D15+E15</f>
        <v>0</v>
      </c>
    </row>
    <row r="16" spans="1:10" ht="14.25" customHeight="1" x14ac:dyDescent="0.2">
      <c r="A16" s="108">
        <f>A15+1</f>
        <v>3</v>
      </c>
      <c r="B16" s="113" t="str">
        <f>Rozpočet!C52</f>
        <v>Ovládací technologie</v>
      </c>
      <c r="C16" s="114"/>
      <c r="D16" s="111">
        <f>Rozpočet!I73</f>
        <v>0</v>
      </c>
      <c r="E16" s="111">
        <f>Rozpočet!K73</f>
        <v>0</v>
      </c>
      <c r="F16" s="112">
        <f t="shared" si="0"/>
        <v>0</v>
      </c>
    </row>
    <row r="17" spans="1:7" ht="14.25" customHeight="1" x14ac:dyDescent="0.2">
      <c r="A17" s="108">
        <f t="shared" ref="A17" si="1">A16+1</f>
        <v>4</v>
      </c>
      <c r="B17" s="113" t="str">
        <f>Rozpočet!C75</f>
        <v>Venkovní zařízení</v>
      </c>
      <c r="C17" s="114"/>
      <c r="D17" s="111">
        <f>Rozpočet!I93</f>
        <v>0</v>
      </c>
      <c r="E17" s="111">
        <f>Rozpočet!K93</f>
        <v>0</v>
      </c>
      <c r="F17" s="112">
        <f t="shared" si="0"/>
        <v>0</v>
      </c>
    </row>
    <row r="18" spans="1:7" ht="14.25" customHeight="1" x14ac:dyDescent="0.2">
      <c r="A18" s="108"/>
      <c r="B18" s="115"/>
      <c r="C18" s="114"/>
      <c r="D18" s="111"/>
      <c r="E18" s="111"/>
      <c r="F18" s="112">
        <f t="shared" si="0"/>
        <v>0</v>
      </c>
    </row>
    <row r="19" spans="1:7" ht="14.25" customHeight="1" x14ac:dyDescent="0.2">
      <c r="A19" s="108"/>
      <c r="B19" s="115"/>
      <c r="C19" s="114"/>
      <c r="D19" s="111"/>
      <c r="E19" s="111"/>
      <c r="F19" s="112">
        <f t="shared" si="0"/>
        <v>0</v>
      </c>
    </row>
    <row r="20" spans="1:7" ht="14.25" customHeight="1" x14ac:dyDescent="0.2">
      <c r="A20" s="108"/>
      <c r="B20" s="115"/>
      <c r="C20" s="116"/>
      <c r="D20" s="111"/>
      <c r="E20" s="111"/>
      <c r="F20" s="112">
        <f t="shared" si="0"/>
        <v>0</v>
      </c>
    </row>
    <row r="21" spans="1:7" ht="14.25" customHeight="1" x14ac:dyDescent="0.2">
      <c r="A21" s="108"/>
      <c r="B21" s="115"/>
      <c r="C21" s="116"/>
      <c r="D21" s="111"/>
      <c r="E21" s="111"/>
      <c r="F21" s="112">
        <f t="shared" si="0"/>
        <v>0</v>
      </c>
    </row>
    <row r="22" spans="1:7" ht="14.25" customHeight="1" x14ac:dyDescent="0.2">
      <c r="A22" s="108"/>
      <c r="B22" s="115"/>
      <c r="C22" s="116"/>
      <c r="D22" s="111"/>
      <c r="E22" s="111"/>
      <c r="F22" s="112">
        <f t="shared" si="0"/>
        <v>0</v>
      </c>
    </row>
    <row r="23" spans="1:7" ht="14.25" customHeight="1" x14ac:dyDescent="0.2">
      <c r="A23" s="108"/>
      <c r="B23" s="115"/>
      <c r="C23" s="116"/>
      <c r="D23" s="111"/>
      <c r="E23" s="111"/>
      <c r="F23" s="112">
        <f t="shared" si="0"/>
        <v>0</v>
      </c>
    </row>
    <row r="24" spans="1:7" ht="14.25" customHeight="1" x14ac:dyDescent="0.2">
      <c r="A24" s="108"/>
      <c r="B24" s="117"/>
      <c r="C24" s="116"/>
      <c r="D24" s="111"/>
      <c r="E24" s="111"/>
      <c r="F24" s="112">
        <f t="shared" si="0"/>
        <v>0</v>
      </c>
    </row>
    <row r="25" spans="1:7" ht="14.25" customHeight="1" thickBot="1" x14ac:dyDescent="0.25">
      <c r="A25" s="108">
        <v>5</v>
      </c>
      <c r="B25" s="135" t="s">
        <v>188</v>
      </c>
      <c r="C25" s="116"/>
      <c r="D25" s="111"/>
      <c r="E25" s="111"/>
      <c r="F25" s="112">
        <f t="shared" si="0"/>
        <v>0</v>
      </c>
    </row>
    <row r="26" spans="1:7" ht="14.25" customHeight="1" thickTop="1" x14ac:dyDescent="0.2">
      <c r="A26" s="118"/>
      <c r="B26" s="143" t="s">
        <v>24</v>
      </c>
      <c r="C26" s="144"/>
      <c r="D26" s="119">
        <f>SUM(D13:D25)</f>
        <v>0</v>
      </c>
      <c r="E26" s="119">
        <f>SUM(E13:E25)</f>
        <v>0</v>
      </c>
      <c r="F26" s="119">
        <f>SUM(F13:F25)</f>
        <v>0</v>
      </c>
      <c r="G26" s="120"/>
    </row>
    <row r="27" spans="1:7" ht="14.25" customHeight="1" x14ac:dyDescent="0.2">
      <c r="A27" s="121"/>
      <c r="B27" s="145"/>
      <c r="C27" s="146"/>
      <c r="D27" s="122"/>
      <c r="E27" s="122"/>
      <c r="F27" s="112"/>
    </row>
    <row r="28" spans="1:7" ht="14.25" customHeight="1" x14ac:dyDescent="0.2">
      <c r="A28" s="121"/>
      <c r="B28" s="147" t="s">
        <v>25</v>
      </c>
      <c r="C28" s="148"/>
      <c r="D28" s="122"/>
      <c r="E28" s="122"/>
      <c r="F28" s="112"/>
    </row>
    <row r="29" spans="1:7" ht="14.25" customHeight="1" x14ac:dyDescent="0.2">
      <c r="A29" s="121"/>
      <c r="B29" s="151"/>
      <c r="C29" s="152"/>
      <c r="D29" s="121"/>
      <c r="E29" s="121"/>
      <c r="F29" s="112"/>
    </row>
    <row r="30" spans="1:7" ht="14.25" customHeight="1" x14ac:dyDescent="0.2">
      <c r="A30" s="121"/>
      <c r="B30" s="153" t="s">
        <v>32</v>
      </c>
      <c r="C30" s="154"/>
      <c r="D30" s="123"/>
      <c r="E30" s="111">
        <f>ROUND(E26*RIGHT(B30,4),1)</f>
        <v>0</v>
      </c>
      <c r="F30" s="112">
        <f>D30+E30</f>
        <v>0</v>
      </c>
    </row>
    <row r="31" spans="1:7" ht="14.25" customHeight="1" x14ac:dyDescent="0.2">
      <c r="A31" s="121"/>
      <c r="B31" s="153" t="s">
        <v>26</v>
      </c>
      <c r="C31" s="154"/>
      <c r="D31" s="111">
        <f>ROUND(D26*RIGHT(B31,4),1)</f>
        <v>0</v>
      </c>
      <c r="E31" s="123"/>
      <c r="F31" s="112">
        <f>D31+E31</f>
        <v>0</v>
      </c>
    </row>
    <row r="32" spans="1:7" ht="14.25" customHeight="1" thickBot="1" x14ac:dyDescent="0.25">
      <c r="A32" s="124"/>
      <c r="B32" s="149" t="s">
        <v>31</v>
      </c>
      <c r="C32" s="150"/>
      <c r="D32" s="125"/>
      <c r="E32" s="125">
        <f>ROUND(D26*RIGHT(B32,4),1)</f>
        <v>0</v>
      </c>
      <c r="F32" s="126">
        <f>D32+E32</f>
        <v>0</v>
      </c>
    </row>
    <row r="33" spans="1:6" ht="14.25" customHeight="1" thickTop="1" x14ac:dyDescent="0.2">
      <c r="A33" s="118"/>
      <c r="B33" s="118"/>
      <c r="C33" s="118" t="s">
        <v>27</v>
      </c>
      <c r="D33" s="127">
        <f>SUM(D30:D32)</f>
        <v>0</v>
      </c>
      <c r="E33" s="136">
        <f>SUM(E30:E32)</f>
        <v>0</v>
      </c>
      <c r="F33" s="127">
        <f>SUM(F30:F32)</f>
        <v>0</v>
      </c>
    </row>
    <row r="34" spans="1:6" ht="13.5" thickBot="1" x14ac:dyDescent="0.25"/>
    <row r="35" spans="1:6" ht="14.25" customHeight="1" thickBot="1" x14ac:dyDescent="0.25">
      <c r="C35" s="128" t="s">
        <v>28</v>
      </c>
      <c r="D35" s="129"/>
      <c r="E35" s="130"/>
      <c r="F35" s="131">
        <f>ROUND(SUM(F26+F33),2)</f>
        <v>0</v>
      </c>
    </row>
    <row r="36" spans="1:6" ht="14.25" customHeight="1" thickBot="1" x14ac:dyDescent="0.25">
      <c r="C36" s="130" t="s">
        <v>34</v>
      </c>
      <c r="D36" s="129"/>
      <c r="E36" s="130"/>
      <c r="F36" s="132">
        <f>ROUND(F35*21%,2)</f>
        <v>0</v>
      </c>
    </row>
    <row r="37" spans="1:6" ht="14.25" customHeight="1" thickBot="1" x14ac:dyDescent="0.25">
      <c r="C37" s="128" t="s">
        <v>29</v>
      </c>
      <c r="D37" s="129"/>
      <c r="E37" s="130"/>
      <c r="F37" s="133">
        <f>F35+F36</f>
        <v>0</v>
      </c>
    </row>
    <row r="40" spans="1:6" x14ac:dyDescent="0.2">
      <c r="F40" s="134"/>
    </row>
  </sheetData>
  <mergeCells count="10">
    <mergeCell ref="B32:C32"/>
    <mergeCell ref="B29:C29"/>
    <mergeCell ref="B30:C30"/>
    <mergeCell ref="B31:C31"/>
    <mergeCell ref="A4:H4"/>
    <mergeCell ref="C6:J6"/>
    <mergeCell ref="B11:C12"/>
    <mergeCell ref="B26:C26"/>
    <mergeCell ref="B27:C27"/>
    <mergeCell ref="B28:C28"/>
  </mergeCells>
  <dataValidations xWindow="330" yWindow="476" count="2">
    <dataValidation allowBlank="1" showInputMessage="1" showErrorMessage="1" promptTitle="NEZADÁVAT" prompt="žádné vzorce ani hodnoty" sqref="D32 E31 D30" xr:uid="{00000000-0002-0000-0000-000000000000}"/>
    <dataValidation allowBlank="1" showInputMessage="1" showErrorMessage="1" promptTitle="Zadávejte" prompt="procenta ve tvaru 0,0% aby vzorec správně vypočítal výslednou sazbu" sqref="B30:C32" xr:uid="{00000000-0002-0000-0000-000001000000}"/>
  </dataValidations>
  <printOptions horizontalCentered="1" gridLinesSet="0"/>
  <pageMargins left="0.78740157480314965" right="0.78740157480314965" top="0.78740157480314965" bottom="0.78740157480314965" header="0.47244094488188981" footer="0.51181102362204722"/>
  <pageSetup paperSize="9" orientation="landscape" blackAndWhite="1" horizont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K94"/>
  <sheetViews>
    <sheetView showGridLines="0" showZeros="0" zoomScale="130" zoomScaleNormal="130" zoomScaleSheetLayoutView="115" workbookViewId="0">
      <pane ySplit="10" topLeftCell="A11" activePane="bottomLeft" state="frozen"/>
      <selection activeCell="C1" sqref="C1"/>
      <selection pane="bottomLeft" activeCell="A3" sqref="A3"/>
    </sheetView>
  </sheetViews>
  <sheetFormatPr defaultColWidth="9.140625" defaultRowHeight="12.75" x14ac:dyDescent="0.2"/>
  <cols>
    <col min="1" max="1" width="6.5703125" style="40" customWidth="1"/>
    <col min="2" max="2" width="12.42578125" style="2" customWidth="1"/>
    <col min="3" max="3" width="50.7109375" style="2" customWidth="1"/>
    <col min="4" max="4" width="8.140625" style="2" customWidth="1"/>
    <col min="5" max="5" width="8.28515625" style="2" bestFit="1" customWidth="1"/>
    <col min="6" max="6" width="10.140625" style="2" hidden="1" customWidth="1"/>
    <col min="7" max="7" width="14" style="2" hidden="1" customWidth="1"/>
    <col min="8" max="8" width="10.7109375" style="2" customWidth="1"/>
    <col min="9" max="9" width="12.7109375" style="2" bestFit="1" customWidth="1"/>
    <col min="10" max="10" width="10.85546875" style="3" bestFit="1" customWidth="1"/>
    <col min="11" max="11" width="12.28515625" style="2" customWidth="1"/>
    <col min="12" max="16384" width="9.140625" style="2"/>
  </cols>
  <sheetData>
    <row r="1" spans="1:11" x14ac:dyDescent="0.2">
      <c r="A1" s="39" t="s">
        <v>187</v>
      </c>
      <c r="B1" s="1"/>
    </row>
    <row r="2" spans="1:11" x14ac:dyDescent="0.2">
      <c r="A2" s="39"/>
      <c r="B2" s="1"/>
    </row>
    <row r="3" spans="1:11" s="6" customFormat="1" ht="15.75" x14ac:dyDescent="0.2">
      <c r="A3" s="155" t="s">
        <v>192</v>
      </c>
      <c r="B3" s="4"/>
      <c r="C3" s="4"/>
      <c r="D3" s="4"/>
      <c r="E3" s="4"/>
      <c r="F3" s="4"/>
      <c r="G3" s="4"/>
      <c r="H3" s="4"/>
      <c r="I3" s="4"/>
      <c r="J3" s="5"/>
      <c r="K3" s="4"/>
    </row>
    <row r="4" spans="1:11" s="7" customFormat="1" x14ac:dyDescent="0.2">
      <c r="A4" s="40" t="s">
        <v>0</v>
      </c>
      <c r="B4" s="2"/>
      <c r="C4" s="137" t="s">
        <v>190</v>
      </c>
      <c r="D4" s="138"/>
      <c r="E4" s="138"/>
      <c r="F4" s="138"/>
      <c r="G4" s="138"/>
      <c r="H4" s="138"/>
      <c r="I4" s="138"/>
      <c r="J4" s="138"/>
      <c r="K4" s="2"/>
    </row>
    <row r="5" spans="1:11" s="7" customFormat="1" x14ac:dyDescent="0.2">
      <c r="A5" s="41" t="s">
        <v>33</v>
      </c>
      <c r="C5" s="34" t="s">
        <v>189</v>
      </c>
      <c r="I5" s="8"/>
      <c r="J5" s="9"/>
      <c r="K5" s="2"/>
    </row>
    <row r="6" spans="1:11" s="12" customFormat="1" ht="13.5" thickBot="1" x14ac:dyDescent="0.25">
      <c r="A6" s="42" t="s">
        <v>2</v>
      </c>
      <c r="B6" s="7"/>
      <c r="C6" s="33" t="s">
        <v>191</v>
      </c>
      <c r="D6" s="6"/>
      <c r="E6" s="7"/>
      <c r="F6" s="7"/>
      <c r="G6" s="10">
        <f ca="1">TODAY()</f>
        <v>45764</v>
      </c>
      <c r="H6" s="30"/>
      <c r="I6" s="7"/>
      <c r="J6" s="11"/>
      <c r="K6" s="7"/>
    </row>
    <row r="7" spans="1:11" s="7" customFormat="1" x14ac:dyDescent="0.2">
      <c r="A7" s="43" t="s">
        <v>3</v>
      </c>
      <c r="B7" s="13"/>
      <c r="C7" s="31"/>
      <c r="D7" s="13"/>
      <c r="E7" s="13"/>
      <c r="F7" s="13"/>
      <c r="G7" s="13"/>
      <c r="H7" s="14" t="s">
        <v>4</v>
      </c>
      <c r="I7" s="14"/>
      <c r="J7" s="15"/>
      <c r="K7" s="16"/>
    </row>
    <row r="8" spans="1:11" s="7" customFormat="1" x14ac:dyDescent="0.2">
      <c r="A8" s="44" t="s">
        <v>5</v>
      </c>
      <c r="B8" s="17" t="s">
        <v>6</v>
      </c>
      <c r="C8" s="32"/>
      <c r="D8" s="18" t="s">
        <v>7</v>
      </c>
      <c r="E8" s="17"/>
      <c r="F8" s="17" t="s">
        <v>8</v>
      </c>
      <c r="G8" s="18" t="s">
        <v>9</v>
      </c>
      <c r="H8" s="19" t="s">
        <v>10</v>
      </c>
      <c r="I8" s="20"/>
      <c r="J8" s="21" t="s">
        <v>11</v>
      </c>
      <c r="K8" s="22"/>
    </row>
    <row r="9" spans="1:11" s="7" customFormat="1" x14ac:dyDescent="0.2">
      <c r="A9" s="45" t="s">
        <v>12</v>
      </c>
      <c r="B9" s="23" t="s">
        <v>13</v>
      </c>
      <c r="C9" s="23" t="s">
        <v>14</v>
      </c>
      <c r="D9" s="24" t="s">
        <v>15</v>
      </c>
      <c r="E9" s="24" t="s">
        <v>16</v>
      </c>
      <c r="F9" s="24" t="s">
        <v>17</v>
      </c>
      <c r="G9" s="24" t="s">
        <v>17</v>
      </c>
      <c r="H9" s="24" t="s">
        <v>8</v>
      </c>
      <c r="I9" s="24" t="s">
        <v>18</v>
      </c>
      <c r="J9" s="25" t="s">
        <v>8</v>
      </c>
      <c r="K9" s="26" t="s">
        <v>18</v>
      </c>
    </row>
    <row r="10" spans="1:11" ht="13.5" thickBot="1" x14ac:dyDescent="0.25">
      <c r="A10" s="46"/>
      <c r="B10" s="27">
        <v>1</v>
      </c>
      <c r="C10" s="27">
        <v>2</v>
      </c>
      <c r="D10" s="27">
        <v>3</v>
      </c>
      <c r="E10" s="27">
        <v>4</v>
      </c>
      <c r="F10" s="27">
        <v>5</v>
      </c>
      <c r="G10" s="27">
        <v>6</v>
      </c>
      <c r="H10" s="27">
        <v>7</v>
      </c>
      <c r="I10" s="27">
        <v>8</v>
      </c>
      <c r="J10" s="28">
        <v>9</v>
      </c>
      <c r="K10" s="29">
        <v>10</v>
      </c>
    </row>
    <row r="11" spans="1:11" s="1" customFormat="1" ht="13.5" customHeight="1" x14ac:dyDescent="0.2">
      <c r="A11" s="50"/>
      <c r="B11" s="57"/>
      <c r="C11" s="59"/>
      <c r="D11" s="60"/>
      <c r="E11" s="61"/>
      <c r="F11" s="54"/>
      <c r="G11" s="55"/>
      <c r="H11" s="56"/>
      <c r="I11" s="56">
        <f>E11*H11</f>
        <v>0</v>
      </c>
      <c r="J11" s="56"/>
      <c r="K11" s="56">
        <f>E11*J11</f>
        <v>0</v>
      </c>
    </row>
    <row r="12" spans="1:11" s="1" customFormat="1" ht="13.5" customHeight="1" x14ac:dyDescent="0.2">
      <c r="A12" s="50"/>
      <c r="B12" s="57"/>
      <c r="C12" s="62" t="s">
        <v>55</v>
      </c>
      <c r="D12" s="60"/>
      <c r="E12" s="61"/>
      <c r="F12" s="54"/>
      <c r="G12" s="55"/>
      <c r="H12" s="56"/>
      <c r="I12" s="56">
        <f t="shared" ref="I12:I21" si="0">E12*H12</f>
        <v>0</v>
      </c>
      <c r="J12" s="56"/>
      <c r="K12" s="56">
        <f t="shared" ref="K12:K20" si="1">E12*J12</f>
        <v>0</v>
      </c>
    </row>
    <row r="13" spans="1:11" s="1" customFormat="1" ht="13.5" customHeight="1" x14ac:dyDescent="0.2">
      <c r="A13" s="50">
        <v>1</v>
      </c>
      <c r="B13" s="51">
        <v>460010023</v>
      </c>
      <c r="C13" s="69" t="s">
        <v>35</v>
      </c>
      <c r="D13" s="53" t="s">
        <v>63</v>
      </c>
      <c r="E13" s="70">
        <v>1</v>
      </c>
      <c r="F13" s="54"/>
      <c r="G13" s="55"/>
      <c r="H13" s="56"/>
      <c r="I13" s="56">
        <f t="shared" si="0"/>
        <v>0</v>
      </c>
      <c r="J13" s="56"/>
      <c r="K13" s="56">
        <f t="shared" si="1"/>
        <v>0</v>
      </c>
    </row>
    <row r="14" spans="1:11" s="1" customFormat="1" ht="13.5" customHeight="1" x14ac:dyDescent="0.2">
      <c r="A14" s="50">
        <f>A13+1</f>
        <v>2</v>
      </c>
      <c r="B14" s="51">
        <v>460030006</v>
      </c>
      <c r="C14" s="69" t="s">
        <v>36</v>
      </c>
      <c r="D14" s="53" t="s">
        <v>47</v>
      </c>
      <c r="E14" s="70">
        <v>17</v>
      </c>
      <c r="F14" s="54"/>
      <c r="G14" s="55"/>
      <c r="H14" s="56"/>
      <c r="I14" s="56">
        <f t="shared" si="0"/>
        <v>0</v>
      </c>
      <c r="J14" s="56"/>
      <c r="K14" s="56">
        <f t="shared" si="1"/>
        <v>0</v>
      </c>
    </row>
    <row r="15" spans="1:11" s="1" customFormat="1" ht="13.5" customHeight="1" x14ac:dyDescent="0.2">
      <c r="A15" s="50">
        <f t="shared" ref="A15:A72" si="2">A14+1</f>
        <v>3</v>
      </c>
      <c r="B15" s="51">
        <v>460070214</v>
      </c>
      <c r="C15" s="64" t="s">
        <v>38</v>
      </c>
      <c r="D15" s="63" t="s">
        <v>49</v>
      </c>
      <c r="E15" s="71">
        <v>1</v>
      </c>
      <c r="F15" s="54"/>
      <c r="G15" s="55"/>
      <c r="H15" s="56"/>
      <c r="I15" s="56">
        <f>E15*H15</f>
        <v>0</v>
      </c>
      <c r="J15" s="56"/>
      <c r="K15" s="56">
        <f>E15*J15</f>
        <v>0</v>
      </c>
    </row>
    <row r="16" spans="1:11" s="1" customFormat="1" ht="13.5" customHeight="1" x14ac:dyDescent="0.2">
      <c r="A16" s="50">
        <f t="shared" si="2"/>
        <v>4</v>
      </c>
      <c r="B16" s="51">
        <v>460200164</v>
      </c>
      <c r="C16" s="69" t="s">
        <v>37</v>
      </c>
      <c r="D16" s="53" t="s">
        <v>48</v>
      </c>
      <c r="E16" s="70">
        <v>179</v>
      </c>
      <c r="F16" s="54"/>
      <c r="G16" s="55"/>
      <c r="H16" s="56"/>
      <c r="I16" s="56">
        <f t="shared" si="0"/>
        <v>0</v>
      </c>
      <c r="J16" s="56"/>
      <c r="K16" s="56">
        <f t="shared" si="1"/>
        <v>0</v>
      </c>
    </row>
    <row r="17" spans="1:11" s="75" customFormat="1" ht="13.5" customHeight="1" x14ac:dyDescent="0.2">
      <c r="A17" s="50">
        <f t="shared" si="2"/>
        <v>5</v>
      </c>
      <c r="B17" s="79" t="s">
        <v>126</v>
      </c>
      <c r="C17" s="93" t="s">
        <v>127</v>
      </c>
      <c r="D17" s="80" t="s">
        <v>50</v>
      </c>
      <c r="E17" s="81">
        <v>179</v>
      </c>
      <c r="F17" s="54"/>
      <c r="G17" s="55"/>
      <c r="H17" s="56"/>
      <c r="I17" s="56">
        <f t="shared" ref="I17" si="3">E17*H17</f>
        <v>0</v>
      </c>
      <c r="J17" s="56"/>
      <c r="K17" s="56">
        <f t="shared" ref="K17" si="4">E17*J17</f>
        <v>0</v>
      </c>
    </row>
    <row r="18" spans="1:11" s="1" customFormat="1" ht="13.5" customHeight="1" x14ac:dyDescent="0.2">
      <c r="A18" s="50">
        <f t="shared" si="2"/>
        <v>6</v>
      </c>
      <c r="B18" s="79" t="s">
        <v>124</v>
      </c>
      <c r="C18" s="93" t="s">
        <v>125</v>
      </c>
      <c r="D18" s="80" t="s">
        <v>50</v>
      </c>
      <c r="E18" s="81">
        <v>179</v>
      </c>
      <c r="F18" s="54"/>
      <c r="G18" s="55"/>
      <c r="H18" s="56"/>
      <c r="I18" s="56">
        <f t="shared" si="0"/>
        <v>0</v>
      </c>
      <c r="J18" s="56"/>
      <c r="K18" s="56">
        <f t="shared" si="1"/>
        <v>0</v>
      </c>
    </row>
    <row r="19" spans="1:11" s="1" customFormat="1" ht="13.5" customHeight="1" x14ac:dyDescent="0.2">
      <c r="A19" s="50">
        <f t="shared" si="2"/>
        <v>7</v>
      </c>
      <c r="B19" s="51">
        <v>46600001</v>
      </c>
      <c r="C19" s="69" t="s">
        <v>40</v>
      </c>
      <c r="D19" s="53" t="s">
        <v>47</v>
      </c>
      <c r="E19" s="70">
        <v>9.4</v>
      </c>
      <c r="F19" s="54"/>
      <c r="G19" s="55"/>
      <c r="H19" s="56"/>
      <c r="I19" s="56">
        <f t="shared" si="0"/>
        <v>0</v>
      </c>
      <c r="J19" s="56"/>
      <c r="K19" s="56">
        <f t="shared" si="1"/>
        <v>0</v>
      </c>
    </row>
    <row r="20" spans="1:11" s="1" customFormat="1" ht="13.5" customHeight="1" x14ac:dyDescent="0.2">
      <c r="A20" s="50">
        <f t="shared" si="2"/>
        <v>8</v>
      </c>
      <c r="B20" s="51" t="s">
        <v>65</v>
      </c>
      <c r="C20" s="69" t="s">
        <v>64</v>
      </c>
      <c r="D20" s="53" t="s">
        <v>51</v>
      </c>
      <c r="E20" s="70">
        <v>126</v>
      </c>
      <c r="F20" s="54"/>
      <c r="G20" s="55"/>
      <c r="H20" s="56"/>
      <c r="I20" s="56">
        <f t="shared" si="0"/>
        <v>0</v>
      </c>
      <c r="J20" s="56"/>
      <c r="K20" s="56">
        <f t="shared" si="1"/>
        <v>0</v>
      </c>
    </row>
    <row r="21" spans="1:11" s="1" customFormat="1" ht="13.5" customHeight="1" x14ac:dyDescent="0.2">
      <c r="A21" s="50">
        <f t="shared" si="2"/>
        <v>9</v>
      </c>
      <c r="B21" s="51" t="s">
        <v>83</v>
      </c>
      <c r="C21" s="69" t="s">
        <v>45</v>
      </c>
      <c r="D21" s="53" t="s">
        <v>46</v>
      </c>
      <c r="E21" s="70">
        <v>1</v>
      </c>
      <c r="F21" s="54"/>
      <c r="G21" s="55"/>
      <c r="H21" s="56"/>
      <c r="I21" s="56">
        <f t="shared" si="0"/>
        <v>0</v>
      </c>
      <c r="J21" s="56"/>
      <c r="K21" s="56">
        <f>E21*J21</f>
        <v>0</v>
      </c>
    </row>
    <row r="22" spans="1:11" s="1" customFormat="1" ht="13.5" customHeight="1" x14ac:dyDescent="0.2">
      <c r="A22" s="50"/>
      <c r="B22" s="57"/>
      <c r="C22" s="62" t="s">
        <v>72</v>
      </c>
      <c r="D22" s="60"/>
      <c r="E22" s="61"/>
      <c r="F22" s="54"/>
      <c r="G22" s="55"/>
      <c r="H22" s="56"/>
      <c r="I22" s="68">
        <f>SUM(I13:I21)</f>
        <v>0</v>
      </c>
      <c r="J22" s="56"/>
      <c r="K22" s="68">
        <f>SUM(K13:K21)</f>
        <v>0</v>
      </c>
    </row>
    <row r="23" spans="1:11" s="1" customFormat="1" ht="13.5" customHeight="1" x14ac:dyDescent="0.2">
      <c r="A23" s="50"/>
      <c r="B23" s="57"/>
      <c r="C23" s="62"/>
      <c r="D23" s="60"/>
      <c r="E23" s="61"/>
      <c r="F23" s="54"/>
      <c r="G23" s="55"/>
      <c r="H23" s="56"/>
      <c r="I23" s="56">
        <f t="shared" ref="I23:I51" si="5">E23*H23</f>
        <v>0</v>
      </c>
      <c r="J23" s="56"/>
      <c r="K23" s="56">
        <f t="shared" ref="K23:K51" si="6">E23*J23</f>
        <v>0</v>
      </c>
    </row>
    <row r="24" spans="1:11" s="1" customFormat="1" ht="13.5" customHeight="1" x14ac:dyDescent="0.2">
      <c r="A24" s="50"/>
      <c r="B24" s="57"/>
      <c r="C24" s="62" t="s">
        <v>54</v>
      </c>
      <c r="D24" s="60"/>
      <c r="E24" s="61"/>
      <c r="F24" s="54"/>
      <c r="G24" s="55"/>
      <c r="H24" s="56"/>
      <c r="I24" s="56">
        <f t="shared" si="5"/>
        <v>0</v>
      </c>
      <c r="J24" s="56"/>
      <c r="K24" s="56">
        <f t="shared" si="6"/>
        <v>0</v>
      </c>
    </row>
    <row r="25" spans="1:11" s="1" customFormat="1" ht="13.5" customHeight="1" x14ac:dyDescent="0.2">
      <c r="A25" s="50">
        <v>10</v>
      </c>
      <c r="B25" s="51" t="s">
        <v>84</v>
      </c>
      <c r="C25" s="91" t="s">
        <v>148</v>
      </c>
      <c r="D25" s="82" t="s">
        <v>50</v>
      </c>
      <c r="E25" s="83">
        <v>52</v>
      </c>
      <c r="F25" s="54"/>
      <c r="G25" s="55"/>
      <c r="H25" s="56"/>
      <c r="I25" s="56">
        <f t="shared" si="5"/>
        <v>0</v>
      </c>
      <c r="J25" s="56"/>
      <c r="K25" s="56">
        <f t="shared" si="6"/>
        <v>0</v>
      </c>
    </row>
    <row r="26" spans="1:11" s="1" customFormat="1" ht="13.5" customHeight="1" x14ac:dyDescent="0.2">
      <c r="A26" s="50">
        <f t="shared" si="2"/>
        <v>11</v>
      </c>
      <c r="B26" s="51" t="s">
        <v>85</v>
      </c>
      <c r="C26" s="91" t="s">
        <v>149</v>
      </c>
      <c r="D26" s="82" t="s">
        <v>50</v>
      </c>
      <c r="E26" s="83">
        <v>92</v>
      </c>
      <c r="F26" s="54"/>
      <c r="G26" s="55"/>
      <c r="H26" s="56"/>
      <c r="I26" s="56">
        <f t="shared" si="5"/>
        <v>0</v>
      </c>
      <c r="J26" s="56"/>
      <c r="K26" s="56">
        <f t="shared" si="6"/>
        <v>0</v>
      </c>
    </row>
    <row r="27" spans="1:11" s="1" customFormat="1" ht="13.5" customHeight="1" x14ac:dyDescent="0.2">
      <c r="A27" s="50">
        <f t="shared" si="2"/>
        <v>12</v>
      </c>
      <c r="B27" s="51" t="s">
        <v>86</v>
      </c>
      <c r="C27" s="91" t="s">
        <v>150</v>
      </c>
      <c r="D27" s="82" t="s">
        <v>50</v>
      </c>
      <c r="E27" s="83">
        <v>328</v>
      </c>
      <c r="F27" s="54"/>
      <c r="G27" s="55"/>
      <c r="H27" s="56"/>
      <c r="I27" s="56">
        <f t="shared" si="5"/>
        <v>0</v>
      </c>
      <c r="J27" s="56"/>
      <c r="K27" s="56">
        <f t="shared" si="6"/>
        <v>0</v>
      </c>
    </row>
    <row r="28" spans="1:11" s="1" customFormat="1" ht="13.5" customHeight="1" x14ac:dyDescent="0.2">
      <c r="A28" s="50">
        <f t="shared" si="2"/>
        <v>13</v>
      </c>
      <c r="B28" s="51" t="s">
        <v>87</v>
      </c>
      <c r="C28" s="91" t="s">
        <v>151</v>
      </c>
      <c r="D28" s="82" t="s">
        <v>50</v>
      </c>
      <c r="E28" s="83">
        <v>53</v>
      </c>
      <c r="F28" s="54"/>
      <c r="G28" s="55"/>
      <c r="H28" s="56"/>
      <c r="I28" s="56">
        <f t="shared" si="5"/>
        <v>0</v>
      </c>
      <c r="J28" s="56"/>
      <c r="K28" s="56">
        <f t="shared" si="6"/>
        <v>0</v>
      </c>
    </row>
    <row r="29" spans="1:11" s="1" customFormat="1" ht="13.5" customHeight="1" x14ac:dyDescent="0.2">
      <c r="A29" s="50">
        <f t="shared" si="2"/>
        <v>14</v>
      </c>
      <c r="B29" s="51" t="s">
        <v>88</v>
      </c>
      <c r="C29" s="91" t="s">
        <v>152</v>
      </c>
      <c r="D29" s="82" t="s">
        <v>50</v>
      </c>
      <c r="E29" s="83">
        <v>363</v>
      </c>
      <c r="F29" s="54"/>
      <c r="G29" s="55"/>
      <c r="H29" s="56"/>
      <c r="I29" s="56">
        <f t="shared" si="5"/>
        <v>0</v>
      </c>
      <c r="J29" s="56"/>
      <c r="K29" s="56">
        <f t="shared" si="6"/>
        <v>0</v>
      </c>
    </row>
    <row r="30" spans="1:11" s="1" customFormat="1" ht="13.5" customHeight="1" x14ac:dyDescent="0.2">
      <c r="A30" s="50">
        <f t="shared" si="2"/>
        <v>15</v>
      </c>
      <c r="B30" s="51" t="s">
        <v>89</v>
      </c>
      <c r="C30" s="91" t="s">
        <v>153</v>
      </c>
      <c r="D30" s="82" t="s">
        <v>50</v>
      </c>
      <c r="E30" s="83">
        <v>82</v>
      </c>
      <c r="F30" s="54"/>
      <c r="G30" s="55"/>
      <c r="H30" s="56"/>
      <c r="I30" s="56">
        <f t="shared" si="5"/>
        <v>0</v>
      </c>
      <c r="J30" s="56"/>
      <c r="K30" s="56">
        <f t="shared" si="6"/>
        <v>0</v>
      </c>
    </row>
    <row r="31" spans="1:11" s="1" customFormat="1" ht="13.5" customHeight="1" x14ac:dyDescent="0.2">
      <c r="A31" s="50">
        <f t="shared" si="2"/>
        <v>16</v>
      </c>
      <c r="B31" s="51" t="s">
        <v>90</v>
      </c>
      <c r="C31" s="91" t="s">
        <v>154</v>
      </c>
      <c r="D31" s="82" t="s">
        <v>50</v>
      </c>
      <c r="E31" s="83">
        <v>14</v>
      </c>
      <c r="F31" s="54"/>
      <c r="G31" s="55"/>
      <c r="H31" s="56"/>
      <c r="I31" s="56">
        <f t="shared" si="5"/>
        <v>0</v>
      </c>
      <c r="J31" s="56"/>
      <c r="K31" s="56">
        <f t="shared" si="6"/>
        <v>0</v>
      </c>
    </row>
    <row r="32" spans="1:11" s="75" customFormat="1" ht="13.5" customHeight="1" x14ac:dyDescent="0.2">
      <c r="A32" s="50">
        <f t="shared" si="2"/>
        <v>17</v>
      </c>
      <c r="B32" s="51" t="s">
        <v>91</v>
      </c>
      <c r="C32" s="84" t="s">
        <v>132</v>
      </c>
      <c r="D32" s="85" t="s">
        <v>50</v>
      </c>
      <c r="E32" s="86">
        <v>402</v>
      </c>
      <c r="F32" s="54"/>
      <c r="G32" s="55"/>
      <c r="H32" s="56"/>
      <c r="I32" s="56">
        <f t="shared" ref="I32:I35" si="7">E32*H32</f>
        <v>0</v>
      </c>
      <c r="J32" s="56"/>
      <c r="K32" s="56">
        <f t="shared" ref="K32:K35" si="8">E32*J32</f>
        <v>0</v>
      </c>
    </row>
    <row r="33" spans="1:11" s="75" customFormat="1" ht="13.5" customHeight="1" x14ac:dyDescent="0.2">
      <c r="A33" s="50">
        <f t="shared" si="2"/>
        <v>18</v>
      </c>
      <c r="B33" s="51" t="s">
        <v>134</v>
      </c>
      <c r="C33" s="87" t="s">
        <v>133</v>
      </c>
      <c r="D33" s="85" t="s">
        <v>50</v>
      </c>
      <c r="E33" s="86">
        <v>402</v>
      </c>
      <c r="F33" s="54"/>
      <c r="G33" s="55"/>
      <c r="H33" s="56"/>
      <c r="I33" s="56">
        <f t="shared" si="7"/>
        <v>0</v>
      </c>
      <c r="J33" s="56"/>
      <c r="K33" s="56">
        <f t="shared" si="8"/>
        <v>0</v>
      </c>
    </row>
    <row r="34" spans="1:11" s="75" customFormat="1" ht="13.5" customHeight="1" x14ac:dyDescent="0.2">
      <c r="A34" s="50">
        <f t="shared" si="2"/>
        <v>19</v>
      </c>
      <c r="B34" s="51" t="s">
        <v>92</v>
      </c>
      <c r="C34" s="84" t="s">
        <v>135</v>
      </c>
      <c r="D34" s="85" t="s">
        <v>50</v>
      </c>
      <c r="E34" s="86">
        <v>888</v>
      </c>
      <c r="F34" s="54"/>
      <c r="G34" s="55"/>
      <c r="H34" s="56"/>
      <c r="I34" s="56">
        <f t="shared" si="7"/>
        <v>0</v>
      </c>
      <c r="J34" s="56"/>
      <c r="K34" s="56">
        <f t="shared" si="8"/>
        <v>0</v>
      </c>
    </row>
    <row r="35" spans="1:11" s="75" customFormat="1" ht="13.5" customHeight="1" x14ac:dyDescent="0.2">
      <c r="A35" s="50">
        <f t="shared" si="2"/>
        <v>20</v>
      </c>
      <c r="B35" s="51" t="s">
        <v>93</v>
      </c>
      <c r="C35" s="87" t="s">
        <v>128</v>
      </c>
      <c r="D35" s="85" t="s">
        <v>50</v>
      </c>
      <c r="E35" s="86">
        <v>96</v>
      </c>
      <c r="F35" s="54"/>
      <c r="G35" s="55"/>
      <c r="H35" s="56"/>
      <c r="I35" s="56">
        <f t="shared" si="7"/>
        <v>0</v>
      </c>
      <c r="J35" s="56"/>
      <c r="K35" s="56">
        <f t="shared" si="8"/>
        <v>0</v>
      </c>
    </row>
    <row r="36" spans="1:11" s="75" customFormat="1" ht="13.5" customHeight="1" x14ac:dyDescent="0.2">
      <c r="A36" s="50">
        <f t="shared" si="2"/>
        <v>21</v>
      </c>
      <c r="B36" s="51" t="s">
        <v>94</v>
      </c>
      <c r="C36" s="87" t="s">
        <v>129</v>
      </c>
      <c r="D36" s="85" t="s">
        <v>49</v>
      </c>
      <c r="E36" s="86">
        <v>3</v>
      </c>
      <c r="F36" s="54"/>
      <c r="G36" s="55"/>
      <c r="H36" s="56"/>
      <c r="I36" s="56">
        <f t="shared" si="5"/>
        <v>0</v>
      </c>
      <c r="J36" s="56"/>
      <c r="K36" s="56">
        <f t="shared" si="6"/>
        <v>0</v>
      </c>
    </row>
    <row r="37" spans="1:11" s="75" customFormat="1" ht="13.5" customHeight="1" x14ac:dyDescent="0.2">
      <c r="A37" s="50">
        <f t="shared" si="2"/>
        <v>22</v>
      </c>
      <c r="B37" s="51" t="s">
        <v>95</v>
      </c>
      <c r="C37" s="87" t="s">
        <v>130</v>
      </c>
      <c r="D37" s="85" t="s">
        <v>131</v>
      </c>
      <c r="E37" s="86">
        <v>1</v>
      </c>
      <c r="F37" s="54"/>
      <c r="G37" s="55"/>
      <c r="H37" s="56"/>
      <c r="I37" s="56">
        <f t="shared" ref="I37:I39" si="9">E37*H37</f>
        <v>0</v>
      </c>
      <c r="J37" s="56"/>
      <c r="K37" s="56">
        <f t="shared" ref="K37:K39" si="10">E37*J37</f>
        <v>0</v>
      </c>
    </row>
    <row r="38" spans="1:11" s="75" customFormat="1" ht="13.5" customHeight="1" x14ac:dyDescent="0.2">
      <c r="A38" s="50">
        <f t="shared" si="2"/>
        <v>23</v>
      </c>
      <c r="B38" s="51" t="s">
        <v>96</v>
      </c>
      <c r="C38" s="92" t="s">
        <v>138</v>
      </c>
      <c r="D38" s="63" t="s">
        <v>50</v>
      </c>
      <c r="E38" s="71">
        <v>12</v>
      </c>
      <c r="F38" s="54"/>
      <c r="G38" s="55"/>
      <c r="H38" s="56"/>
      <c r="I38" s="56">
        <f t="shared" si="9"/>
        <v>0</v>
      </c>
      <c r="J38" s="56"/>
      <c r="K38" s="56">
        <f t="shared" si="10"/>
        <v>0</v>
      </c>
    </row>
    <row r="39" spans="1:11" s="75" customFormat="1" ht="13.5" customHeight="1" x14ac:dyDescent="0.2">
      <c r="A39" s="50">
        <f t="shared" si="2"/>
        <v>24</v>
      </c>
      <c r="B39" s="51" t="s">
        <v>137</v>
      </c>
      <c r="C39" s="64" t="s">
        <v>139</v>
      </c>
      <c r="D39" s="63" t="s">
        <v>50</v>
      </c>
      <c r="E39" s="71">
        <v>12</v>
      </c>
      <c r="F39" s="54"/>
      <c r="G39" s="55"/>
      <c r="H39" s="56"/>
      <c r="I39" s="56">
        <f t="shared" si="9"/>
        <v>0</v>
      </c>
      <c r="J39" s="56"/>
      <c r="K39" s="56">
        <f t="shared" si="10"/>
        <v>0</v>
      </c>
    </row>
    <row r="40" spans="1:11" s="1" customFormat="1" ht="13.5" customHeight="1" x14ac:dyDescent="0.2">
      <c r="A40" s="50">
        <f t="shared" si="2"/>
        <v>25</v>
      </c>
      <c r="B40" s="90">
        <v>220060341</v>
      </c>
      <c r="C40" s="91" t="s">
        <v>41</v>
      </c>
      <c r="D40" s="63" t="s">
        <v>49</v>
      </c>
      <c r="E40" s="71">
        <v>16</v>
      </c>
      <c r="F40" s="54"/>
      <c r="G40" s="55"/>
      <c r="H40" s="56"/>
      <c r="I40" s="56">
        <f t="shared" si="5"/>
        <v>0</v>
      </c>
      <c r="J40" s="56"/>
      <c r="K40" s="56">
        <f t="shared" si="6"/>
        <v>0</v>
      </c>
    </row>
    <row r="41" spans="1:11" s="1" customFormat="1" ht="13.5" customHeight="1" x14ac:dyDescent="0.2">
      <c r="A41" s="50">
        <f t="shared" si="2"/>
        <v>26</v>
      </c>
      <c r="B41" s="88">
        <v>220110151</v>
      </c>
      <c r="C41" s="89" t="s">
        <v>66</v>
      </c>
      <c r="D41" s="63" t="s">
        <v>49</v>
      </c>
      <c r="E41" s="71">
        <v>16</v>
      </c>
      <c r="F41" s="54"/>
      <c r="G41" s="55"/>
      <c r="H41" s="56"/>
      <c r="I41" s="56">
        <f t="shared" si="5"/>
        <v>0</v>
      </c>
      <c r="J41" s="56"/>
      <c r="K41" s="56">
        <f t="shared" si="6"/>
        <v>0</v>
      </c>
    </row>
    <row r="42" spans="1:11" s="1" customFormat="1" ht="13.5" customHeight="1" x14ac:dyDescent="0.2">
      <c r="A42" s="50">
        <f t="shared" si="2"/>
        <v>27</v>
      </c>
      <c r="B42" s="51" t="s">
        <v>97</v>
      </c>
      <c r="C42" s="64" t="s">
        <v>136</v>
      </c>
      <c r="D42" s="63" t="s">
        <v>50</v>
      </c>
      <c r="E42" s="71">
        <v>3</v>
      </c>
      <c r="F42" s="54"/>
      <c r="G42" s="55"/>
      <c r="H42" s="56"/>
      <c r="I42" s="56">
        <f t="shared" si="5"/>
        <v>0</v>
      </c>
      <c r="J42" s="56"/>
      <c r="K42" s="56">
        <f t="shared" si="6"/>
        <v>0</v>
      </c>
    </row>
    <row r="43" spans="1:11" s="75" customFormat="1" ht="13.5" customHeight="1" x14ac:dyDescent="0.2">
      <c r="A43" s="50">
        <f t="shared" si="2"/>
        <v>28</v>
      </c>
      <c r="B43" s="51" t="s">
        <v>98</v>
      </c>
      <c r="C43" s="64" t="s">
        <v>42</v>
      </c>
      <c r="D43" s="63" t="s">
        <v>63</v>
      </c>
      <c r="E43" s="71">
        <v>1</v>
      </c>
      <c r="F43" s="54"/>
      <c r="G43" s="55"/>
      <c r="H43" s="56"/>
      <c r="I43" s="56">
        <f t="shared" ref="I43:I48" si="11">E43*H43</f>
        <v>0</v>
      </c>
      <c r="J43" s="56"/>
      <c r="K43" s="56">
        <f t="shared" ref="K43:K48" si="12">E43*J43</f>
        <v>0</v>
      </c>
    </row>
    <row r="44" spans="1:11" s="75" customFormat="1" ht="22.5" x14ac:dyDescent="0.2">
      <c r="A44" s="50">
        <f t="shared" si="2"/>
        <v>29</v>
      </c>
      <c r="B44" s="51" t="s">
        <v>146</v>
      </c>
      <c r="C44" s="74" t="s">
        <v>140</v>
      </c>
      <c r="D44" s="63" t="s">
        <v>50</v>
      </c>
      <c r="E44" s="71">
        <v>130</v>
      </c>
      <c r="F44" s="54"/>
      <c r="G44" s="55"/>
      <c r="H44" s="56"/>
      <c r="I44" s="56">
        <f t="shared" ref="I44:I45" si="13">E44*H44</f>
        <v>0</v>
      </c>
      <c r="J44" s="56"/>
      <c r="K44" s="56">
        <f t="shared" ref="K44:K45" si="14">E44*J44</f>
        <v>0</v>
      </c>
    </row>
    <row r="45" spans="1:11" s="75" customFormat="1" ht="13.5" customHeight="1" x14ac:dyDescent="0.2">
      <c r="A45" s="50">
        <f t="shared" si="2"/>
        <v>30</v>
      </c>
      <c r="B45" s="51" t="s">
        <v>99</v>
      </c>
      <c r="C45" s="64" t="s">
        <v>141</v>
      </c>
      <c r="D45" s="63" t="s">
        <v>50</v>
      </c>
      <c r="E45" s="71">
        <v>130</v>
      </c>
      <c r="F45" s="54"/>
      <c r="G45" s="55"/>
      <c r="H45" s="56"/>
      <c r="I45" s="56">
        <f t="shared" si="13"/>
        <v>0</v>
      </c>
      <c r="J45" s="56"/>
      <c r="K45" s="56">
        <f t="shared" si="14"/>
        <v>0</v>
      </c>
    </row>
    <row r="46" spans="1:11" s="75" customFormat="1" ht="22.5" x14ac:dyDescent="0.2">
      <c r="A46" s="50">
        <f t="shared" si="2"/>
        <v>31</v>
      </c>
      <c r="B46" s="51" t="s">
        <v>147</v>
      </c>
      <c r="C46" s="74" t="s">
        <v>143</v>
      </c>
      <c r="D46" s="63" t="s">
        <v>50</v>
      </c>
      <c r="E46" s="71">
        <v>24</v>
      </c>
      <c r="F46" s="54"/>
      <c r="G46" s="55"/>
      <c r="H46" s="56"/>
      <c r="I46" s="56">
        <f t="shared" si="11"/>
        <v>0</v>
      </c>
      <c r="J46" s="56"/>
      <c r="K46" s="56">
        <f t="shared" si="12"/>
        <v>0</v>
      </c>
    </row>
    <row r="47" spans="1:11" s="75" customFormat="1" ht="13.5" customHeight="1" x14ac:dyDescent="0.2">
      <c r="A47" s="50">
        <f t="shared" si="2"/>
        <v>32</v>
      </c>
      <c r="B47" s="51" t="s">
        <v>100</v>
      </c>
      <c r="C47" s="64" t="s">
        <v>142</v>
      </c>
      <c r="D47" s="63" t="s">
        <v>50</v>
      </c>
      <c r="E47" s="71">
        <v>24</v>
      </c>
      <c r="F47" s="54"/>
      <c r="G47" s="55"/>
      <c r="H47" s="56"/>
      <c r="I47" s="56">
        <f t="shared" si="11"/>
        <v>0</v>
      </c>
      <c r="J47" s="56"/>
      <c r="K47" s="56">
        <f t="shared" si="12"/>
        <v>0</v>
      </c>
    </row>
    <row r="48" spans="1:11" s="75" customFormat="1" ht="13.5" customHeight="1" x14ac:dyDescent="0.2">
      <c r="A48" s="50">
        <f t="shared" si="2"/>
        <v>33</v>
      </c>
      <c r="B48" s="51" t="s">
        <v>101</v>
      </c>
      <c r="C48" s="64" t="s">
        <v>144</v>
      </c>
      <c r="D48" s="63" t="s">
        <v>49</v>
      </c>
      <c r="E48" s="71">
        <v>12</v>
      </c>
      <c r="F48" s="54"/>
      <c r="G48" s="55"/>
      <c r="H48" s="56"/>
      <c r="I48" s="56">
        <f t="shared" si="11"/>
        <v>0</v>
      </c>
      <c r="J48" s="56"/>
      <c r="K48" s="56">
        <f t="shared" si="12"/>
        <v>0</v>
      </c>
    </row>
    <row r="49" spans="1:11" s="1" customFormat="1" ht="13.5" customHeight="1" x14ac:dyDescent="0.2">
      <c r="A49" s="50">
        <f t="shared" si="2"/>
        <v>34</v>
      </c>
      <c r="B49" s="51" t="s">
        <v>102</v>
      </c>
      <c r="C49" s="64" t="s">
        <v>145</v>
      </c>
      <c r="D49" s="63" t="s">
        <v>49</v>
      </c>
      <c r="E49" s="71">
        <v>12</v>
      </c>
      <c r="F49" s="54"/>
      <c r="G49" s="55"/>
      <c r="H49" s="56"/>
      <c r="I49" s="56">
        <f t="shared" si="5"/>
        <v>0</v>
      </c>
      <c r="J49" s="56"/>
      <c r="K49" s="56">
        <f t="shared" si="6"/>
        <v>0</v>
      </c>
    </row>
    <row r="50" spans="1:11" s="1" customFormat="1" ht="13.5" customHeight="1" x14ac:dyDescent="0.2">
      <c r="A50" s="50"/>
      <c r="B50" s="51"/>
      <c r="C50" s="62" t="s">
        <v>72</v>
      </c>
      <c r="D50" s="60"/>
      <c r="E50" s="61"/>
      <c r="F50" s="54"/>
      <c r="G50" s="55"/>
      <c r="H50" s="56"/>
      <c r="I50" s="68">
        <f>SUM(I25:I49)</f>
        <v>0</v>
      </c>
      <c r="J50" s="56"/>
      <c r="K50" s="68">
        <f>SUM(K25:K49)</f>
        <v>0</v>
      </c>
    </row>
    <row r="51" spans="1:11" s="1" customFormat="1" ht="13.5" customHeight="1" x14ac:dyDescent="0.2">
      <c r="A51" s="50"/>
      <c r="B51" s="51"/>
      <c r="C51" s="62"/>
      <c r="D51" s="60"/>
      <c r="E51" s="61"/>
      <c r="F51" s="54"/>
      <c r="G51" s="55"/>
      <c r="H51" s="56"/>
      <c r="I51" s="56">
        <f t="shared" si="5"/>
        <v>0</v>
      </c>
      <c r="J51" s="56"/>
      <c r="K51" s="56">
        <f t="shared" si="6"/>
        <v>0</v>
      </c>
    </row>
    <row r="52" spans="1:11" s="1" customFormat="1" ht="13.5" customHeight="1" x14ac:dyDescent="0.2">
      <c r="A52" s="50"/>
      <c r="B52" s="51"/>
      <c r="C52" s="62" t="s">
        <v>53</v>
      </c>
      <c r="D52" s="60"/>
      <c r="E52" s="61"/>
      <c r="F52" s="54"/>
      <c r="G52" s="55"/>
      <c r="H52" s="56"/>
      <c r="I52" s="56">
        <f t="shared" ref="I52:I92" si="15">E52*H52</f>
        <v>0</v>
      </c>
      <c r="J52" s="56"/>
      <c r="K52" s="56">
        <f t="shared" ref="K52:K92" si="16">E52*J52</f>
        <v>0</v>
      </c>
    </row>
    <row r="53" spans="1:11" s="72" customFormat="1" ht="13.5" customHeight="1" x14ac:dyDescent="0.2">
      <c r="A53" s="50">
        <v>35</v>
      </c>
      <c r="B53" s="51" t="s">
        <v>103</v>
      </c>
      <c r="C53" s="78" t="s">
        <v>114</v>
      </c>
      <c r="D53" s="76"/>
      <c r="E53" s="77"/>
      <c r="F53" s="54"/>
      <c r="G53" s="55"/>
      <c r="H53" s="56"/>
      <c r="I53" s="56">
        <f t="shared" si="15"/>
        <v>0</v>
      </c>
      <c r="J53" s="56"/>
      <c r="K53" s="56">
        <f t="shared" si="16"/>
        <v>0</v>
      </c>
    </row>
    <row r="54" spans="1:11" s="72" customFormat="1" ht="13.5" customHeight="1" x14ac:dyDescent="0.2">
      <c r="A54" s="50">
        <f>A53+1</f>
        <v>36</v>
      </c>
      <c r="B54" s="51" t="s">
        <v>104</v>
      </c>
      <c r="C54" s="78" t="s">
        <v>115</v>
      </c>
      <c r="D54" s="76" t="s">
        <v>49</v>
      </c>
      <c r="E54" s="77">
        <v>1</v>
      </c>
      <c r="F54" s="54"/>
      <c r="G54" s="55"/>
      <c r="H54" s="56"/>
      <c r="I54" s="56">
        <f t="shared" si="15"/>
        <v>0</v>
      </c>
      <c r="J54" s="56"/>
      <c r="K54" s="56">
        <f t="shared" si="16"/>
        <v>0</v>
      </c>
    </row>
    <row r="55" spans="1:11" s="72" customFormat="1" ht="13.5" customHeight="1" x14ac:dyDescent="0.2">
      <c r="A55" s="50">
        <f t="shared" si="2"/>
        <v>37</v>
      </c>
      <c r="B55" s="51" t="s">
        <v>105</v>
      </c>
      <c r="C55" s="78" t="s">
        <v>116</v>
      </c>
      <c r="D55" s="76" t="s">
        <v>49</v>
      </c>
      <c r="E55" s="77">
        <v>1</v>
      </c>
      <c r="F55" s="54"/>
      <c r="G55" s="55"/>
      <c r="H55" s="56"/>
      <c r="I55" s="56">
        <f t="shared" ref="I55:I58" si="17">E55*H55</f>
        <v>0</v>
      </c>
      <c r="J55" s="56"/>
      <c r="K55" s="56">
        <f t="shared" ref="K55:K58" si="18">E55*J55</f>
        <v>0</v>
      </c>
    </row>
    <row r="56" spans="1:11" s="72" customFormat="1" ht="13.5" customHeight="1" x14ac:dyDescent="0.2">
      <c r="A56" s="50">
        <f t="shared" si="2"/>
        <v>38</v>
      </c>
      <c r="B56" s="51" t="s">
        <v>106</v>
      </c>
      <c r="C56" s="78" t="s">
        <v>117</v>
      </c>
      <c r="D56" s="85" t="s">
        <v>49</v>
      </c>
      <c r="E56" s="86">
        <v>1</v>
      </c>
      <c r="F56" s="54"/>
      <c r="G56" s="55"/>
      <c r="H56" s="56"/>
      <c r="I56" s="56">
        <f t="shared" si="17"/>
        <v>0</v>
      </c>
      <c r="J56" s="56"/>
      <c r="K56" s="56">
        <f t="shared" si="18"/>
        <v>0</v>
      </c>
    </row>
    <row r="57" spans="1:11" s="72" customFormat="1" ht="13.5" customHeight="1" x14ac:dyDescent="0.2">
      <c r="A57" s="50">
        <f t="shared" si="2"/>
        <v>39</v>
      </c>
      <c r="B57" s="51" t="s">
        <v>107</v>
      </c>
      <c r="C57" s="78" t="s">
        <v>118</v>
      </c>
      <c r="D57" s="85" t="s">
        <v>49</v>
      </c>
      <c r="E57" s="86">
        <v>1</v>
      </c>
      <c r="F57" s="54"/>
      <c r="G57" s="55"/>
      <c r="H57" s="56"/>
      <c r="I57" s="56">
        <f t="shared" si="17"/>
        <v>0</v>
      </c>
      <c r="J57" s="56"/>
      <c r="K57" s="56">
        <f t="shared" si="18"/>
        <v>0</v>
      </c>
    </row>
    <row r="58" spans="1:11" s="72" customFormat="1" ht="13.5" customHeight="1" x14ac:dyDescent="0.2">
      <c r="A58" s="50">
        <f t="shared" si="2"/>
        <v>40</v>
      </c>
      <c r="B58" s="51" t="s">
        <v>157</v>
      </c>
      <c r="C58" s="78" t="s">
        <v>119</v>
      </c>
      <c r="D58" s="85" t="s">
        <v>49</v>
      </c>
      <c r="E58" s="86">
        <v>1</v>
      </c>
      <c r="F58" s="54"/>
      <c r="G58" s="55"/>
      <c r="H58" s="56"/>
      <c r="I58" s="56">
        <f t="shared" si="17"/>
        <v>0</v>
      </c>
      <c r="J58" s="56"/>
      <c r="K58" s="56">
        <f t="shared" si="18"/>
        <v>0</v>
      </c>
    </row>
    <row r="59" spans="1:11" s="72" customFormat="1" ht="13.5" customHeight="1" x14ac:dyDescent="0.2">
      <c r="A59" s="50">
        <f t="shared" si="2"/>
        <v>41</v>
      </c>
      <c r="B59" s="51" t="s">
        <v>158</v>
      </c>
      <c r="C59" s="78" t="s">
        <v>120</v>
      </c>
      <c r="D59" s="85" t="s">
        <v>49</v>
      </c>
      <c r="E59" s="86">
        <v>1</v>
      </c>
      <c r="F59" s="54"/>
      <c r="G59" s="55"/>
      <c r="H59" s="56"/>
      <c r="I59" s="56">
        <f t="shared" ref="I59:I62" si="19">E59*H59</f>
        <v>0</v>
      </c>
      <c r="J59" s="56"/>
      <c r="K59" s="56">
        <f t="shared" ref="K59:K62" si="20">E59*J59</f>
        <v>0</v>
      </c>
    </row>
    <row r="60" spans="1:11" s="72" customFormat="1" ht="13.5" customHeight="1" x14ac:dyDescent="0.2">
      <c r="A60" s="50">
        <f t="shared" si="2"/>
        <v>42</v>
      </c>
      <c r="B60" s="51" t="s">
        <v>159</v>
      </c>
      <c r="C60" s="78" t="s">
        <v>121</v>
      </c>
      <c r="D60" s="76" t="s">
        <v>39</v>
      </c>
      <c r="E60" s="77">
        <v>1</v>
      </c>
      <c r="F60" s="54"/>
      <c r="G60" s="55"/>
      <c r="H60" s="56"/>
      <c r="I60" s="56">
        <f t="shared" si="19"/>
        <v>0</v>
      </c>
      <c r="J60" s="56"/>
      <c r="K60" s="56">
        <f t="shared" si="20"/>
        <v>0</v>
      </c>
    </row>
    <row r="61" spans="1:11" s="72" customFormat="1" ht="13.5" customHeight="1" x14ac:dyDescent="0.2">
      <c r="A61" s="50">
        <f t="shared" si="2"/>
        <v>43</v>
      </c>
      <c r="B61" s="51" t="s">
        <v>160</v>
      </c>
      <c r="C61" s="78" t="s">
        <v>122</v>
      </c>
      <c r="D61" s="76" t="s">
        <v>39</v>
      </c>
      <c r="E61" s="77">
        <v>1</v>
      </c>
      <c r="F61" s="54"/>
      <c r="G61" s="55"/>
      <c r="H61" s="56"/>
      <c r="I61" s="56">
        <f t="shared" si="19"/>
        <v>0</v>
      </c>
      <c r="J61" s="56"/>
      <c r="K61" s="56">
        <f t="shared" si="20"/>
        <v>0</v>
      </c>
    </row>
    <row r="62" spans="1:11" s="72" customFormat="1" ht="13.5" customHeight="1" x14ac:dyDescent="0.2">
      <c r="A62" s="50">
        <f t="shared" si="2"/>
        <v>44</v>
      </c>
      <c r="B62" s="51" t="s">
        <v>161</v>
      </c>
      <c r="C62" s="78" t="s">
        <v>123</v>
      </c>
      <c r="D62" s="76" t="s">
        <v>49</v>
      </c>
      <c r="E62" s="77">
        <v>1</v>
      </c>
      <c r="F62" s="54"/>
      <c r="G62" s="55"/>
      <c r="H62" s="56"/>
      <c r="I62" s="56">
        <f t="shared" si="19"/>
        <v>0</v>
      </c>
      <c r="J62" s="56"/>
      <c r="K62" s="56">
        <f t="shared" si="20"/>
        <v>0</v>
      </c>
    </row>
    <row r="63" spans="1:11" s="72" customFormat="1" ht="13.5" customHeight="1" x14ac:dyDescent="0.2">
      <c r="A63" s="50">
        <f t="shared" si="2"/>
        <v>45</v>
      </c>
      <c r="B63" s="51" t="s">
        <v>162</v>
      </c>
      <c r="C63" s="64" t="s">
        <v>155</v>
      </c>
      <c r="D63" s="63" t="s">
        <v>49</v>
      </c>
      <c r="E63" s="71">
        <v>1</v>
      </c>
      <c r="F63" s="54"/>
      <c r="G63" s="55"/>
      <c r="H63" s="56"/>
      <c r="I63" s="56">
        <f t="shared" si="15"/>
        <v>0</v>
      </c>
      <c r="J63" s="56"/>
      <c r="K63" s="56">
        <f t="shared" si="16"/>
        <v>0</v>
      </c>
    </row>
    <row r="64" spans="1:11" s="1" customFormat="1" ht="13.5" customHeight="1" x14ac:dyDescent="0.2">
      <c r="A64" s="50">
        <f t="shared" si="2"/>
        <v>46</v>
      </c>
      <c r="B64" s="51" t="s">
        <v>163</v>
      </c>
      <c r="C64" s="64" t="s">
        <v>68</v>
      </c>
      <c r="D64" s="63" t="s">
        <v>49</v>
      </c>
      <c r="E64" s="71">
        <v>1</v>
      </c>
      <c r="F64" s="54"/>
      <c r="G64" s="55"/>
      <c r="H64" s="56"/>
      <c r="I64" s="56">
        <f>E64*H64</f>
        <v>0</v>
      </c>
      <c r="J64" s="56"/>
      <c r="K64" s="56">
        <f>E64*J64</f>
        <v>0</v>
      </c>
    </row>
    <row r="65" spans="1:11" s="1" customFormat="1" ht="13.5" customHeight="1" x14ac:dyDescent="0.2">
      <c r="A65" s="50">
        <f t="shared" si="2"/>
        <v>47</v>
      </c>
      <c r="B65" s="51" t="s">
        <v>164</v>
      </c>
      <c r="C65" s="64" t="s">
        <v>56</v>
      </c>
      <c r="D65" s="63" t="s">
        <v>49</v>
      </c>
      <c r="E65" s="71">
        <v>1</v>
      </c>
      <c r="F65" s="54"/>
      <c r="G65" s="55"/>
      <c r="H65" s="56"/>
      <c r="I65" s="56">
        <f>E65*H65</f>
        <v>0</v>
      </c>
      <c r="J65" s="56"/>
      <c r="K65" s="56">
        <f>E65*J65</f>
        <v>0</v>
      </c>
    </row>
    <row r="66" spans="1:11" s="1" customFormat="1" ht="13.5" customHeight="1" x14ac:dyDescent="0.2">
      <c r="A66" s="50">
        <f t="shared" si="2"/>
        <v>48</v>
      </c>
      <c r="B66" s="51" t="s">
        <v>165</v>
      </c>
      <c r="C66" s="64" t="s">
        <v>57</v>
      </c>
      <c r="D66" s="63" t="s">
        <v>49</v>
      </c>
      <c r="E66" s="71">
        <v>7</v>
      </c>
      <c r="F66" s="54"/>
      <c r="G66" s="55"/>
      <c r="H66" s="56"/>
      <c r="I66" s="56">
        <f t="shared" si="15"/>
        <v>0</v>
      </c>
      <c r="J66" s="56"/>
      <c r="K66" s="56">
        <f t="shared" si="16"/>
        <v>0</v>
      </c>
    </row>
    <row r="67" spans="1:11" s="1" customFormat="1" ht="13.5" customHeight="1" x14ac:dyDescent="0.2">
      <c r="A67" s="50">
        <f t="shared" si="2"/>
        <v>49</v>
      </c>
      <c r="B67" s="51" t="s">
        <v>166</v>
      </c>
      <c r="C67" s="64" t="s">
        <v>58</v>
      </c>
      <c r="D67" s="63" t="s">
        <v>49</v>
      </c>
      <c r="E67" s="71">
        <v>1</v>
      </c>
      <c r="F67" s="54"/>
      <c r="G67" s="55"/>
      <c r="H67" s="56"/>
      <c r="I67" s="56">
        <f t="shared" si="15"/>
        <v>0</v>
      </c>
      <c r="J67" s="56"/>
      <c r="K67" s="56">
        <f t="shared" si="16"/>
        <v>0</v>
      </c>
    </row>
    <row r="68" spans="1:11" s="1" customFormat="1" ht="13.5" customHeight="1" x14ac:dyDescent="0.2">
      <c r="A68" s="50">
        <f t="shared" si="2"/>
        <v>50</v>
      </c>
      <c r="B68" s="51" t="s">
        <v>167</v>
      </c>
      <c r="C68" s="64" t="s">
        <v>59</v>
      </c>
      <c r="D68" s="63" t="s">
        <v>49</v>
      </c>
      <c r="E68" s="71">
        <v>1</v>
      </c>
      <c r="F68" s="54"/>
      <c r="G68" s="55"/>
      <c r="H68" s="56"/>
      <c r="I68" s="56">
        <f t="shared" si="15"/>
        <v>0</v>
      </c>
      <c r="J68" s="56"/>
      <c r="K68" s="56">
        <f t="shared" si="16"/>
        <v>0</v>
      </c>
    </row>
    <row r="69" spans="1:11" s="1" customFormat="1" ht="13.5" customHeight="1" x14ac:dyDescent="0.2">
      <c r="A69" s="50">
        <f t="shared" si="2"/>
        <v>51</v>
      </c>
      <c r="B69" s="51" t="s">
        <v>43</v>
      </c>
      <c r="C69" s="52" t="s">
        <v>44</v>
      </c>
      <c r="D69" s="53" t="s">
        <v>52</v>
      </c>
      <c r="E69" s="70">
        <v>16</v>
      </c>
      <c r="F69" s="54"/>
      <c r="G69" s="55"/>
      <c r="H69" s="56"/>
      <c r="I69" s="56">
        <f t="shared" si="15"/>
        <v>0</v>
      </c>
      <c r="J69" s="56"/>
      <c r="K69" s="56">
        <f t="shared" si="16"/>
        <v>0</v>
      </c>
    </row>
    <row r="70" spans="1:11" s="1" customFormat="1" ht="13.5" customHeight="1" x14ac:dyDescent="0.2">
      <c r="A70" s="50">
        <f t="shared" si="2"/>
        <v>52</v>
      </c>
      <c r="B70" s="51" t="s">
        <v>168</v>
      </c>
      <c r="C70" s="58" t="s">
        <v>69</v>
      </c>
      <c r="D70" s="63" t="s">
        <v>70</v>
      </c>
      <c r="E70" s="71">
        <v>80</v>
      </c>
      <c r="F70" s="54"/>
      <c r="G70" s="55"/>
      <c r="H70" s="56"/>
      <c r="I70" s="56">
        <f t="shared" si="15"/>
        <v>0</v>
      </c>
      <c r="J70" s="56"/>
      <c r="K70" s="56">
        <f t="shared" si="16"/>
        <v>0</v>
      </c>
    </row>
    <row r="71" spans="1:11" s="1" customFormat="1" ht="13.5" customHeight="1" x14ac:dyDescent="0.2">
      <c r="A71" s="50">
        <f t="shared" si="2"/>
        <v>53</v>
      </c>
      <c r="B71" s="51" t="s">
        <v>169</v>
      </c>
      <c r="C71" s="64" t="s">
        <v>67</v>
      </c>
      <c r="D71" s="63" t="s">
        <v>49</v>
      </c>
      <c r="E71" s="71">
        <v>1</v>
      </c>
      <c r="F71" s="54"/>
      <c r="G71" s="55"/>
      <c r="H71" s="56"/>
      <c r="I71" s="56">
        <f>E71*H71</f>
        <v>0</v>
      </c>
      <c r="J71" s="56"/>
      <c r="K71" s="56">
        <f>E71*J71</f>
        <v>0</v>
      </c>
    </row>
    <row r="72" spans="1:11" s="1" customFormat="1" ht="13.5" customHeight="1" x14ac:dyDescent="0.2">
      <c r="A72" s="50">
        <f t="shared" si="2"/>
        <v>54</v>
      </c>
      <c r="B72" s="51" t="s">
        <v>170</v>
      </c>
      <c r="C72" s="58" t="s">
        <v>71</v>
      </c>
      <c r="D72" s="63" t="s">
        <v>63</v>
      </c>
      <c r="E72" s="71">
        <v>1</v>
      </c>
      <c r="F72" s="54"/>
      <c r="G72" s="55"/>
      <c r="H72" s="56"/>
      <c r="I72" s="56">
        <f t="shared" si="15"/>
        <v>0</v>
      </c>
      <c r="J72" s="56"/>
      <c r="K72" s="56">
        <f t="shared" si="16"/>
        <v>0</v>
      </c>
    </row>
    <row r="73" spans="1:11" s="1" customFormat="1" ht="13.5" customHeight="1" x14ac:dyDescent="0.2">
      <c r="A73" s="50"/>
      <c r="B73" s="51"/>
      <c r="C73" s="62" t="s">
        <v>72</v>
      </c>
      <c r="D73" s="60"/>
      <c r="E73" s="61"/>
      <c r="F73" s="54"/>
      <c r="G73" s="55"/>
      <c r="H73" s="56"/>
      <c r="I73" s="68">
        <f>SUM(I55:I72)</f>
        <v>0</v>
      </c>
      <c r="J73" s="56"/>
      <c r="K73" s="68">
        <f>SUM(K55:K72)</f>
        <v>0</v>
      </c>
    </row>
    <row r="74" spans="1:11" s="1" customFormat="1" ht="13.5" customHeight="1" x14ac:dyDescent="0.2">
      <c r="A74" s="50"/>
      <c r="B74" s="51"/>
      <c r="C74" s="62"/>
      <c r="D74" s="60"/>
      <c r="E74" s="61"/>
      <c r="F74" s="54"/>
      <c r="G74" s="55"/>
      <c r="H74" s="56"/>
      <c r="I74" s="56">
        <f t="shared" ref="I74" si="21">E74*H74</f>
        <v>0</v>
      </c>
      <c r="J74" s="56"/>
      <c r="K74" s="56">
        <f t="shared" ref="K74" si="22">E74*J74</f>
        <v>0</v>
      </c>
    </row>
    <row r="75" spans="1:11" s="1" customFormat="1" ht="13.5" customHeight="1" x14ac:dyDescent="0.2">
      <c r="A75" s="50"/>
      <c r="B75" s="51"/>
      <c r="C75" s="62" t="s">
        <v>60</v>
      </c>
      <c r="D75" s="60"/>
      <c r="E75" s="61"/>
      <c r="F75" s="54"/>
      <c r="G75" s="55"/>
      <c r="H75" s="56"/>
      <c r="I75" s="56">
        <f t="shared" si="15"/>
        <v>0</v>
      </c>
      <c r="J75" s="56"/>
      <c r="K75" s="56">
        <f t="shared" si="16"/>
        <v>0</v>
      </c>
    </row>
    <row r="76" spans="1:11" s="1" customFormat="1" ht="13.5" customHeight="1" x14ac:dyDescent="0.2">
      <c r="A76" s="50">
        <v>55</v>
      </c>
      <c r="B76" s="51" t="s">
        <v>171</v>
      </c>
      <c r="C76" s="58" t="s">
        <v>110</v>
      </c>
      <c r="D76" s="73" t="s">
        <v>49</v>
      </c>
      <c r="E76" s="70">
        <v>3</v>
      </c>
      <c r="F76" s="54"/>
      <c r="G76" s="55"/>
      <c r="H76" s="56"/>
      <c r="I76" s="56">
        <f t="shared" ref="I76:I82" si="23">E76*H76</f>
        <v>0</v>
      </c>
      <c r="J76" s="56"/>
      <c r="K76" s="56">
        <f t="shared" ref="K76:K82" si="24">E76*J76</f>
        <v>0</v>
      </c>
    </row>
    <row r="77" spans="1:11" s="1" customFormat="1" ht="13.5" customHeight="1" x14ac:dyDescent="0.2">
      <c r="A77" s="50">
        <f t="shared" ref="A77:A92" si="25">A76+1</f>
        <v>56</v>
      </c>
      <c r="B77" s="51" t="s">
        <v>172</v>
      </c>
      <c r="C77" s="58" t="s">
        <v>111</v>
      </c>
      <c r="D77" s="73" t="s">
        <v>49</v>
      </c>
      <c r="E77" s="70">
        <v>2</v>
      </c>
      <c r="F77" s="54"/>
      <c r="G77" s="55"/>
      <c r="H77" s="56"/>
      <c r="I77" s="56">
        <f t="shared" si="23"/>
        <v>0</v>
      </c>
      <c r="J77" s="56"/>
      <c r="K77" s="56">
        <f t="shared" si="24"/>
        <v>0</v>
      </c>
    </row>
    <row r="78" spans="1:11" s="1" customFormat="1" ht="13.5" customHeight="1" x14ac:dyDescent="0.2">
      <c r="A78" s="50">
        <f t="shared" si="25"/>
        <v>57</v>
      </c>
      <c r="B78" s="51" t="s">
        <v>173</v>
      </c>
      <c r="C78" s="58" t="s">
        <v>108</v>
      </c>
      <c r="D78" s="73" t="s">
        <v>49</v>
      </c>
      <c r="E78" s="70">
        <v>3</v>
      </c>
      <c r="F78" s="54"/>
      <c r="G78" s="55"/>
      <c r="H78" s="56"/>
      <c r="I78" s="56">
        <f t="shared" si="23"/>
        <v>0</v>
      </c>
      <c r="J78" s="56"/>
      <c r="K78" s="56">
        <f t="shared" si="24"/>
        <v>0</v>
      </c>
    </row>
    <row r="79" spans="1:11" s="1" customFormat="1" ht="13.5" customHeight="1" x14ac:dyDescent="0.2">
      <c r="A79" s="50">
        <f t="shared" si="25"/>
        <v>58</v>
      </c>
      <c r="B79" s="51" t="s">
        <v>174</v>
      </c>
      <c r="C79" s="58" t="s">
        <v>109</v>
      </c>
      <c r="D79" s="73" t="s">
        <v>49</v>
      </c>
      <c r="E79" s="70">
        <v>2</v>
      </c>
      <c r="F79" s="54"/>
      <c r="G79" s="55"/>
      <c r="H79" s="56"/>
      <c r="I79" s="56">
        <f t="shared" si="23"/>
        <v>0</v>
      </c>
      <c r="J79" s="56"/>
      <c r="K79" s="56">
        <f t="shared" si="24"/>
        <v>0</v>
      </c>
    </row>
    <row r="80" spans="1:11" s="1" customFormat="1" ht="13.5" customHeight="1" x14ac:dyDescent="0.2">
      <c r="A80" s="50">
        <f t="shared" si="25"/>
        <v>59</v>
      </c>
      <c r="B80" s="51" t="s">
        <v>175</v>
      </c>
      <c r="C80" s="58" t="s">
        <v>112</v>
      </c>
      <c r="D80" s="73" t="s">
        <v>49</v>
      </c>
      <c r="E80" s="70">
        <v>5</v>
      </c>
      <c r="F80" s="54"/>
      <c r="G80" s="55"/>
      <c r="H80" s="56"/>
      <c r="I80" s="56">
        <f t="shared" si="23"/>
        <v>0</v>
      </c>
      <c r="J80" s="56"/>
      <c r="K80" s="56">
        <f t="shared" si="24"/>
        <v>0</v>
      </c>
    </row>
    <row r="81" spans="1:11" s="1" customFormat="1" ht="13.5" customHeight="1" x14ac:dyDescent="0.2">
      <c r="A81" s="50">
        <f t="shared" si="25"/>
        <v>60</v>
      </c>
      <c r="B81" s="51" t="s">
        <v>176</v>
      </c>
      <c r="C81" s="58" t="s">
        <v>113</v>
      </c>
      <c r="D81" s="73" t="s">
        <v>49</v>
      </c>
      <c r="E81" s="70">
        <v>14</v>
      </c>
      <c r="F81" s="54"/>
      <c r="G81" s="55"/>
      <c r="H81" s="56"/>
      <c r="I81" s="56">
        <f t="shared" si="23"/>
        <v>0</v>
      </c>
      <c r="J81" s="56"/>
      <c r="K81" s="56">
        <f t="shared" si="24"/>
        <v>0</v>
      </c>
    </row>
    <row r="82" spans="1:11" s="1" customFormat="1" ht="13.5" customHeight="1" x14ac:dyDescent="0.2">
      <c r="A82" s="50">
        <f t="shared" si="25"/>
        <v>61</v>
      </c>
      <c r="B82" s="51" t="s">
        <v>177</v>
      </c>
      <c r="C82" s="58" t="s">
        <v>156</v>
      </c>
      <c r="D82" s="73" t="s">
        <v>49</v>
      </c>
      <c r="E82" s="70">
        <v>3</v>
      </c>
      <c r="F82" s="54"/>
      <c r="G82" s="55"/>
      <c r="H82" s="56"/>
      <c r="I82" s="56">
        <f t="shared" si="23"/>
        <v>0</v>
      </c>
      <c r="J82" s="56"/>
      <c r="K82" s="56">
        <f t="shared" si="24"/>
        <v>0</v>
      </c>
    </row>
    <row r="83" spans="1:11" s="1" customFormat="1" ht="13.5" customHeight="1" x14ac:dyDescent="0.2">
      <c r="A83" s="50">
        <f t="shared" si="25"/>
        <v>62</v>
      </c>
      <c r="B83" s="51" t="s">
        <v>178</v>
      </c>
      <c r="C83" s="69" t="s">
        <v>73</v>
      </c>
      <c r="D83" s="53" t="s">
        <v>74</v>
      </c>
      <c r="E83" s="70">
        <v>2</v>
      </c>
      <c r="F83" s="54"/>
      <c r="G83" s="55"/>
      <c r="H83" s="56"/>
      <c r="I83" s="56">
        <f t="shared" si="15"/>
        <v>0</v>
      </c>
      <c r="J83" s="56"/>
      <c r="K83" s="56">
        <f t="shared" si="16"/>
        <v>0</v>
      </c>
    </row>
    <row r="84" spans="1:11" s="1" customFormat="1" ht="13.5" customHeight="1" x14ac:dyDescent="0.2">
      <c r="A84" s="50">
        <f t="shared" si="25"/>
        <v>63</v>
      </c>
      <c r="B84" s="51" t="s">
        <v>179</v>
      </c>
      <c r="C84" s="69" t="s">
        <v>75</v>
      </c>
      <c r="D84" s="53" t="s">
        <v>74</v>
      </c>
      <c r="E84" s="70">
        <v>2</v>
      </c>
      <c r="F84" s="54"/>
      <c r="G84" s="55"/>
      <c r="H84" s="56"/>
      <c r="I84" s="56">
        <f t="shared" si="15"/>
        <v>0</v>
      </c>
      <c r="J84" s="56"/>
      <c r="K84" s="56">
        <f t="shared" si="16"/>
        <v>0</v>
      </c>
    </row>
    <row r="85" spans="1:11" s="1" customFormat="1" ht="13.5" customHeight="1" x14ac:dyDescent="0.2">
      <c r="A85" s="50">
        <f t="shared" si="25"/>
        <v>64</v>
      </c>
      <c r="B85" s="51" t="s">
        <v>180</v>
      </c>
      <c r="C85" s="69" t="s">
        <v>76</v>
      </c>
      <c r="D85" s="53" t="s">
        <v>74</v>
      </c>
      <c r="E85" s="70">
        <v>4</v>
      </c>
      <c r="F85" s="54"/>
      <c r="G85" s="55"/>
      <c r="H85" s="56"/>
      <c r="I85" s="56">
        <f t="shared" ref="I85" si="26">E85*H85</f>
        <v>0</v>
      </c>
      <c r="J85" s="56"/>
      <c r="K85" s="56">
        <f t="shared" ref="K85" si="27">E85*J85</f>
        <v>0</v>
      </c>
    </row>
    <row r="86" spans="1:11" s="1" customFormat="1" ht="13.5" customHeight="1" x14ac:dyDescent="0.2">
      <c r="A86" s="50">
        <f t="shared" si="25"/>
        <v>65</v>
      </c>
      <c r="B86" s="51" t="s">
        <v>77</v>
      </c>
      <c r="C86" s="69" t="s">
        <v>78</v>
      </c>
      <c r="D86" s="53" t="s">
        <v>74</v>
      </c>
      <c r="E86" s="70">
        <v>6</v>
      </c>
      <c r="F86" s="54"/>
      <c r="G86" s="55"/>
      <c r="H86" s="56"/>
      <c r="I86" s="56">
        <f t="shared" si="15"/>
        <v>0</v>
      </c>
      <c r="J86" s="56"/>
      <c r="K86" s="56">
        <f t="shared" si="16"/>
        <v>0</v>
      </c>
    </row>
    <row r="87" spans="1:11" s="1" customFormat="1" ht="13.5" customHeight="1" x14ac:dyDescent="0.2">
      <c r="A87" s="50">
        <f t="shared" si="25"/>
        <v>66</v>
      </c>
      <c r="B87" s="51" t="s">
        <v>181</v>
      </c>
      <c r="C87" s="69" t="s">
        <v>61</v>
      </c>
      <c r="D87" s="53" t="s">
        <v>49</v>
      </c>
      <c r="E87" s="70">
        <v>3</v>
      </c>
      <c r="F87" s="54"/>
      <c r="G87" s="55"/>
      <c r="H87" s="56"/>
      <c r="I87" s="56">
        <f t="shared" si="15"/>
        <v>0</v>
      </c>
      <c r="J87" s="56"/>
      <c r="K87" s="56">
        <f t="shared" si="16"/>
        <v>0</v>
      </c>
    </row>
    <row r="88" spans="1:11" s="1" customFormat="1" ht="13.5" customHeight="1" x14ac:dyDescent="0.2">
      <c r="A88" s="50">
        <f t="shared" si="25"/>
        <v>67</v>
      </c>
      <c r="B88" s="51" t="s">
        <v>182</v>
      </c>
      <c r="C88" s="69" t="s">
        <v>80</v>
      </c>
      <c r="D88" s="53" t="s">
        <v>50</v>
      </c>
      <c r="E88" s="70">
        <v>146</v>
      </c>
      <c r="F88" s="54"/>
      <c r="G88" s="55"/>
      <c r="H88" s="56"/>
      <c r="I88" s="56">
        <f t="shared" si="15"/>
        <v>0</v>
      </c>
      <c r="J88" s="56"/>
      <c r="K88" s="56">
        <f t="shared" si="16"/>
        <v>0</v>
      </c>
    </row>
    <row r="89" spans="1:11" s="1" customFormat="1" ht="13.5" customHeight="1" x14ac:dyDescent="0.2">
      <c r="A89" s="50">
        <f t="shared" si="25"/>
        <v>68</v>
      </c>
      <c r="B89" s="51" t="s">
        <v>183</v>
      </c>
      <c r="C89" s="69" t="s">
        <v>62</v>
      </c>
      <c r="D89" s="53" t="s">
        <v>49</v>
      </c>
      <c r="E89" s="70">
        <v>16</v>
      </c>
      <c r="F89" s="54"/>
      <c r="G89" s="55"/>
      <c r="H89" s="56"/>
      <c r="I89" s="56">
        <f t="shared" ref="I89" si="28">E89*H89</f>
        <v>0</v>
      </c>
      <c r="J89" s="56"/>
      <c r="K89" s="56">
        <f t="shared" ref="K89" si="29">E89*J89</f>
        <v>0</v>
      </c>
    </row>
    <row r="90" spans="1:11" s="1" customFormat="1" ht="13.5" customHeight="1" x14ac:dyDescent="0.2">
      <c r="A90" s="50">
        <f t="shared" si="25"/>
        <v>69</v>
      </c>
      <c r="B90" s="51" t="s">
        <v>184</v>
      </c>
      <c r="C90" s="69" t="s">
        <v>81</v>
      </c>
      <c r="D90" s="53" t="s">
        <v>49</v>
      </c>
      <c r="E90" s="70">
        <v>16</v>
      </c>
      <c r="F90" s="54"/>
      <c r="G90" s="55"/>
      <c r="H90" s="56"/>
      <c r="I90" s="56">
        <f t="shared" si="15"/>
        <v>0</v>
      </c>
      <c r="J90" s="56"/>
      <c r="K90" s="56">
        <f t="shared" si="16"/>
        <v>0</v>
      </c>
    </row>
    <row r="91" spans="1:11" s="1" customFormat="1" ht="13.5" customHeight="1" x14ac:dyDescent="0.2">
      <c r="A91" s="50">
        <f t="shared" si="25"/>
        <v>70</v>
      </c>
      <c r="B91" s="51" t="s">
        <v>185</v>
      </c>
      <c r="C91" s="69" t="s">
        <v>82</v>
      </c>
      <c r="D91" s="53" t="s">
        <v>49</v>
      </c>
      <c r="E91" s="70">
        <v>16</v>
      </c>
      <c r="F91" s="54"/>
      <c r="G91" s="55"/>
      <c r="H91" s="56"/>
      <c r="I91" s="56">
        <f t="shared" ref="I91" si="30">E91*H91</f>
        <v>0</v>
      </c>
      <c r="J91" s="56"/>
      <c r="K91" s="56">
        <f t="shared" ref="K91" si="31">E91*J91</f>
        <v>0</v>
      </c>
    </row>
    <row r="92" spans="1:11" s="1" customFormat="1" ht="13.5" customHeight="1" x14ac:dyDescent="0.2">
      <c r="A92" s="50">
        <f t="shared" si="25"/>
        <v>71</v>
      </c>
      <c r="B92" s="51" t="s">
        <v>186</v>
      </c>
      <c r="C92" s="69" t="s">
        <v>79</v>
      </c>
      <c r="D92" s="53" t="s">
        <v>63</v>
      </c>
      <c r="E92" s="70">
        <v>1</v>
      </c>
      <c r="F92" s="54"/>
      <c r="G92" s="55"/>
      <c r="H92" s="56"/>
      <c r="I92" s="56">
        <f t="shared" si="15"/>
        <v>0</v>
      </c>
      <c r="J92" s="56"/>
      <c r="K92" s="56">
        <f t="shared" si="16"/>
        <v>0</v>
      </c>
    </row>
    <row r="93" spans="1:11" s="37" customFormat="1" ht="13.5" customHeight="1" x14ac:dyDescent="0.2">
      <c r="A93" s="49"/>
      <c r="B93" s="48"/>
      <c r="C93" s="36" t="s">
        <v>72</v>
      </c>
      <c r="D93" s="47"/>
      <c r="E93" s="38"/>
      <c r="F93" s="35"/>
      <c r="G93" s="35"/>
      <c r="H93" s="65"/>
      <c r="I93" s="66">
        <f>SUM(I76:I92)</f>
        <v>0</v>
      </c>
      <c r="J93" s="66"/>
      <c r="K93" s="67">
        <f>SUM(K76:K92)</f>
        <v>0</v>
      </c>
    </row>
    <row r="94" spans="1:11" x14ac:dyDescent="0.2">
      <c r="I94" s="3"/>
    </row>
  </sheetData>
  <mergeCells count="1">
    <mergeCell ref="C4:J4"/>
  </mergeCells>
  <printOptions horizontalCentered="1" gridLinesSet="0"/>
  <pageMargins left="0.78740157480314965" right="0.39370078740157483" top="0.59055118110236227" bottom="0.78740157480314965" header="0.51181102362204722" footer="0.51181102362204722"/>
  <pageSetup paperSize="9" scale="80" orientation="landscape" blackAndWhite="1" horizontalDpi="24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</vt:lpstr>
      <vt:lpstr>Rozpočet</vt:lpstr>
      <vt:lpstr>Rozpočet!Názvy_tisku</vt:lpstr>
      <vt:lpstr>Rozpočet!Oblast_tisku</vt:lpstr>
    </vt:vector>
  </TitlesOfParts>
  <Company>AK signal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</dc:title>
  <dc:creator>Stanislav Limberk</dc:creator>
  <cp:lastModifiedBy>Barák Martin</cp:lastModifiedBy>
  <cp:lastPrinted>2019-06-24T11:32:12Z</cp:lastPrinted>
  <dcterms:created xsi:type="dcterms:W3CDTF">1997-01-09T08:43:30Z</dcterms:created>
  <dcterms:modified xsi:type="dcterms:W3CDTF">2025-04-17T07:00:51Z</dcterms:modified>
</cp:coreProperties>
</file>