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winklers\Documents\Winkler\2024\3698_VD_Celakovice_oprava_provizorniho_hrazeni_jezu\_PDF\F_rozpocet\"/>
    </mc:Choice>
  </mc:AlternateContent>
  <bookViews>
    <workbookView xWindow="0" yWindow="0" windowWidth="0" windowHeight="0"/>
  </bookViews>
  <sheets>
    <sheet name="Rekapitulace stavby" sheetId="1" r:id="rId1"/>
    <sheet name="3698 - VD Čelákovice, opr..." sheetId="2" r:id="rId2"/>
    <sheet name="Seznam figur" sheetId="3" r:id="rId3"/>
    <sheet name="Pokyny pro vyplnění" sheetId="4" r:id="rId4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'3698 - VD Čelákovice, opr...'!$C$80:$K$324</definedName>
    <definedName name="_xlnm.Print_Area" localSheetId="1">'3698 - VD Čelákovice, opr...'!$C$4:$J$37,'3698 - VD Čelákovice, opr...'!$C$43:$J$64,'3698 - VD Čelákovice, opr...'!$C$70:$K$324</definedName>
    <definedName name="_xlnm.Print_Titles" localSheetId="1">'3698 - VD Čelákovice, opr...'!$80:$80</definedName>
    <definedName name="_xlnm.Print_Area" localSheetId="2">'Seznam figur'!$C$4:$G$40</definedName>
    <definedName name="_xlnm.Print_Titles" localSheetId="2">'Seznam figur'!$9:$9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D7"/>
  <c i="2" r="J35"/>
  <c r="J34"/>
  <c i="1" r="AY55"/>
  <c i="2" r="J33"/>
  <c i="1" r="AX55"/>
  <c i="2" r="BI320"/>
  <c r="BH320"/>
  <c r="BF320"/>
  <c r="BE320"/>
  <c r="T320"/>
  <c r="T319"/>
  <c r="R320"/>
  <c r="R319"/>
  <c r="P320"/>
  <c r="P319"/>
  <c r="BI313"/>
  <c r="BH313"/>
  <c r="BF313"/>
  <c r="BE313"/>
  <c r="T313"/>
  <c r="R313"/>
  <c r="P313"/>
  <c r="BI305"/>
  <c r="BH305"/>
  <c r="BF305"/>
  <c r="BE305"/>
  <c r="T305"/>
  <c r="R305"/>
  <c r="P305"/>
  <c r="BI296"/>
  <c r="BH296"/>
  <c r="BF296"/>
  <c r="BE296"/>
  <c r="T296"/>
  <c r="R296"/>
  <c r="P296"/>
  <c r="BI294"/>
  <c r="BH294"/>
  <c r="BF294"/>
  <c r="BE294"/>
  <c r="T294"/>
  <c r="R294"/>
  <c r="P294"/>
  <c r="BI289"/>
  <c r="BH289"/>
  <c r="BF289"/>
  <c r="BE289"/>
  <c r="T289"/>
  <c r="T288"/>
  <c r="R289"/>
  <c r="R288"/>
  <c r="P289"/>
  <c r="P288"/>
  <c r="BI284"/>
  <c r="BH284"/>
  <c r="BF284"/>
  <c r="BE284"/>
  <c r="T284"/>
  <c r="R284"/>
  <c r="P284"/>
  <c r="BI281"/>
  <c r="BH281"/>
  <c r="BF281"/>
  <c r="BE281"/>
  <c r="T281"/>
  <c r="R281"/>
  <c r="P281"/>
  <c r="BI267"/>
  <c r="BH267"/>
  <c r="BF267"/>
  <c r="BE267"/>
  <c r="T267"/>
  <c r="R267"/>
  <c r="P267"/>
  <c r="BI259"/>
  <c r="BH259"/>
  <c r="BF259"/>
  <c r="BE259"/>
  <c r="T259"/>
  <c r="R259"/>
  <c r="P259"/>
  <c r="BI247"/>
  <c r="BH247"/>
  <c r="BF247"/>
  <c r="BE247"/>
  <c r="T247"/>
  <c r="R247"/>
  <c r="P247"/>
  <c r="BI234"/>
  <c r="BH234"/>
  <c r="BF234"/>
  <c r="BE234"/>
  <c r="T234"/>
  <c r="R234"/>
  <c r="P234"/>
  <c r="BI224"/>
  <c r="BH224"/>
  <c r="BF224"/>
  <c r="BE224"/>
  <c r="T224"/>
  <c r="R224"/>
  <c r="P224"/>
  <c r="BI220"/>
  <c r="BH220"/>
  <c r="BF220"/>
  <c r="BE220"/>
  <c r="T220"/>
  <c r="R220"/>
  <c r="P220"/>
  <c r="BI214"/>
  <c r="BH214"/>
  <c r="BF214"/>
  <c r="BE214"/>
  <c r="T214"/>
  <c r="R214"/>
  <c r="P214"/>
  <c r="BI209"/>
  <c r="BH209"/>
  <c r="BF209"/>
  <c r="BE209"/>
  <c r="T209"/>
  <c r="R209"/>
  <c r="P209"/>
  <c r="BI205"/>
  <c r="BH205"/>
  <c r="BF205"/>
  <c r="BE205"/>
  <c r="T205"/>
  <c r="R205"/>
  <c r="P205"/>
  <c r="BI200"/>
  <c r="BH200"/>
  <c r="BF200"/>
  <c r="BE200"/>
  <c r="T200"/>
  <c r="R200"/>
  <c r="P200"/>
  <c r="BI195"/>
  <c r="BH195"/>
  <c r="BF195"/>
  <c r="BE195"/>
  <c r="T195"/>
  <c r="R195"/>
  <c r="P195"/>
  <c r="BI191"/>
  <c r="BH191"/>
  <c r="BF191"/>
  <c r="BE191"/>
  <c r="T191"/>
  <c r="R191"/>
  <c r="P191"/>
  <c r="BI186"/>
  <c r="BH186"/>
  <c r="BF186"/>
  <c r="BE186"/>
  <c r="T186"/>
  <c r="R186"/>
  <c r="P186"/>
  <c r="BI181"/>
  <c r="BH181"/>
  <c r="BF181"/>
  <c r="BE181"/>
  <c r="T181"/>
  <c r="R181"/>
  <c r="P181"/>
  <c r="BI176"/>
  <c r="BH176"/>
  <c r="BF176"/>
  <c r="BE176"/>
  <c r="T176"/>
  <c r="R176"/>
  <c r="P176"/>
  <c r="BI168"/>
  <c r="BH168"/>
  <c r="BF168"/>
  <c r="BE168"/>
  <c r="T168"/>
  <c r="R168"/>
  <c r="P168"/>
  <c r="BI160"/>
  <c r="BH160"/>
  <c r="BF160"/>
  <c r="BE160"/>
  <c r="T160"/>
  <c r="R160"/>
  <c r="P160"/>
  <c r="BI152"/>
  <c r="BH152"/>
  <c r="BF152"/>
  <c r="BE152"/>
  <c r="T152"/>
  <c r="R152"/>
  <c r="P152"/>
  <c r="BI147"/>
  <c r="BH147"/>
  <c r="BF147"/>
  <c r="BE147"/>
  <c r="T147"/>
  <c r="R147"/>
  <c r="P147"/>
  <c r="BI134"/>
  <c r="BH134"/>
  <c r="BF134"/>
  <c r="BE134"/>
  <c r="T134"/>
  <c r="R134"/>
  <c r="P134"/>
  <c r="BI130"/>
  <c r="BH130"/>
  <c r="BF130"/>
  <c r="BE130"/>
  <c r="T130"/>
  <c r="R130"/>
  <c r="P130"/>
  <c r="BI126"/>
  <c r="BH126"/>
  <c r="BF126"/>
  <c r="BE126"/>
  <c r="T126"/>
  <c r="R126"/>
  <c r="P126"/>
  <c r="BI111"/>
  <c r="BH111"/>
  <c r="BF111"/>
  <c r="BE111"/>
  <c r="T111"/>
  <c r="R111"/>
  <c r="P111"/>
  <c r="BI107"/>
  <c r="BH107"/>
  <c r="BF107"/>
  <c r="BE107"/>
  <c r="T107"/>
  <c r="R107"/>
  <c r="P107"/>
  <c r="BI103"/>
  <c r="BH103"/>
  <c r="BF103"/>
  <c r="BE103"/>
  <c r="T103"/>
  <c r="R103"/>
  <c r="P103"/>
  <c r="BI99"/>
  <c r="BH99"/>
  <c r="BF99"/>
  <c r="BE99"/>
  <c r="T99"/>
  <c r="R99"/>
  <c r="P99"/>
  <c r="BI93"/>
  <c r="BH93"/>
  <c r="BF93"/>
  <c r="BE93"/>
  <c r="T93"/>
  <c r="R93"/>
  <c r="P93"/>
  <c r="BI84"/>
  <c r="BH84"/>
  <c r="BF84"/>
  <c r="BE84"/>
  <c r="T84"/>
  <c r="R84"/>
  <c r="P84"/>
  <c r="J78"/>
  <c r="J77"/>
  <c r="F77"/>
  <c r="F75"/>
  <c r="E73"/>
  <c r="J51"/>
  <c r="J50"/>
  <c r="F50"/>
  <c r="F48"/>
  <c r="E46"/>
  <c r="J16"/>
  <c r="E16"/>
  <c r="F51"/>
  <c r="J15"/>
  <c r="J10"/>
  <c r="J48"/>
  <c i="1" r="L50"/>
  <c r="AM50"/>
  <c r="AM49"/>
  <c r="L49"/>
  <c r="AM47"/>
  <c r="L47"/>
  <c r="L45"/>
  <c r="L44"/>
  <c i="2" r="J259"/>
  <c r="BK200"/>
  <c r="J32"/>
  <c r="BK313"/>
  <c r="BK134"/>
  <c r="J296"/>
  <c r="J176"/>
  <c r="BK191"/>
  <c r="BK195"/>
  <c r="BK281"/>
  <c r="J134"/>
  <c r="J200"/>
  <c r="J111"/>
  <c r="J103"/>
  <c r="BK247"/>
  <c r="J84"/>
  <c r="BK205"/>
  <c r="BK99"/>
  <c r="J186"/>
  <c r="BK103"/>
  <c r="J224"/>
  <c r="J267"/>
  <c i="1" r="AS54"/>
  <c i="2" r="BK284"/>
  <c r="BK93"/>
  <c r="J130"/>
  <c r="BK152"/>
  <c r="BK234"/>
  <c r="BK289"/>
  <c r="BK181"/>
  <c r="BK296"/>
  <c r="J281"/>
  <c r="BK305"/>
  <c r="BK147"/>
  <c r="J294"/>
  <c r="F31"/>
  <c r="BK214"/>
  <c r="BK126"/>
  <c r="J93"/>
  <c r="BK209"/>
  <c r="BK160"/>
  <c r="J191"/>
  <c r="J234"/>
  <c r="J289"/>
  <c r="BK176"/>
  <c r="BK130"/>
  <c r="BK111"/>
  <c r="J220"/>
  <c r="J284"/>
  <c r="J160"/>
  <c r="J209"/>
  <c r="BK220"/>
  <c r="BK294"/>
  <c r="BK224"/>
  <c r="BK259"/>
  <c r="J99"/>
  <c r="J181"/>
  <c r="BK107"/>
  <c r="J147"/>
  <c r="BK186"/>
  <c r="J205"/>
  <c r="J107"/>
  <c r="F32"/>
  <c r="J247"/>
  <c r="J168"/>
  <c r="J313"/>
  <c r="BK84"/>
  <c r="BK267"/>
  <c r="J320"/>
  <c r="BK168"/>
  <c r="J126"/>
  <c r="BK320"/>
  <c r="J152"/>
  <c r="J214"/>
  <c r="J195"/>
  <c r="J305"/>
  <c r="F35"/>
  <c l="1" r="R223"/>
  <c r="P83"/>
  <c r="P82"/>
  <c r="BK223"/>
  <c r="J223"/>
  <c r="J58"/>
  <c r="R83"/>
  <c r="R82"/>
  <c r="P223"/>
  <c r="T83"/>
  <c r="BK83"/>
  <c r="J83"/>
  <c r="J57"/>
  <c r="T223"/>
  <c r="BK293"/>
  <c r="J293"/>
  <c r="J61"/>
  <c r="P293"/>
  <c r="R293"/>
  <c r="T293"/>
  <c r="T287"/>
  <c r="BK304"/>
  <c r="J304"/>
  <c r="J62"/>
  <c r="P304"/>
  <c r="R304"/>
  <c r="T304"/>
  <c r="BK288"/>
  <c r="J288"/>
  <c r="J60"/>
  <c r="BK319"/>
  <c r="J319"/>
  <c r="J63"/>
  <c r="BG134"/>
  <c r="BG152"/>
  <c r="BG168"/>
  <c r="BG205"/>
  <c r="BG209"/>
  <c r="BG214"/>
  <c r="BG247"/>
  <c r="J75"/>
  <c r="BG281"/>
  <c r="BG84"/>
  <c r="BG126"/>
  <c r="BG296"/>
  <c i="1" r="AW55"/>
  <c i="2" r="F78"/>
  <c r="BG93"/>
  <c r="BG181"/>
  <c r="BG191"/>
  <c r="BG195"/>
  <c r="BG200"/>
  <c r="BG267"/>
  <c r="BG284"/>
  <c r="BG289"/>
  <c r="BG107"/>
  <c r="BG130"/>
  <c r="BG147"/>
  <c r="BG313"/>
  <c r="BG294"/>
  <c r="BG305"/>
  <c i="1" r="AZ55"/>
  <c i="2" r="BG99"/>
  <c r="BG103"/>
  <c r="BG111"/>
  <c r="BG160"/>
  <c r="BG176"/>
  <c r="BG186"/>
  <c r="BG220"/>
  <c r="BG224"/>
  <c r="BG234"/>
  <c r="BG259"/>
  <c i="1" r="BA55"/>
  <c i="2" r="BG320"/>
  <c i="1" r="BD55"/>
  <c i="2" r="F34"/>
  <c i="1" r="AZ54"/>
  <c r="AV54"/>
  <c r="AK29"/>
  <c i="2" r="J31"/>
  <c i="1" r="BA54"/>
  <c r="W30"/>
  <c r="BD54"/>
  <c r="W33"/>
  <c i="2" l="1" r="R287"/>
  <c r="P287"/>
  <c r="R81"/>
  <c r="T82"/>
  <c r="T81"/>
  <c r="P81"/>
  <c i="1" r="AU55"/>
  <c r="AV55"/>
  <c r="BC55"/>
  <c i="2" r="BK82"/>
  <c r="J82"/>
  <c r="J56"/>
  <c r="BK287"/>
  <c r="J287"/>
  <c r="J59"/>
  <c i="1" r="AW54"/>
  <c r="AK30"/>
  <c r="BC54"/>
  <c r="W32"/>
  <c r="W29"/>
  <c r="AT55"/>
  <c r="AU54"/>
  <c i="2" r="F33"/>
  <c i="1" r="BB55"/>
  <c r="BB54"/>
  <c r="W31"/>
  <c i="2" l="1" r="BK81"/>
  <c r="J81"/>
  <c i="1" r="AY54"/>
  <c r="AX54"/>
  <c r="AT54"/>
  <c i="2" r="J28"/>
  <c i="1" r="AG55"/>
  <c r="AG54"/>
  <c r="AK26"/>
  <c r="AK35"/>
  <c l="1" r="AN55"/>
  <c i="2" r="J37"/>
  <c r="J55"/>
  <c i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<sst xmlns="http://schemas.openxmlformats.org/spreadsheetml/2006/main">
  <si>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</si>
  <si>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</si>
  <si>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</si>
  <si>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</si>
  <si>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</si>
  <si>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{a41f645f-0144-4edc-8b04-ab587cdb2945}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</si>
  <si>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</si>
  <si>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</si>
  <si>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</si>
  <si>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</si>
  <si>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</si>
  <si>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</si>
  <si>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</si>
  <si>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</si>
  <si>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3698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</si>
  <si>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</si>
  <si>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</si>
  <si>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VD Čelákovice, oprava provizorního hrazení jezu</t>
  </si>
  <si>
    <t>KSO:</t>
  </si>
  <si>
    <t>832 51 59</t>
  </si>
  <si>
    <t>CC-CZ:</t>
  </si>
  <si>
    <t>21514</t>
  </si>
  <si>
    <t>Místo:</t>
  </si>
  <si>
    <t>VD Čelákovice</t>
  </si>
  <si>
    <t>Datum:</t>
  </si>
  <si>
    <t>10. 7. 2024</t>
  </si>
  <si>
    <t>Zadavatel:</t>
  </si>
  <si>
    <t>IČ:</t>
  </si>
  <si>
    <t>70890005</t>
  </si>
  <si>
    <t>Povodí Labe, státní podnik</t>
  </si>
  <si>
    <t>DIČ:</t>
  </si>
  <si>
    <t/>
  </si>
  <si>
    <t>Účastník:</t>
  </si>
  <si>
    <t>Vyplň údaj</t>
  </si>
  <si>
    <t>Projektant:</t>
  </si>
  <si>
    <t>Ing. Stanislav Winkler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</si>
  <si>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</si>
  <si>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</si>
  <si>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</si>
  <si>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</si>
  <si>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</si>
  <si>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</si>
  <si>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</si>
  <si>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</si>
  <si>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</si>
  <si>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</si>
  <si>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</si>
  <si>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</si>
  <si>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</si>
  <si>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</si>
  <si>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</si>
  <si>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</si>
  <si>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</si>
  <si>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</si>
  <si>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</si>
  <si>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</si>
  <si>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</si>
  <si>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</si>
  <si>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</si>
  <si>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</si>
  <si>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</si>
  <si>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</si>
  <si>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</si>
  <si>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</si>
  <si>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</si>
  <si>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</si>
  <si>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</si>
  <si>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</si>
  <si>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</si>
  <si>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</si>
  <si>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</si>
  <si>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</si>
  <si>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</si>
  <si>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</si>
  <si>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</si>
  <si>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</si>
  <si>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</si>
  <si>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</si>
  <si>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</si>
  <si>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</si>
  <si>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</si>
  <si>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A01</t>
  </si>
  <si>
    <t>Plocha slupice (3 ks)</t>
  </si>
  <si>
    <t>m2</t>
  </si>
  <si>
    <t>102</t>
  </si>
  <si>
    <t>2</t>
  </si>
  <si>
    <t>A02</t>
  </si>
  <si>
    <t>Plocha lávky, stávající konstrukce (4 ks)</t>
  </si>
  <si>
    <t>81,6</t>
  </si>
  <si>
    <t>KRYCÍ LIST SOUPISU PRACÍ</t>
  </si>
  <si>
    <t>A03</t>
  </si>
  <si>
    <t>Plocha lávky, přidané ocelové prvky, bez pororoštů (4 ks)</t>
  </si>
  <si>
    <t>2,176</t>
  </si>
  <si>
    <t>m01</t>
  </si>
  <si>
    <t>Váha zábradlí (4 ks)</t>
  </si>
  <si>
    <t>kg</t>
  </si>
  <si>
    <t>182,37</t>
  </si>
  <si>
    <t>m02</t>
  </si>
  <si>
    <t>Váha vzpěr (2 ks krajní a 2 ks středové)</t>
  </si>
  <si>
    <t>135,28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</si>
  <si>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</si>
  <si>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</si>
  <si>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</si>
  <si>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</si>
  <si>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</si>
  <si>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767 - Konstrukce zámečnické</t>
  </si>
  <si>
    <t xml:space="preserve">    789 - Povrchové úpravy ocelových konstrukcí a technologických zařízení</t>
  </si>
  <si>
    <t>VRN - Vedlejší rozpočtové náklady</t>
  </si>
  <si>
    <t xml:space="preserve">    VRN1 - Průzkumné, zeměměřičské a projektové práce</t>
  </si>
  <si>
    <t xml:space="preserve">    VRN4 - Inženýrská činnost</t>
  </si>
  <si>
    <t xml:space="preserve">    VRN6 - Územní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</si>
  <si>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</si>
  <si>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</si>
  <si>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</si>
  <si>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</si>
  <si>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</si>
  <si>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</si>
  <si>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</si>
  <si>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</si>
  <si>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</si>
  <si>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</si>
  <si>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</si>
  <si>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</si>
  <si>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</si>
  <si>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</si>
  <si>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</si>
  <si>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</si>
  <si>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</si>
  <si>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767</t>
  </si>
  <si>
    <t>Konstrukce zámečnické</t>
  </si>
  <si>
    <t>K</t>
  </si>
  <si>
    <t>767995113</t>
  </si>
  <si>
    <t>Montáž atypických zámečnických konstrukcí hmotnosti přes 10 do 20 kg</t>
  </si>
  <si>
    <t>CS ÚRS 2025 01</t>
  </si>
  <si>
    <t>16</t>
  </si>
  <si>
    <t>4</t>
  </si>
  <si>
    <t>-1510797741</t>
  </si>
  <si>
    <t>PP</t>
  </si>
  <si>
    <t>Montáž ostatních atypických zámečnických konstrukcí hmotnosti přes 10 do 20 kg</t>
  </si>
  <si>
    <t>Online PSC</t>
  </si>
  <si>
    <t>https://podminky.urs.cz/item/CS_URS_2025_01/767995113</t>
  </si>
  <si>
    <t>VV</t>
  </si>
  <si>
    <t>Slupice viz příloha 2</t>
  </si>
  <si>
    <t>Manipulační řetěz, dl. 1,5 m, 30 článků, šekl s pracovní nosností 2 t, min. 20 mm</t>
  </si>
  <si>
    <t>38,01</t>
  </si>
  <si>
    <t>Pororošt viz příloha 3</t>
  </si>
  <si>
    <t>4*6*18,00</t>
  </si>
  <si>
    <t>Součet</t>
  </si>
  <si>
    <t>M</t>
  </si>
  <si>
    <t>Rm-007</t>
  </si>
  <si>
    <t>Pororošt</t>
  </si>
  <si>
    <t>32</t>
  </si>
  <si>
    <t>1826750435</t>
  </si>
  <si>
    <t>Pororošt šířky 0,9 m, svařovaný (Zn), protiskluzový, uchycení spony.</t>
  </si>
  <si>
    <t>Položka je včetně spojovacího materiálu a potřebných doplňků.</t>
  </si>
  <si>
    <t>počet lávek × počet roštů × váha 1 roštu</t>
  </si>
  <si>
    <t>3</t>
  </si>
  <si>
    <t>Rm-006</t>
  </si>
  <si>
    <t>Šekl</t>
  </si>
  <si>
    <t>ks</t>
  </si>
  <si>
    <t>673369395</t>
  </si>
  <si>
    <t>Šekl s pracovním zatížením 2 t, vnitřní šířka min. 20 mm, váha cca 0,35 kg</t>
  </si>
  <si>
    <t>13010014</t>
  </si>
  <si>
    <t>tyč ocelová kruhová jakost S235JR (11 375) D 16mm</t>
  </si>
  <si>
    <t>t</t>
  </si>
  <si>
    <t>-1144984046</t>
  </si>
  <si>
    <t>3*30*0,24*1,58/1000</t>
  </si>
  <si>
    <t>počet slupic × počet článků × délka článku × váha 1 m</t>
  </si>
  <si>
    <t>5</t>
  </si>
  <si>
    <t>13010016</t>
  </si>
  <si>
    <t>tyč ocelová kruhová jakost S235JR (11 375) D 20mm</t>
  </si>
  <si>
    <t>-710631633</t>
  </si>
  <si>
    <t>3*0,38*2,47/1000</t>
  </si>
  <si>
    <t>počet slupic × délka × váha 1 m</t>
  </si>
  <si>
    <t>6</t>
  </si>
  <si>
    <t>767995114</t>
  </si>
  <si>
    <t>Montáž atypických zámečnických konstrukcí hmotnosti přes 20 do 50 kg</t>
  </si>
  <si>
    <t>-1847991889</t>
  </si>
  <si>
    <t>Montáž ostatních atypických zámečnických konstrukcí hmotnosti přes 20 do 50 kg</t>
  </si>
  <si>
    <t>https://podminky.urs.cz/item/CS_URS_2025_01/767995114</t>
  </si>
  <si>
    <t>Položka obsahuje veškerý materiál potřebný pro sváření dle výrobní dokumentace.</t>
  </si>
  <si>
    <t>Zábradlí</t>
  </si>
  <si>
    <t>Vytvoření 2 ks krajních zábradlí a 2 ks středových zábradlí viz výkres sestavy příloha 4.</t>
  </si>
  <si>
    <t>bezešvá trubka 42,4 × 2,6 mm, S355</t>
  </si>
  <si>
    <t>Vzpěry</t>
  </si>
  <si>
    <t xml:space="preserve">Vytvoření 2 ks krajních vzpěr a 2 ks středových vzpěr viz výkres sestavy příloha 5. </t>
  </si>
  <si>
    <t>Lávky</t>
  </si>
  <si>
    <t>vytvoření přídavných prvků na lávkách (4 ks) viz výkres sestavy příloha 3</t>
  </si>
  <si>
    <t>63,00</t>
  </si>
  <si>
    <t>7</t>
  </si>
  <si>
    <t>14011019</t>
  </si>
  <si>
    <t>trubka ocelová bezešvá hladká jakost 11 353 42,4x3,2mm</t>
  </si>
  <si>
    <t>m</t>
  </si>
  <si>
    <t>167312044</t>
  </si>
  <si>
    <t>Zábradlí viz příloha 4</t>
  </si>
  <si>
    <t>68,80</t>
  </si>
  <si>
    <t>8</t>
  </si>
  <si>
    <t>14011034</t>
  </si>
  <si>
    <t>trubka ocelová bezešvá hladká jakost 11 353 60,3x2,9mm</t>
  </si>
  <si>
    <t>1777397358</t>
  </si>
  <si>
    <t>Vzpěry viz příloha 5</t>
  </si>
  <si>
    <t>2*5,00+2*4,85</t>
  </si>
  <si>
    <t>9</t>
  </si>
  <si>
    <t>13611232</t>
  </si>
  <si>
    <t>plech ocelový hladký jakost S235JR tl 12mm tabule</t>
  </si>
  <si>
    <t>-451355561</t>
  </si>
  <si>
    <t>oko závitové tyče (pilíř)</t>
  </si>
  <si>
    <t>5,91/1000</t>
  </si>
  <si>
    <t>Lávky viz příloha 3</t>
  </si>
  <si>
    <t>ocelová oka</t>
  </si>
  <si>
    <t>6,62/1000</t>
  </si>
  <si>
    <t>závěs zábradlí</t>
  </si>
  <si>
    <t>9,04/1000</t>
  </si>
  <si>
    <t>ocelová montážní oka</t>
  </si>
  <si>
    <t>18,72/1000</t>
  </si>
  <si>
    <t>10</t>
  </si>
  <si>
    <t>13611258</t>
  </si>
  <si>
    <t>plech ocelový hladký jakost S235JR tl 25mm tabule</t>
  </si>
  <si>
    <t>-1556989079</t>
  </si>
  <si>
    <t>Vzpěry viz přiloha 5</t>
  </si>
  <si>
    <t>Oko závitové tyče (slupice)</t>
  </si>
  <si>
    <t>12,48/1000</t>
  </si>
  <si>
    <t>11</t>
  </si>
  <si>
    <t>Rm-001</t>
  </si>
  <si>
    <t>Náboj</t>
  </si>
  <si>
    <t>1967176157</t>
  </si>
  <si>
    <t>Náboj pravý, TR 30×6/P, S235JR</t>
  </si>
  <si>
    <t>Náboj levý, TR 30×6/L, S235JR</t>
  </si>
  <si>
    <t>Rm-002</t>
  </si>
  <si>
    <t>Zajišťovací matice</t>
  </si>
  <si>
    <t>-15411495</t>
  </si>
  <si>
    <t>Zajišťovací matice pravá, bronz, TR 30×6/P</t>
  </si>
  <si>
    <t>Zajišťovací matice levá, bronz, TR 30×6/L</t>
  </si>
  <si>
    <t>13</t>
  </si>
  <si>
    <t>Rm-003</t>
  </si>
  <si>
    <t>Šroub</t>
  </si>
  <si>
    <t>508706310</t>
  </si>
  <si>
    <t>Šroub pravý, TR30/P, A2</t>
  </si>
  <si>
    <t>Šroub levý, TR30/L, A2</t>
  </si>
  <si>
    <t>14</t>
  </si>
  <si>
    <t>Rm-004</t>
  </si>
  <si>
    <t>Krimpovací objímka</t>
  </si>
  <si>
    <t>524063221</t>
  </si>
  <si>
    <t>Krimpovací měděná objímka</t>
  </si>
  <si>
    <t>15</t>
  </si>
  <si>
    <t>Rm-005</t>
  </si>
  <si>
    <t>Závlačka</t>
  </si>
  <si>
    <t>-1576031345</t>
  </si>
  <si>
    <t>Nerezová závlačka 5 × 80 mm, včetně nerezového lanka 2,0 mm (7 × 7 dr.)</t>
  </si>
  <si>
    <t>13010012</t>
  </si>
  <si>
    <t>tyč ocelová kruhová jakost S235JR (11 375) D 12mm</t>
  </si>
  <si>
    <t>687612435</t>
  </si>
  <si>
    <t>Madlo</t>
  </si>
  <si>
    <t>5,12/1000</t>
  </si>
  <si>
    <t>17</t>
  </si>
  <si>
    <t>13011064</t>
  </si>
  <si>
    <t>úhelník ocelový rovnostranný jakost S235JR (11 375) 50x50x4mm</t>
  </si>
  <si>
    <t>1354685883</t>
  </si>
  <si>
    <t>24,48/1000</t>
  </si>
  <si>
    <t>18</t>
  </si>
  <si>
    <t>13011035</t>
  </si>
  <si>
    <t>tyč ocelová kruhová jakost S235JR (11 375) D 6mm</t>
  </si>
  <si>
    <t>-1753022566</t>
  </si>
  <si>
    <t>úvazná oka</t>
  </si>
  <si>
    <t>1,22/1000</t>
  </si>
  <si>
    <t>19</t>
  </si>
  <si>
    <t>13010019</t>
  </si>
  <si>
    <t>tyč ocelová kruhová jakost S235JR (11 375) D 30mm</t>
  </si>
  <si>
    <t>662924051</t>
  </si>
  <si>
    <t>závěs zábradlí, tyč</t>
  </si>
  <si>
    <t>2,91/1000</t>
  </si>
  <si>
    <t>20</t>
  </si>
  <si>
    <t>31630476</t>
  </si>
  <si>
    <t>oblouk trubkový typ 3D tvar 90° - K3 D 42,4mm tl 2,6mm</t>
  </si>
  <si>
    <t>kus</t>
  </si>
  <si>
    <t>814946778</t>
  </si>
  <si>
    <t>4*4</t>
  </si>
  <si>
    <t>31120005</t>
  </si>
  <si>
    <t>podložka DIN 125-A ZB D 10mm</t>
  </si>
  <si>
    <t>100 kus</t>
  </si>
  <si>
    <t>-986569989</t>
  </si>
  <si>
    <t>16 kusů</t>
  </si>
  <si>
    <t>22</t>
  </si>
  <si>
    <t>767996802</t>
  </si>
  <si>
    <t>Demontáž atypických zámečnických konstrukcí rozebráním hm jednotlivých dílů přes 50 do 100 kg</t>
  </si>
  <si>
    <t>-1573873614</t>
  </si>
  <si>
    <t>Demontáž ostatních zámečnických konstrukcí rozebráním o hmotnosti jednotlivých dílů přes 50 do 100 kg</t>
  </si>
  <si>
    <t>https://podminky.urs.cz/item/CS_URS_2025_01/767996802</t>
  </si>
  <si>
    <t>Slupice</t>
  </si>
  <si>
    <t>demontáž pák</t>
  </si>
  <si>
    <t>3*65,0</t>
  </si>
  <si>
    <t>23</t>
  </si>
  <si>
    <t>767995115</t>
  </si>
  <si>
    <t>Montáž atypických zámečnických konstrukcí hmotnosti přes 50 do 100 kg</t>
  </si>
  <si>
    <t>-50118575</t>
  </si>
  <si>
    <t>Montáž ostatních atypických zámečnických konstrukcí hmotnosti přes 50 do 100 kg</t>
  </si>
  <si>
    <t>https://podminky.urs.cz/item/CS_URS_2025_01/767995115</t>
  </si>
  <si>
    <t>789</t>
  </si>
  <si>
    <t>Povrchové úpravy ocelových konstrukcí a technologických zařízení</t>
  </si>
  <si>
    <t>24</t>
  </si>
  <si>
    <t>789223532</t>
  </si>
  <si>
    <t>Otryskání abrazivem ze strusky ocelových kcí třídy III stupeň zarezavění C stupeň přípravy Sa 2 1/2</t>
  </si>
  <si>
    <t>-1728840995</t>
  </si>
  <si>
    <t>Otryskání povrchů ocelových konstrukcí suché abrazivní tryskání abrazivem ze strusky třídy III stupeň zrezivění C, stupeň přípravy Sa 2 1/2</t>
  </si>
  <si>
    <t>https://podminky.urs.cz/item/CS_URS_2025_01/789223532</t>
  </si>
  <si>
    <t>3*1,00*34,00</t>
  </si>
  <si>
    <t xml:space="preserve">počet ks × váha × převodní koeficient pro ocelové konstrukce </t>
  </si>
  <si>
    <t>Lávka</t>
  </si>
  <si>
    <t>4*0,60*34,00 "stávající konstrukce</t>
  </si>
  <si>
    <t>4*0,016*34,00 "přidané ocelové prvky, bez pororoštů</t>
  </si>
  <si>
    <t>25</t>
  </si>
  <si>
    <t>789421333</t>
  </si>
  <si>
    <t>Provedení žárového stříkání ocelových konstrukcí třídy III ZnAl 100 μm</t>
  </si>
  <si>
    <t>1951989650</t>
  </si>
  <si>
    <t>Provedení žárového stříkání ocelových konstrukcí slitinou zinacor, tloušťky 100 μm, třídy III (1,074 kg ZnAl/m2)</t>
  </si>
  <si>
    <t>https://podminky.urs.cz/item/CS_URS_2025_01/789421333</t>
  </si>
  <si>
    <t>A01+A02+A03</t>
  </si>
  <si>
    <t>FIG</t>
  </si>
  <si>
    <t>Rozpad figury: A01</t>
  </si>
  <si>
    <t>Rozpad figury: A02</t>
  </si>
  <si>
    <t>Rozpad figury: A03</t>
  </si>
  <si>
    <t>26</t>
  </si>
  <si>
    <t>15625102</t>
  </si>
  <si>
    <t>drát metalizační ZnAl D 3mm</t>
  </si>
  <si>
    <t>1117040770</t>
  </si>
  <si>
    <t>(A01+A02+A03)*1,074</t>
  </si>
  <si>
    <t>27</t>
  </si>
  <si>
    <t>628613611</t>
  </si>
  <si>
    <t>Žárové zinkování ponorem dílů ocelových konstrukcí mostů hmotnosti do 100 kg</t>
  </si>
  <si>
    <t>-1524630041</t>
  </si>
  <si>
    <t>Žárové zinkování ponorem dílů ocelových konstrukcí mostů hmotnosti dílců do 100 kg</t>
  </si>
  <si>
    <t>https://podminky.urs.cz/item/CS_URS_2025_01/628613611</t>
  </si>
  <si>
    <t>182,37 "viz příloha 4</t>
  </si>
  <si>
    <t>135,28 "viz příloha 5</t>
  </si>
  <si>
    <t>28</t>
  </si>
  <si>
    <t>789327211</t>
  </si>
  <si>
    <t>Nátěr ocelových konstrukcí třídy III dvousložkový epoxidový základní tl do 80 µm</t>
  </si>
  <si>
    <t>412581360</t>
  </si>
  <si>
    <t>Nátěr ocelových konstrukcí třídy III dvousložkový epoxidový základní, tloušťky do 80 μm</t>
  </si>
  <si>
    <t>https://podminky.urs.cz/item/CS_URS_2025_01/789327211</t>
  </si>
  <si>
    <t>Nátěr 3 ks slupic, 4 ks lávek.</t>
  </si>
  <si>
    <t>29</t>
  </si>
  <si>
    <t>789327216</t>
  </si>
  <si>
    <t>Nátěr ocelových konstrukcí třídy III dvousložkový epoxidový mezivrstva tl do 80 µm</t>
  </si>
  <si>
    <t>619620399</t>
  </si>
  <si>
    <t>Nátěr ocelových konstrukcí třídy III dvousložkový epoxidový mezivrstva, tloušťky do 80 μm</t>
  </si>
  <si>
    <t>https://podminky.urs.cz/item/CS_URS_2025_01/789327216</t>
  </si>
  <si>
    <t>30</t>
  </si>
  <si>
    <t>789327221</t>
  </si>
  <si>
    <t>Nátěr ocelových konstrukcí třídy III dvousložkový epoxidový krycí (vrchní) tl do 80 µm</t>
  </si>
  <si>
    <t>316813487</t>
  </si>
  <si>
    <t>Nátěr ocelových konstrukcí třídy III dvousložkový epoxidový krycí (vrchní), tloušťky do 80 μm</t>
  </si>
  <si>
    <t>https://podminky.urs.cz/item/CS_URS_2025_01/789327221</t>
  </si>
  <si>
    <t>VRN</t>
  </si>
  <si>
    <t>Vedlejší rozpočtové náklady</t>
  </si>
  <si>
    <t>VRN1</t>
  </si>
  <si>
    <t>Průzkumné, zeměměřičské a projektové práce</t>
  </si>
  <si>
    <t>31</t>
  </si>
  <si>
    <t>013002000</t>
  </si>
  <si>
    <t>Projektové práce</t>
  </si>
  <si>
    <t>soubor</t>
  </si>
  <si>
    <t>1024</t>
  </si>
  <si>
    <t>1182951610</t>
  </si>
  <si>
    <t>Vytvoření výrobní dokumentace, 3 × tištěné paré + 1 × v el. podobě.</t>
  </si>
  <si>
    <t>VRN4</t>
  </si>
  <si>
    <t>Inženýrská činnost</t>
  </si>
  <si>
    <t>042503000</t>
  </si>
  <si>
    <t>Plán BOZP na staveništi</t>
  </si>
  <si>
    <t>1884051503</t>
  </si>
  <si>
    <t>33</t>
  </si>
  <si>
    <t>043002000</t>
  </si>
  <si>
    <t>Zkoušky a ostatní měření</t>
  </si>
  <si>
    <t>-914522616</t>
  </si>
  <si>
    <t xml:space="preserve">Kontrola protikorozní ochrany </t>
  </si>
  <si>
    <t>- odtrhové zkoušky přilnavosti (ČSN EN SIO 4624), včetně vyhotovení protokolu.</t>
  </si>
  <si>
    <t>- dodržení technolog. postupu a tloušťky metalizece.</t>
  </si>
  <si>
    <t>- kvalita přípravy povrchů, dodržení technolog. postupu nanášení nátěrů, tloušťka nátěrů.</t>
  </si>
  <si>
    <t>Výstupní kontrola ve výrobě - zkoušky jakosti materiálu a rozměrů vyráběných dílců.</t>
  </si>
  <si>
    <t>VRN6</t>
  </si>
  <si>
    <t>Územní vlivy</t>
  </si>
  <si>
    <t>34</t>
  </si>
  <si>
    <t>063204001</t>
  </si>
  <si>
    <t>Potápěčské práce v hloubce do 13 m</t>
  </si>
  <si>
    <t>-1124569181</t>
  </si>
  <si>
    <t>Asistence potápěčů ("potápěč pracovní 69-014-H") při osazení provizorního hrazení jezu a při jeho odstranění (nadjezí).</t>
  </si>
  <si>
    <t>- průzkum nánosů a stav záporníku (3 pracovníci, 8 hod.)</t>
  </si>
  <si>
    <t>- asistence při hrazení (3 pracovníci, 8 hod.)</t>
  </si>
  <si>
    <t>- asistence při odhrazování (3 pracovníci, 8 hod.)</t>
  </si>
  <si>
    <t>Zřízení a vyhrazení provizorního hrazení bude v režii provozovatele</t>
  </si>
  <si>
    <t>35</t>
  </si>
  <si>
    <t>065103000</t>
  </si>
  <si>
    <t>Mimostaveništní doprava materiálů a výrobků</t>
  </si>
  <si>
    <t>2075510311</t>
  </si>
  <si>
    <t>Položka obsahuje veškerou manipulaci se stávajícími a novými konstrukcemi dle potřeb zhotovitele pro zdárné splnění zakázky.</t>
  </si>
  <si>
    <t>Například naložení a doprava konstrukcí do výrobních prostor zhotovitele, přeprava materiálu do zinkovny, atd.</t>
  </si>
  <si>
    <t xml:space="preserve">Zhotovitel tuto položku nacení  dle svých možností, zvyklostí, technického a technologického vybavení.</t>
  </si>
  <si>
    <t>VRN9</t>
  </si>
  <si>
    <t>Ostatní náklady</t>
  </si>
  <si>
    <t>36</t>
  </si>
  <si>
    <t>094002000</t>
  </si>
  <si>
    <t>Ostatní náklady související s výstavbou</t>
  </si>
  <si>
    <t>-2026008126</t>
  </si>
  <si>
    <t>Zkušební osazení provizorního hrazení</t>
  </si>
  <si>
    <t>Objednatel zajistí techniku, zhotovitel zajistí pracovníky pro zkušební osazení provizorního hrazení.</t>
  </si>
  <si>
    <t>SEZNAM FIGUR</t>
  </si>
  <si>
    <t>Výměra</t>
  </si>
  <si>
    <t>Použití figury: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</si>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</sst>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8"/>
      <color rgb="FF969696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 indent="1"/>
    </xf>
    <xf numFmtId="0" fontId="20" fillId="0" borderId="0" xfId="0" applyFont="1" applyAlignment="1" applyProtection="1">
      <alignment horizontal="left" vertical="center" indent="1"/>
    </xf>
    <xf numFmtId="167" fontId="20" fillId="0" borderId="0" xfId="0" applyNumberFormat="1" applyFont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411480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44</xdr:row>
      <xdr:rowOff>353695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12065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12065</xdr:colOff>
      <xdr:row>42</xdr:row>
      <xdr:rowOff>0</xdr:rowOff>
    </xdr:from>
    <xdr:to>
      <xdr:col>9</xdr:col>
      <xdr:colOff>1215390</xdr:colOff>
      <xdr:row>46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12065</xdr:colOff>
      <xdr:row>69</xdr:row>
      <xdr:rowOff>0</xdr:rowOff>
    </xdr:from>
    <xdr:to>
      <xdr:col>9</xdr:col>
      <xdr:colOff>1215390</xdr:colOff>
      <xdr:row>73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67995113" TargetMode="External" /><Relationship Id="rId2" Type="http://schemas.openxmlformats.org/officeDocument/2006/relationships/hyperlink" Target="https://podminky.urs.cz/item/CS_URS_2025_01/767995114" TargetMode="External" /><Relationship Id="rId3" Type="http://schemas.openxmlformats.org/officeDocument/2006/relationships/hyperlink" Target="https://podminky.urs.cz/item/CS_URS_2025_01/767996802" TargetMode="External" /><Relationship Id="rId4" Type="http://schemas.openxmlformats.org/officeDocument/2006/relationships/hyperlink" Target="https://podminky.urs.cz/item/CS_URS_2025_01/767995115" TargetMode="External" /><Relationship Id="rId5" Type="http://schemas.openxmlformats.org/officeDocument/2006/relationships/hyperlink" Target="https://podminky.urs.cz/item/CS_URS_2025_01/789223532" TargetMode="External" /><Relationship Id="rId6" Type="http://schemas.openxmlformats.org/officeDocument/2006/relationships/hyperlink" Target="https://podminky.urs.cz/item/CS_URS_2025_01/789421333" TargetMode="External" /><Relationship Id="rId7" Type="http://schemas.openxmlformats.org/officeDocument/2006/relationships/hyperlink" Target="https://podminky.urs.cz/item/CS_URS_2025_01/628613611" TargetMode="External" /><Relationship Id="rId8" Type="http://schemas.openxmlformats.org/officeDocument/2006/relationships/hyperlink" Target="https://podminky.urs.cz/item/CS_URS_2025_01/789327211" TargetMode="External" /><Relationship Id="rId9" Type="http://schemas.openxmlformats.org/officeDocument/2006/relationships/hyperlink" Target="https://podminky.urs.cz/item/CS_URS_2025_01/789327216" TargetMode="External" /><Relationship Id="rId10" Type="http://schemas.openxmlformats.org/officeDocument/2006/relationships/hyperlink" Target="https://podminky.urs.cz/item/CS_URS_2025_01/789327221" TargetMode="External" /><Relationship Id="rId1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31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33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33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33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34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31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31</v>
      </c>
      <c r="AO17" s="24"/>
      <c r="AP17" s="24"/>
      <c r="AQ17" s="24"/>
      <c r="AR17" s="22"/>
      <c r="BE17" s="33"/>
      <c r="BS17" s="19" t="s">
        <v>36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31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31</v>
      </c>
      <c r="AO20" s="24"/>
      <c r="AP20" s="24"/>
      <c r="AQ20" s="24"/>
      <c r="AR20" s="22"/>
      <c r="BE20" s="33"/>
      <c r="BS20" s="19" t="s">
        <v>36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hidden="1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hidden="1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s="3" customFormat="1" ht="14.4" customHeight="1">
      <c r="A31" s="3"/>
      <c r="B31" s="48"/>
      <c r="C31" s="49"/>
      <c r="D31" s="54" t="s">
        <v>44</v>
      </c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5"/>
      <c r="D35" s="56" t="s">
        <v>50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51</v>
      </c>
      <c r="U35" s="57"/>
      <c r="V35" s="57"/>
      <c r="W35" s="57"/>
      <c r="X35" s="59" t="s">
        <v>52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6"/>
      <c r="BE37" s="40"/>
    </row>
    <row r="41" s="2" customFormat="1" ht="6.96" customHeight="1">
      <c r="A41" s="40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6"/>
      <c r="C44" s="34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3698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VD Čelákovice, oprava provizorního hrazení jezu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4" t="str">
        <f>IF(K8="","",K8)</f>
        <v>VD Čelákovice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5" t="str">
        <f>IF(AN8= "","",AN8)</f>
        <v>10. 7. 2024</v>
      </c>
      <c r="AN47" s="75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7" t="str">
        <f>IF(E11= "","",E11)</f>
        <v>Povodí Labe, státní podnik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34</v>
      </c>
      <c r="AJ49" s="42"/>
      <c r="AK49" s="42"/>
      <c r="AL49" s="42"/>
      <c r="AM49" s="76" t="str">
        <f>IF(E17="","",E17)</f>
        <v>Ing. Stanislav Winkler</v>
      </c>
      <c r="AN49" s="67"/>
      <c r="AO49" s="67"/>
      <c r="AP49" s="67"/>
      <c r="AQ49" s="42"/>
      <c r="AR49" s="46"/>
      <c r="AS49" s="77" t="s">
        <v>54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0"/>
    </row>
    <row r="50" s="2" customFormat="1" ht="15.15" customHeight="1">
      <c r="A50" s="40"/>
      <c r="B50" s="41"/>
      <c r="C50" s="34" t="s">
        <v>32</v>
      </c>
      <c r="D50" s="42"/>
      <c r="E50" s="42"/>
      <c r="F50" s="42"/>
      <c r="G50" s="42"/>
      <c r="H50" s="42"/>
      <c r="I50" s="42"/>
      <c r="J50" s="42"/>
      <c r="K50" s="42"/>
      <c r="L50" s="67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37</v>
      </c>
      <c r="AJ50" s="42"/>
      <c r="AK50" s="42"/>
      <c r="AL50" s="42"/>
      <c r="AM50" s="76" t="str">
        <f>IF(E20="","",E20)</f>
        <v>Ing. Stanislav Winkler</v>
      </c>
      <c r="AN50" s="67"/>
      <c r="AO50" s="67"/>
      <c r="AP50" s="67"/>
      <c r="AQ50" s="42"/>
      <c r="AR50" s="46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0"/>
    </row>
    <row r="52" s="2" customFormat="1" ht="29.28" customHeight="1">
      <c r="A52" s="40"/>
      <c r="B52" s="41"/>
      <c r="C52" s="89" t="s">
        <v>55</v>
      </c>
      <c r="D52" s="90"/>
      <c r="E52" s="90"/>
      <c r="F52" s="90"/>
      <c r="G52" s="90"/>
      <c r="H52" s="91"/>
      <c r="I52" s="92" t="s">
        <v>56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57</v>
      </c>
      <c r="AH52" s="90"/>
      <c r="AI52" s="90"/>
      <c r="AJ52" s="90"/>
      <c r="AK52" s="90"/>
      <c r="AL52" s="90"/>
      <c r="AM52" s="90"/>
      <c r="AN52" s="92" t="s">
        <v>58</v>
      </c>
      <c r="AO52" s="90"/>
      <c r="AP52" s="90"/>
      <c r="AQ52" s="94" t="s">
        <v>59</v>
      </c>
      <c r="AR52" s="46"/>
      <c r="AS52" s="95" t="s">
        <v>60</v>
      </c>
      <c r="AT52" s="96" t="s">
        <v>61</v>
      </c>
      <c r="AU52" s="96" t="s">
        <v>62</v>
      </c>
      <c r="AV52" s="96" t="s">
        <v>63</v>
      </c>
      <c r="AW52" s="96" t="s">
        <v>64</v>
      </c>
      <c r="AX52" s="96" t="s">
        <v>65</v>
      </c>
      <c r="AY52" s="96" t="s">
        <v>66</v>
      </c>
      <c r="AZ52" s="96" t="s">
        <v>67</v>
      </c>
      <c r="BA52" s="96" t="s">
        <v>68</v>
      </c>
      <c r="BB52" s="96" t="s">
        <v>69</v>
      </c>
      <c r="BC52" s="96" t="s">
        <v>70</v>
      </c>
      <c r="BD52" s="97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0"/>
    </row>
    <row r="54" s="6" customFormat="1" ht="32.4" customHeight="1">
      <c r="A54" s="6"/>
      <c r="B54" s="101"/>
      <c r="C54" s="102" t="s">
        <v>72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31</v>
      </c>
      <c r="AR54" s="107"/>
      <c r="AS54" s="108">
        <f>ROUND(AS55,2)</f>
        <v>0</v>
      </c>
      <c r="AT54" s="109">
        <f>ROUND(SUM(AV54:AW54),2)</f>
        <v>0</v>
      </c>
      <c r="AU54" s="110">
        <f>ROUND(AU55,5)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ROUND(AZ55,2)</f>
        <v>0</v>
      </c>
      <c r="BA54" s="109">
        <f>ROUND(BA55,2)</f>
        <v>0</v>
      </c>
      <c r="BB54" s="109">
        <f>ROUND(BB55,2)</f>
        <v>0</v>
      </c>
      <c r="BC54" s="109">
        <f>ROUND(BC55,2)</f>
        <v>0</v>
      </c>
      <c r="BD54" s="111">
        <f>ROUND(BD55,2)</f>
        <v>0</v>
      </c>
      <c r="BE54" s="6"/>
      <c r="BS54" s="112" t="s">
        <v>73</v>
      </c>
      <c r="BT54" s="112" t="s">
        <v>74</v>
      </c>
      <c r="BV54" s="112" t="s">
        <v>75</v>
      </c>
      <c r="BW54" s="112" t="s">
        <v>5</v>
      </c>
      <c r="BX54" s="112" t="s">
        <v>76</v>
      </c>
      <c r="CL54" s="112" t="s">
        <v>19</v>
      </c>
    </row>
    <row r="55" s="7" customFormat="1" ht="24.75" customHeight="1">
      <c r="A55" s="113" t="s">
        <v>77</v>
      </c>
      <c r="B55" s="114"/>
      <c r="C55" s="115"/>
      <c r="D55" s="116" t="s">
        <v>14</v>
      </c>
      <c r="E55" s="116"/>
      <c r="F55" s="116"/>
      <c r="G55" s="116"/>
      <c r="H55" s="116"/>
      <c r="I55" s="117"/>
      <c r="J55" s="116" t="s">
        <v>17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'3698 - VD Čelákovice, opr...'!J28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'3698 - VD Čelákovice, opr...'!P81</f>
        <v>0</v>
      </c>
      <c r="AV55" s="122">
        <f>'3698 - VD Čelákovice, opr...'!J31</f>
        <v>0</v>
      </c>
      <c r="AW55" s="122">
        <f>'3698 - VD Čelákovice, opr...'!J32</f>
        <v>0</v>
      </c>
      <c r="AX55" s="122">
        <f>'3698 - VD Čelákovice, opr...'!J33</f>
        <v>0</v>
      </c>
      <c r="AY55" s="122">
        <f>'3698 - VD Čelákovice, opr...'!J34</f>
        <v>0</v>
      </c>
      <c r="AZ55" s="122">
        <f>'3698 - VD Čelákovice, opr...'!F31</f>
        <v>0</v>
      </c>
      <c r="BA55" s="122">
        <f>'3698 - VD Čelákovice, opr...'!F32</f>
        <v>0</v>
      </c>
      <c r="BB55" s="122">
        <f>'3698 - VD Čelákovice, opr...'!F33</f>
        <v>0</v>
      </c>
      <c r="BC55" s="122">
        <f>'3698 - VD Čelákovice, opr...'!F34</f>
        <v>0</v>
      </c>
      <c r="BD55" s="124">
        <f>'3698 - VD Čelákovice, opr...'!F35</f>
        <v>0</v>
      </c>
      <c r="BE55" s="7"/>
      <c r="BT55" s="125" t="s">
        <v>79</v>
      </c>
      <c r="BU55" s="125" t="s">
        <v>80</v>
      </c>
      <c r="BV55" s="125" t="s">
        <v>75</v>
      </c>
      <c r="BW55" s="125" t="s">
        <v>5</v>
      </c>
      <c r="BX55" s="125" t="s">
        <v>76</v>
      </c>
      <c r="CL55" s="125" t="s">
        <v>19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2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Nvt/jAkBO+enYg8HQxBdVZDJM2WQrKuuYDpcrC0VbQflAyCQgH4rLe0i6DVwrx2bBmJeHHyEFl56a+G2Yy0EeQ==" hashValue="kfhSqcM3oQT1nqgORQtQ3vLsgcaDIqTheW450WMWsF2/ltQHcoT1Eh168ja3HPclBg/UCqAJr005Af2qWzvepg==" algorithmName="SHA-512" password="C71F"/>
  <mergeCells count="42"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J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3698 - VD Čelákovice, opr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  <c r="AZ2" s="126" t="s">
        <v>81</v>
      </c>
      <c r="BA2" s="126" t="s">
        <v>82</v>
      </c>
      <c r="BB2" s="126" t="s">
        <v>83</v>
      </c>
      <c r="BC2" s="126" t="s">
        <v>84</v>
      </c>
      <c r="BD2" s="126" t="s">
        <v>85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22"/>
      <c r="AT3" s="19" t="s">
        <v>85</v>
      </c>
      <c r="AZ3" s="126" t="s">
        <v>86</v>
      </c>
      <c r="BA3" s="126" t="s">
        <v>87</v>
      </c>
      <c r="BB3" s="126" t="s">
        <v>83</v>
      </c>
      <c r="BC3" s="126" t="s">
        <v>88</v>
      </c>
      <c r="BD3" s="126" t="s">
        <v>85</v>
      </c>
    </row>
    <row r="4" s="1" customFormat="1" ht="24.96" customHeight="1">
      <c r="B4" s="22"/>
      <c r="D4" s="129" t="s">
        <v>89</v>
      </c>
      <c r="L4" s="22"/>
      <c r="M4" s="130" t="s">
        <v>10</v>
      </c>
      <c r="AT4" s="19" t="s">
        <v>36</v>
      </c>
      <c r="AZ4" s="126" t="s">
        <v>90</v>
      </c>
      <c r="BA4" s="126" t="s">
        <v>91</v>
      </c>
      <c r="BB4" s="126" t="s">
        <v>83</v>
      </c>
      <c r="BC4" s="126" t="s">
        <v>92</v>
      </c>
      <c r="BD4" s="126" t="s">
        <v>85</v>
      </c>
    </row>
    <row r="5" s="1" customFormat="1" ht="6.96" customHeight="1">
      <c r="B5" s="22"/>
      <c r="L5" s="22"/>
      <c r="AZ5" s="126" t="s">
        <v>93</v>
      </c>
      <c r="BA5" s="126" t="s">
        <v>94</v>
      </c>
      <c r="BB5" s="126" t="s">
        <v>95</v>
      </c>
      <c r="BC5" s="126" t="s">
        <v>96</v>
      </c>
      <c r="BD5" s="126" t="s">
        <v>85</v>
      </c>
    </row>
    <row r="6" s="2" customFormat="1" ht="12" customHeight="1">
      <c r="A6" s="40"/>
      <c r="B6" s="46"/>
      <c r="C6" s="40"/>
      <c r="D6" s="131" t="s">
        <v>16</v>
      </c>
      <c r="E6" s="40"/>
      <c r="F6" s="40"/>
      <c r="G6" s="40"/>
      <c r="H6" s="40"/>
      <c r="I6" s="40"/>
      <c r="J6" s="40"/>
      <c r="K6" s="40"/>
      <c r="L6" s="132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Z6" s="126" t="s">
        <v>97</v>
      </c>
      <c r="BA6" s="126" t="s">
        <v>98</v>
      </c>
      <c r="BB6" s="126" t="s">
        <v>95</v>
      </c>
      <c r="BC6" s="126" t="s">
        <v>99</v>
      </c>
      <c r="BD6" s="126" t="s">
        <v>85</v>
      </c>
    </row>
    <row r="7" s="2" customFormat="1" ht="16.5" customHeight="1">
      <c r="A7" s="40"/>
      <c r="B7" s="46"/>
      <c r="C7" s="40"/>
      <c r="D7" s="40"/>
      <c r="E7" s="133" t="s">
        <v>17</v>
      </c>
      <c r="F7" s="40"/>
      <c r="G7" s="40"/>
      <c r="H7" s="40"/>
      <c r="I7" s="40"/>
      <c r="J7" s="40"/>
      <c r="K7" s="40"/>
      <c r="L7" s="132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2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31" t="s">
        <v>18</v>
      </c>
      <c r="E9" s="40"/>
      <c r="F9" s="134" t="s">
        <v>19</v>
      </c>
      <c r="G9" s="40"/>
      <c r="H9" s="40"/>
      <c r="I9" s="131" t="s">
        <v>20</v>
      </c>
      <c r="J9" s="134" t="s">
        <v>21</v>
      </c>
      <c r="K9" s="40"/>
      <c r="L9" s="132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31" t="s">
        <v>22</v>
      </c>
      <c r="E10" s="40"/>
      <c r="F10" s="134" t="s">
        <v>23</v>
      </c>
      <c r="G10" s="40"/>
      <c r="H10" s="40"/>
      <c r="I10" s="131" t="s">
        <v>24</v>
      </c>
      <c r="J10" s="135" t="str">
        <f>'Rekapitulace stavby'!AN8</f>
        <v>10. 7. 2024</v>
      </c>
      <c r="K10" s="40"/>
      <c r="L10" s="132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2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1" t="s">
        <v>26</v>
      </c>
      <c r="E12" s="40"/>
      <c r="F12" s="40"/>
      <c r="G12" s="40"/>
      <c r="H12" s="40"/>
      <c r="I12" s="131" t="s">
        <v>27</v>
      </c>
      <c r="J12" s="134" t="s">
        <v>28</v>
      </c>
      <c r="K12" s="40"/>
      <c r="L12" s="132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4" t="s">
        <v>29</v>
      </c>
      <c r="F13" s="40"/>
      <c r="G13" s="40"/>
      <c r="H13" s="40"/>
      <c r="I13" s="131" t="s">
        <v>30</v>
      </c>
      <c r="J13" s="134" t="s">
        <v>31</v>
      </c>
      <c r="K13" s="40"/>
      <c r="L13" s="132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2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31" t="s">
        <v>32</v>
      </c>
      <c r="E15" s="40"/>
      <c r="F15" s="40"/>
      <c r="G15" s="40"/>
      <c r="H15" s="40"/>
      <c r="I15" s="131" t="s">
        <v>27</v>
      </c>
      <c r="J15" s="35" t="str">
        <f>'Rekapitulace stavby'!AN13</f>
        <v>Vyplň údaj</v>
      </c>
      <c r="K15" s="40"/>
      <c r="L15" s="132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4"/>
      <c r="G16" s="134"/>
      <c r="H16" s="134"/>
      <c r="I16" s="131" t="s">
        <v>30</v>
      </c>
      <c r="J16" s="35" t="str">
        <f>'Rekapitulace stavby'!AN14</f>
        <v>Vyplň údaj</v>
      </c>
      <c r="K16" s="40"/>
      <c r="L16" s="132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2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31" t="s">
        <v>34</v>
      </c>
      <c r="E18" s="40"/>
      <c r="F18" s="40"/>
      <c r="G18" s="40"/>
      <c r="H18" s="40"/>
      <c r="I18" s="131" t="s">
        <v>27</v>
      </c>
      <c r="J18" s="134" t="s">
        <v>31</v>
      </c>
      <c r="K18" s="40"/>
      <c r="L18" s="132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4" t="s">
        <v>35</v>
      </c>
      <c r="F19" s="40"/>
      <c r="G19" s="40"/>
      <c r="H19" s="40"/>
      <c r="I19" s="131" t="s">
        <v>30</v>
      </c>
      <c r="J19" s="134" t="s">
        <v>31</v>
      </c>
      <c r="K19" s="40"/>
      <c r="L19" s="132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2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31" t="s">
        <v>37</v>
      </c>
      <c r="E21" s="40"/>
      <c r="F21" s="40"/>
      <c r="G21" s="40"/>
      <c r="H21" s="40"/>
      <c r="I21" s="131" t="s">
        <v>27</v>
      </c>
      <c r="J21" s="134" t="s">
        <v>31</v>
      </c>
      <c r="K21" s="40"/>
      <c r="L21" s="132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4" t="s">
        <v>35</v>
      </c>
      <c r="F22" s="40"/>
      <c r="G22" s="40"/>
      <c r="H22" s="40"/>
      <c r="I22" s="131" t="s">
        <v>30</v>
      </c>
      <c r="J22" s="134" t="s">
        <v>31</v>
      </c>
      <c r="K22" s="40"/>
      <c r="L22" s="132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2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31" t="s">
        <v>38</v>
      </c>
      <c r="E24" s="40"/>
      <c r="F24" s="40"/>
      <c r="G24" s="40"/>
      <c r="H24" s="40"/>
      <c r="I24" s="40"/>
      <c r="J24" s="40"/>
      <c r="K24" s="40"/>
      <c r="L24" s="132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47.25" customHeight="1">
      <c r="A25" s="136"/>
      <c r="B25" s="137"/>
      <c r="C25" s="136"/>
      <c r="D25" s="136"/>
      <c r="E25" s="138" t="s">
        <v>39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2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40"/>
      <c r="E27" s="140"/>
      <c r="F27" s="140"/>
      <c r="G27" s="140"/>
      <c r="H27" s="140"/>
      <c r="I27" s="140"/>
      <c r="J27" s="140"/>
      <c r="K27" s="140"/>
      <c r="L27" s="132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41" t="s">
        <v>40</v>
      </c>
      <c r="E28" s="40"/>
      <c r="F28" s="40"/>
      <c r="G28" s="40"/>
      <c r="H28" s="40"/>
      <c r="I28" s="40"/>
      <c r="J28" s="142">
        <f>ROUND(J81, 2)</f>
        <v>0</v>
      </c>
      <c r="K28" s="40"/>
      <c r="L28" s="132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0"/>
      <c r="E29" s="140"/>
      <c r="F29" s="140"/>
      <c r="G29" s="140"/>
      <c r="H29" s="140"/>
      <c r="I29" s="140"/>
      <c r="J29" s="140"/>
      <c r="K29" s="140"/>
      <c r="L29" s="132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3" t="s">
        <v>42</v>
      </c>
      <c r="G30" s="40"/>
      <c r="H30" s="40"/>
      <c r="I30" s="143" t="s">
        <v>41</v>
      </c>
      <c r="J30" s="143" t="s">
        <v>43</v>
      </c>
      <c r="K30" s="40"/>
      <c r="L30" s="132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hidden="1" s="2" customFormat="1" ht="14.4" customHeight="1">
      <c r="A31" s="40"/>
      <c r="B31" s="46"/>
      <c r="C31" s="40"/>
      <c r="D31" s="144" t="s">
        <v>44</v>
      </c>
      <c r="E31" s="131" t="s">
        <v>45</v>
      </c>
      <c r="F31" s="145">
        <f>ROUND((SUM(BE81:BE324)),  2)</f>
        <v>0</v>
      </c>
      <c r="G31" s="40"/>
      <c r="H31" s="40"/>
      <c r="I31" s="146">
        <v>0.20999999999999999</v>
      </c>
      <c r="J31" s="145">
        <f>ROUND(((SUM(BE81:BE324))*I31),  2)</f>
        <v>0</v>
      </c>
      <c r="K31" s="40"/>
      <c r="L31" s="132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hidden="1" s="2" customFormat="1" ht="14.4" customHeight="1">
      <c r="A32" s="40"/>
      <c r="B32" s="46"/>
      <c r="C32" s="40"/>
      <c r="D32" s="40"/>
      <c r="E32" s="131" t="s">
        <v>46</v>
      </c>
      <c r="F32" s="145">
        <f>ROUND((SUM(BF81:BF324)),  2)</f>
        <v>0</v>
      </c>
      <c r="G32" s="40"/>
      <c r="H32" s="40"/>
      <c r="I32" s="146">
        <v>0.12</v>
      </c>
      <c r="J32" s="145">
        <f>ROUND(((SUM(BF81:BF324))*I32),  2)</f>
        <v>0</v>
      </c>
      <c r="K32" s="40"/>
      <c r="L32" s="132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31" t="s">
        <v>44</v>
      </c>
      <c r="E33" s="131" t="s">
        <v>47</v>
      </c>
      <c r="F33" s="145">
        <f>ROUND((SUM(BG81:BG324)),  2)</f>
        <v>0</v>
      </c>
      <c r="G33" s="40"/>
      <c r="H33" s="40"/>
      <c r="I33" s="146">
        <v>0.20999999999999999</v>
      </c>
      <c r="J33" s="145">
        <f>0</f>
        <v>0</v>
      </c>
      <c r="K33" s="40"/>
      <c r="L33" s="132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1" t="s">
        <v>48</v>
      </c>
      <c r="F34" s="145">
        <f>ROUND((SUM(BH81:BH324)),  2)</f>
        <v>0</v>
      </c>
      <c r="G34" s="40"/>
      <c r="H34" s="40"/>
      <c r="I34" s="146">
        <v>0.12</v>
      </c>
      <c r="J34" s="145">
        <f>0</f>
        <v>0</v>
      </c>
      <c r="K34" s="40"/>
      <c r="L34" s="132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1" t="s">
        <v>49</v>
      </c>
      <c r="F35" s="145">
        <f>ROUND((SUM(BI81:BI324)),  2)</f>
        <v>0</v>
      </c>
      <c r="G35" s="40"/>
      <c r="H35" s="40"/>
      <c r="I35" s="146">
        <v>0</v>
      </c>
      <c r="J35" s="145">
        <f>0</f>
        <v>0</v>
      </c>
      <c r="K35" s="40"/>
      <c r="L35" s="132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2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7"/>
      <c r="D37" s="148" t="s">
        <v>50</v>
      </c>
      <c r="E37" s="149"/>
      <c r="F37" s="149"/>
      <c r="G37" s="150" t="s">
        <v>51</v>
      </c>
      <c r="H37" s="151" t="s">
        <v>52</v>
      </c>
      <c r="I37" s="149"/>
      <c r="J37" s="152">
        <f>SUM(J28:J35)</f>
        <v>0</v>
      </c>
      <c r="K37" s="153"/>
      <c r="L37" s="132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4"/>
      <c r="C38" s="155"/>
      <c r="D38" s="155"/>
      <c r="E38" s="155"/>
      <c r="F38" s="155"/>
      <c r="G38" s="155"/>
      <c r="H38" s="155"/>
      <c r="I38" s="155"/>
      <c r="J38" s="155"/>
      <c r="K38" s="155"/>
      <c r="L38" s="132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6"/>
      <c r="C42" s="157"/>
      <c r="D42" s="157"/>
      <c r="E42" s="157"/>
      <c r="F42" s="157"/>
      <c r="G42" s="157"/>
      <c r="H42" s="157"/>
      <c r="I42" s="157"/>
      <c r="J42" s="157"/>
      <c r="K42" s="157"/>
      <c r="L42" s="132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100</v>
      </c>
      <c r="D43" s="42"/>
      <c r="E43" s="42"/>
      <c r="F43" s="42"/>
      <c r="G43" s="42"/>
      <c r="H43" s="42"/>
      <c r="I43" s="42"/>
      <c r="J43" s="42"/>
      <c r="K43" s="42"/>
      <c r="L43" s="132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2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2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2" t="str">
        <f>E7</f>
        <v>VD Čelákovice, oprava provizorního hrazení jezu</v>
      </c>
      <c r="F46" s="42"/>
      <c r="G46" s="42"/>
      <c r="H46" s="42"/>
      <c r="I46" s="42"/>
      <c r="J46" s="42"/>
      <c r="K46" s="42"/>
      <c r="L46" s="132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2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22</v>
      </c>
      <c r="D48" s="42"/>
      <c r="E48" s="42"/>
      <c r="F48" s="29" t="str">
        <f>F10</f>
        <v>VD Čelákovice</v>
      </c>
      <c r="G48" s="42"/>
      <c r="H48" s="42"/>
      <c r="I48" s="34" t="s">
        <v>24</v>
      </c>
      <c r="J48" s="75" t="str">
        <f>IF(J10="","",J10)</f>
        <v>10. 7. 2024</v>
      </c>
      <c r="K48" s="42"/>
      <c r="L48" s="132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2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5.15" customHeight="1">
      <c r="A50" s="40"/>
      <c r="B50" s="41"/>
      <c r="C50" s="34" t="s">
        <v>26</v>
      </c>
      <c r="D50" s="42"/>
      <c r="E50" s="42"/>
      <c r="F50" s="29" t="str">
        <f>E13</f>
        <v>Povodí Labe, státní podnik</v>
      </c>
      <c r="G50" s="42"/>
      <c r="H50" s="42"/>
      <c r="I50" s="34" t="s">
        <v>34</v>
      </c>
      <c r="J50" s="38" t="str">
        <f>E19</f>
        <v>Ing. Stanislav Winkler</v>
      </c>
      <c r="K50" s="42"/>
      <c r="L50" s="132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4" t="s">
        <v>32</v>
      </c>
      <c r="D51" s="42"/>
      <c r="E51" s="42"/>
      <c r="F51" s="29" t="str">
        <f>IF(E16="","",E16)</f>
        <v>Vyplň údaj</v>
      </c>
      <c r="G51" s="42"/>
      <c r="H51" s="42"/>
      <c r="I51" s="34" t="s">
        <v>37</v>
      </c>
      <c r="J51" s="38" t="str">
        <f>E22</f>
        <v>Ing. Stanislav Winkler</v>
      </c>
      <c r="K51" s="42"/>
      <c r="L51" s="132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2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58" t="s">
        <v>101</v>
      </c>
      <c r="D53" s="159"/>
      <c r="E53" s="159"/>
      <c r="F53" s="159"/>
      <c r="G53" s="159"/>
      <c r="H53" s="159"/>
      <c r="I53" s="159"/>
      <c r="J53" s="160" t="s">
        <v>102</v>
      </c>
      <c r="K53" s="159"/>
      <c r="L53" s="132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2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61" t="s">
        <v>72</v>
      </c>
      <c r="D55" s="42"/>
      <c r="E55" s="42"/>
      <c r="F55" s="42"/>
      <c r="G55" s="42"/>
      <c r="H55" s="42"/>
      <c r="I55" s="42"/>
      <c r="J55" s="105">
        <f>J81</f>
        <v>0</v>
      </c>
      <c r="K55" s="42"/>
      <c r="L55" s="132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103</v>
      </c>
    </row>
    <row r="56" s="9" customFormat="1" ht="24.96" customHeight="1">
      <c r="A56" s="9"/>
      <c r="B56" s="162"/>
      <c r="C56" s="163"/>
      <c r="D56" s="164" t="s">
        <v>104</v>
      </c>
      <c r="E56" s="165"/>
      <c r="F56" s="165"/>
      <c r="G56" s="165"/>
      <c r="H56" s="165"/>
      <c r="I56" s="165"/>
      <c r="J56" s="166">
        <f>J82</f>
        <v>0</v>
      </c>
      <c r="K56" s="163"/>
      <c r="L56" s="167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8"/>
      <c r="C57" s="169"/>
      <c r="D57" s="170" t="s">
        <v>105</v>
      </c>
      <c r="E57" s="171"/>
      <c r="F57" s="171"/>
      <c r="G57" s="171"/>
      <c r="H57" s="171"/>
      <c r="I57" s="171"/>
      <c r="J57" s="172">
        <f>J83</f>
        <v>0</v>
      </c>
      <c r="K57" s="169"/>
      <c r="L57" s="173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8"/>
      <c r="C58" s="169"/>
      <c r="D58" s="170" t="s">
        <v>106</v>
      </c>
      <c r="E58" s="171"/>
      <c r="F58" s="171"/>
      <c r="G58" s="171"/>
      <c r="H58" s="171"/>
      <c r="I58" s="171"/>
      <c r="J58" s="172">
        <f>J223</f>
        <v>0</v>
      </c>
      <c r="K58" s="169"/>
      <c r="L58" s="173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9" customFormat="1" ht="24.96" customHeight="1">
      <c r="A59" s="9"/>
      <c r="B59" s="162"/>
      <c r="C59" s="163"/>
      <c r="D59" s="164" t="s">
        <v>107</v>
      </c>
      <c r="E59" s="165"/>
      <c r="F59" s="165"/>
      <c r="G59" s="165"/>
      <c r="H59" s="165"/>
      <c r="I59" s="165"/>
      <c r="J59" s="166">
        <f>J287</f>
        <v>0</v>
      </c>
      <c r="K59" s="163"/>
      <c r="L59" s="167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="10" customFormat="1" ht="19.92" customHeight="1">
      <c r="A60" s="10"/>
      <c r="B60" s="168"/>
      <c r="C60" s="169"/>
      <c r="D60" s="170" t="s">
        <v>108</v>
      </c>
      <c r="E60" s="171"/>
      <c r="F60" s="171"/>
      <c r="G60" s="171"/>
      <c r="H60" s="171"/>
      <c r="I60" s="171"/>
      <c r="J60" s="172">
        <f>J288</f>
        <v>0</v>
      </c>
      <c r="K60" s="169"/>
      <c r="L60" s="173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8"/>
      <c r="C61" s="169"/>
      <c r="D61" s="170" t="s">
        <v>109</v>
      </c>
      <c r="E61" s="171"/>
      <c r="F61" s="171"/>
      <c r="G61" s="171"/>
      <c r="H61" s="171"/>
      <c r="I61" s="171"/>
      <c r="J61" s="172">
        <f>J293</f>
        <v>0</v>
      </c>
      <c r="K61" s="169"/>
      <c r="L61" s="17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8"/>
      <c r="C62" s="169"/>
      <c r="D62" s="170" t="s">
        <v>110</v>
      </c>
      <c r="E62" s="171"/>
      <c r="F62" s="171"/>
      <c r="G62" s="171"/>
      <c r="H62" s="171"/>
      <c r="I62" s="171"/>
      <c r="J62" s="172">
        <f>J304</f>
        <v>0</v>
      </c>
      <c r="K62" s="169"/>
      <c r="L62" s="17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8"/>
      <c r="C63" s="169"/>
      <c r="D63" s="170" t="s">
        <v>111</v>
      </c>
      <c r="E63" s="171"/>
      <c r="F63" s="171"/>
      <c r="G63" s="171"/>
      <c r="H63" s="171"/>
      <c r="I63" s="171"/>
      <c r="J63" s="172">
        <f>J319</f>
        <v>0</v>
      </c>
      <c r="K63" s="169"/>
      <c r="L63" s="173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2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32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32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112</v>
      </c>
      <c r="D70" s="42"/>
      <c r="E70" s="42"/>
      <c r="F70" s="42"/>
      <c r="G70" s="42"/>
      <c r="H70" s="42"/>
      <c r="I70" s="42"/>
      <c r="J70" s="42"/>
      <c r="K70" s="42"/>
      <c r="L70" s="132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2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2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72" t="str">
        <f>E7</f>
        <v>VD Čelákovice, oprava provizorního hrazení jezu</v>
      </c>
      <c r="F73" s="42"/>
      <c r="G73" s="42"/>
      <c r="H73" s="42"/>
      <c r="I73" s="42"/>
      <c r="J73" s="42"/>
      <c r="K73" s="42"/>
      <c r="L73" s="132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2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22</v>
      </c>
      <c r="D75" s="42"/>
      <c r="E75" s="42"/>
      <c r="F75" s="29" t="str">
        <f>F10</f>
        <v>VD Čelákovice</v>
      </c>
      <c r="G75" s="42"/>
      <c r="H75" s="42"/>
      <c r="I75" s="34" t="s">
        <v>24</v>
      </c>
      <c r="J75" s="75" t="str">
        <f>IF(J10="","",J10)</f>
        <v>10. 7. 2024</v>
      </c>
      <c r="K75" s="42"/>
      <c r="L75" s="132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2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26</v>
      </c>
      <c r="D77" s="42"/>
      <c r="E77" s="42"/>
      <c r="F77" s="29" t="str">
        <f>E13</f>
        <v>Povodí Labe, státní podnik</v>
      </c>
      <c r="G77" s="42"/>
      <c r="H77" s="42"/>
      <c r="I77" s="34" t="s">
        <v>34</v>
      </c>
      <c r="J77" s="38" t="str">
        <f>E19</f>
        <v>Ing. Stanislav Winkler</v>
      </c>
      <c r="K77" s="42"/>
      <c r="L77" s="132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32</v>
      </c>
      <c r="D78" s="42"/>
      <c r="E78" s="42"/>
      <c r="F78" s="29" t="str">
        <f>IF(E16="","",E16)</f>
        <v>Vyplň údaj</v>
      </c>
      <c r="G78" s="42"/>
      <c r="H78" s="42"/>
      <c r="I78" s="34" t="s">
        <v>37</v>
      </c>
      <c r="J78" s="38" t="str">
        <f>E22</f>
        <v>Ing. Stanislav Winkler</v>
      </c>
      <c r="K78" s="42"/>
      <c r="L78" s="132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2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1" customFormat="1" ht="29.28" customHeight="1">
      <c r="A80" s="174"/>
      <c r="B80" s="175"/>
      <c r="C80" s="176" t="s">
        <v>113</v>
      </c>
      <c r="D80" s="177" t="s">
        <v>59</v>
      </c>
      <c r="E80" s="177" t="s">
        <v>55</v>
      </c>
      <c r="F80" s="177" t="s">
        <v>56</v>
      </c>
      <c r="G80" s="177" t="s">
        <v>114</v>
      </c>
      <c r="H80" s="177" t="s">
        <v>115</v>
      </c>
      <c r="I80" s="177" t="s">
        <v>116</v>
      </c>
      <c r="J80" s="177" t="s">
        <v>102</v>
      </c>
      <c r="K80" s="178" t="s">
        <v>117</v>
      </c>
      <c r="L80" s="179"/>
      <c r="M80" s="95" t="s">
        <v>31</v>
      </c>
      <c r="N80" s="96" t="s">
        <v>44</v>
      </c>
      <c r="O80" s="96" t="s">
        <v>118</v>
      </c>
      <c r="P80" s="96" t="s">
        <v>119</v>
      </c>
      <c r="Q80" s="96" t="s">
        <v>120</v>
      </c>
      <c r="R80" s="96" t="s">
        <v>121</v>
      </c>
      <c r="S80" s="96" t="s">
        <v>122</v>
      </c>
      <c r="T80" s="97" t="s">
        <v>123</v>
      </c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</row>
    <row r="81" s="2" customFormat="1" ht="22.8" customHeight="1">
      <c r="A81" s="40"/>
      <c r="B81" s="41"/>
      <c r="C81" s="102" t="s">
        <v>124</v>
      </c>
      <c r="D81" s="42"/>
      <c r="E81" s="42"/>
      <c r="F81" s="42"/>
      <c r="G81" s="42"/>
      <c r="H81" s="42"/>
      <c r="I81" s="42"/>
      <c r="J81" s="180">
        <f>BK81</f>
        <v>0</v>
      </c>
      <c r="K81" s="42"/>
      <c r="L81" s="46"/>
      <c r="M81" s="98"/>
      <c r="N81" s="181"/>
      <c r="O81" s="99"/>
      <c r="P81" s="182">
        <f>P82+P287</f>
        <v>0</v>
      </c>
      <c r="Q81" s="99"/>
      <c r="R81" s="182">
        <f>R82+R287</f>
        <v>4.3438622640350006</v>
      </c>
      <c r="S81" s="99"/>
      <c r="T81" s="183">
        <f>T82+T287</f>
        <v>3.3531920000000004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73</v>
      </c>
      <c r="AU81" s="19" t="s">
        <v>103</v>
      </c>
      <c r="BK81" s="184">
        <f>BK82+BK287</f>
        <v>0</v>
      </c>
    </row>
    <row r="82" s="12" customFormat="1" ht="25.92" customHeight="1">
      <c r="A82" s="12"/>
      <c r="B82" s="185"/>
      <c r="C82" s="186"/>
      <c r="D82" s="187" t="s">
        <v>73</v>
      </c>
      <c r="E82" s="188" t="s">
        <v>125</v>
      </c>
      <c r="F82" s="188" t="s">
        <v>126</v>
      </c>
      <c r="G82" s="186"/>
      <c r="H82" s="186"/>
      <c r="I82" s="189"/>
      <c r="J82" s="190">
        <f>BK82</f>
        <v>0</v>
      </c>
      <c r="K82" s="186"/>
      <c r="L82" s="191"/>
      <c r="M82" s="192"/>
      <c r="N82" s="193"/>
      <c r="O82" s="193"/>
      <c r="P82" s="194">
        <f>P83+P223</f>
        <v>0</v>
      </c>
      <c r="Q82" s="193"/>
      <c r="R82" s="194">
        <f>R83+R223</f>
        <v>4.3438622640350006</v>
      </c>
      <c r="S82" s="193"/>
      <c r="T82" s="195">
        <f>T83+T223</f>
        <v>3.3531920000000004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96" t="s">
        <v>85</v>
      </c>
      <c r="AT82" s="197" t="s">
        <v>73</v>
      </c>
      <c r="AU82" s="197" t="s">
        <v>74</v>
      </c>
      <c r="AY82" s="196" t="s">
        <v>127</v>
      </c>
      <c r="BK82" s="198">
        <f>BK83+BK223</f>
        <v>0</v>
      </c>
    </row>
    <row r="83" s="12" customFormat="1" ht="22.8" customHeight="1">
      <c r="A83" s="12"/>
      <c r="B83" s="185"/>
      <c r="C83" s="186"/>
      <c r="D83" s="187" t="s">
        <v>73</v>
      </c>
      <c r="E83" s="199" t="s">
        <v>128</v>
      </c>
      <c r="F83" s="199" t="s">
        <v>129</v>
      </c>
      <c r="G83" s="186"/>
      <c r="H83" s="186"/>
      <c r="I83" s="189"/>
      <c r="J83" s="200">
        <f>BK83</f>
        <v>0</v>
      </c>
      <c r="K83" s="186"/>
      <c r="L83" s="191"/>
      <c r="M83" s="192"/>
      <c r="N83" s="193"/>
      <c r="O83" s="193"/>
      <c r="P83" s="194">
        <f>SUM(P84:P222)</f>
        <v>0</v>
      </c>
      <c r="Q83" s="193"/>
      <c r="R83" s="194">
        <f>SUM(R84:R222)</f>
        <v>0.48203671587500008</v>
      </c>
      <c r="S83" s="193"/>
      <c r="T83" s="195">
        <f>SUM(T84:T222)</f>
        <v>0.19500000000000001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6" t="s">
        <v>85</v>
      </c>
      <c r="AT83" s="197" t="s">
        <v>73</v>
      </c>
      <c r="AU83" s="197" t="s">
        <v>79</v>
      </c>
      <c r="AY83" s="196" t="s">
        <v>127</v>
      </c>
      <c r="BK83" s="198">
        <f>SUM(BK84:BK222)</f>
        <v>0</v>
      </c>
    </row>
    <row r="84" s="2" customFormat="1" ht="16.5" customHeight="1">
      <c r="A84" s="40"/>
      <c r="B84" s="41"/>
      <c r="C84" s="201" t="s">
        <v>79</v>
      </c>
      <c r="D84" s="201" t="s">
        <v>130</v>
      </c>
      <c r="E84" s="202" t="s">
        <v>131</v>
      </c>
      <c r="F84" s="203" t="s">
        <v>132</v>
      </c>
      <c r="G84" s="204" t="s">
        <v>95</v>
      </c>
      <c r="H84" s="205">
        <v>470.00999999999999</v>
      </c>
      <c r="I84" s="206"/>
      <c r="J84" s="207">
        <f>ROUND(I84*H84,2)</f>
        <v>0</v>
      </c>
      <c r="K84" s="203" t="s">
        <v>133</v>
      </c>
      <c r="L84" s="46"/>
      <c r="M84" s="208" t="s">
        <v>31</v>
      </c>
      <c r="N84" s="209" t="s">
        <v>47</v>
      </c>
      <c r="O84" s="87"/>
      <c r="P84" s="210">
        <f>O84*H84</f>
        <v>0</v>
      </c>
      <c r="Q84" s="210">
        <v>5.8275E-05</v>
      </c>
      <c r="R84" s="210">
        <f>Q84*H84</f>
        <v>0.027389832749999999</v>
      </c>
      <c r="S84" s="210">
        <v>0</v>
      </c>
      <c r="T84" s="211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2" t="s">
        <v>134</v>
      </c>
      <c r="AT84" s="212" t="s">
        <v>130</v>
      </c>
      <c r="AU84" s="212" t="s">
        <v>85</v>
      </c>
      <c r="AY84" s="19" t="s">
        <v>127</v>
      </c>
      <c r="BE84" s="213">
        <f>IF(N84="základní",J84,0)</f>
        <v>0</v>
      </c>
      <c r="BF84" s="213">
        <f>IF(N84="snížená",J84,0)</f>
        <v>0</v>
      </c>
      <c r="BG84" s="213">
        <f>IF(N84="zákl. přenesená",J84,0)</f>
        <v>0</v>
      </c>
      <c r="BH84" s="213">
        <f>IF(N84="sníž. přenesená",J84,0)</f>
        <v>0</v>
      </c>
      <c r="BI84" s="213">
        <f>IF(N84="nulová",J84,0)</f>
        <v>0</v>
      </c>
      <c r="BJ84" s="19" t="s">
        <v>135</v>
      </c>
      <c r="BK84" s="213">
        <f>ROUND(I84*H84,2)</f>
        <v>0</v>
      </c>
      <c r="BL84" s="19" t="s">
        <v>134</v>
      </c>
      <c r="BM84" s="212" t="s">
        <v>136</v>
      </c>
    </row>
    <row r="85" s="2" customFormat="1">
      <c r="A85" s="40"/>
      <c r="B85" s="41"/>
      <c r="C85" s="42"/>
      <c r="D85" s="214" t="s">
        <v>137</v>
      </c>
      <c r="E85" s="42"/>
      <c r="F85" s="215" t="s">
        <v>138</v>
      </c>
      <c r="G85" s="42"/>
      <c r="H85" s="42"/>
      <c r="I85" s="216"/>
      <c r="J85" s="42"/>
      <c r="K85" s="42"/>
      <c r="L85" s="46"/>
      <c r="M85" s="217"/>
      <c r="N85" s="218"/>
      <c r="O85" s="87"/>
      <c r="P85" s="87"/>
      <c r="Q85" s="87"/>
      <c r="R85" s="87"/>
      <c r="S85" s="87"/>
      <c r="T85" s="88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137</v>
      </c>
      <c r="AU85" s="19" t="s">
        <v>85</v>
      </c>
    </row>
    <row r="86" s="2" customFormat="1">
      <c r="A86" s="40"/>
      <c r="B86" s="41"/>
      <c r="C86" s="42"/>
      <c r="D86" s="219" t="s">
        <v>139</v>
      </c>
      <c r="E86" s="42"/>
      <c r="F86" s="220" t="s">
        <v>140</v>
      </c>
      <c r="G86" s="42"/>
      <c r="H86" s="42"/>
      <c r="I86" s="216"/>
      <c r="J86" s="42"/>
      <c r="K86" s="42"/>
      <c r="L86" s="46"/>
      <c r="M86" s="217"/>
      <c r="N86" s="218"/>
      <c r="O86" s="87"/>
      <c r="P86" s="87"/>
      <c r="Q86" s="87"/>
      <c r="R86" s="87"/>
      <c r="S86" s="87"/>
      <c r="T86" s="88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139</v>
      </c>
      <c r="AU86" s="19" t="s">
        <v>85</v>
      </c>
    </row>
    <row r="87" s="13" customFormat="1">
      <c r="A87" s="13"/>
      <c r="B87" s="221"/>
      <c r="C87" s="222"/>
      <c r="D87" s="214" t="s">
        <v>141</v>
      </c>
      <c r="E87" s="223" t="s">
        <v>31</v>
      </c>
      <c r="F87" s="224" t="s">
        <v>142</v>
      </c>
      <c r="G87" s="222"/>
      <c r="H87" s="223" t="s">
        <v>31</v>
      </c>
      <c r="I87" s="225"/>
      <c r="J87" s="222"/>
      <c r="K87" s="222"/>
      <c r="L87" s="226"/>
      <c r="M87" s="227"/>
      <c r="N87" s="228"/>
      <c r="O87" s="228"/>
      <c r="P87" s="228"/>
      <c r="Q87" s="228"/>
      <c r="R87" s="228"/>
      <c r="S87" s="228"/>
      <c r="T87" s="229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0" t="s">
        <v>141</v>
      </c>
      <c r="AU87" s="230" t="s">
        <v>85</v>
      </c>
      <c r="AV87" s="13" t="s">
        <v>79</v>
      </c>
      <c r="AW87" s="13" t="s">
        <v>36</v>
      </c>
      <c r="AX87" s="13" t="s">
        <v>74</v>
      </c>
      <c r="AY87" s="230" t="s">
        <v>127</v>
      </c>
    </row>
    <row r="88" s="13" customFormat="1">
      <c r="A88" s="13"/>
      <c r="B88" s="221"/>
      <c r="C88" s="222"/>
      <c r="D88" s="214" t="s">
        <v>141</v>
      </c>
      <c r="E88" s="223" t="s">
        <v>31</v>
      </c>
      <c r="F88" s="224" t="s">
        <v>143</v>
      </c>
      <c r="G88" s="222"/>
      <c r="H88" s="223" t="s">
        <v>31</v>
      </c>
      <c r="I88" s="225"/>
      <c r="J88" s="222"/>
      <c r="K88" s="222"/>
      <c r="L88" s="226"/>
      <c r="M88" s="227"/>
      <c r="N88" s="228"/>
      <c r="O88" s="228"/>
      <c r="P88" s="228"/>
      <c r="Q88" s="228"/>
      <c r="R88" s="228"/>
      <c r="S88" s="228"/>
      <c r="T88" s="229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0" t="s">
        <v>141</v>
      </c>
      <c r="AU88" s="230" t="s">
        <v>85</v>
      </c>
      <c r="AV88" s="13" t="s">
        <v>79</v>
      </c>
      <c r="AW88" s="13" t="s">
        <v>36</v>
      </c>
      <c r="AX88" s="13" t="s">
        <v>74</v>
      </c>
      <c r="AY88" s="230" t="s">
        <v>127</v>
      </c>
    </row>
    <row r="89" s="14" customFormat="1">
      <c r="A89" s="14"/>
      <c r="B89" s="231"/>
      <c r="C89" s="232"/>
      <c r="D89" s="214" t="s">
        <v>141</v>
      </c>
      <c r="E89" s="233" t="s">
        <v>31</v>
      </c>
      <c r="F89" s="234" t="s">
        <v>144</v>
      </c>
      <c r="G89" s="232"/>
      <c r="H89" s="235">
        <v>38.009999999999998</v>
      </c>
      <c r="I89" s="236"/>
      <c r="J89" s="232"/>
      <c r="K89" s="232"/>
      <c r="L89" s="237"/>
      <c r="M89" s="238"/>
      <c r="N89" s="239"/>
      <c r="O89" s="239"/>
      <c r="P89" s="239"/>
      <c r="Q89" s="239"/>
      <c r="R89" s="239"/>
      <c r="S89" s="239"/>
      <c r="T89" s="240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1" t="s">
        <v>141</v>
      </c>
      <c r="AU89" s="241" t="s">
        <v>85</v>
      </c>
      <c r="AV89" s="14" t="s">
        <v>85</v>
      </c>
      <c r="AW89" s="14" t="s">
        <v>36</v>
      </c>
      <c r="AX89" s="14" t="s">
        <v>74</v>
      </c>
      <c r="AY89" s="241" t="s">
        <v>127</v>
      </c>
    </row>
    <row r="90" s="13" customFormat="1">
      <c r="A90" s="13"/>
      <c r="B90" s="221"/>
      <c r="C90" s="222"/>
      <c r="D90" s="214" t="s">
        <v>141</v>
      </c>
      <c r="E90" s="223" t="s">
        <v>31</v>
      </c>
      <c r="F90" s="224" t="s">
        <v>145</v>
      </c>
      <c r="G90" s="222"/>
      <c r="H90" s="223" t="s">
        <v>31</v>
      </c>
      <c r="I90" s="225"/>
      <c r="J90" s="222"/>
      <c r="K90" s="222"/>
      <c r="L90" s="226"/>
      <c r="M90" s="227"/>
      <c r="N90" s="228"/>
      <c r="O90" s="228"/>
      <c r="P90" s="228"/>
      <c r="Q90" s="228"/>
      <c r="R90" s="228"/>
      <c r="S90" s="228"/>
      <c r="T90" s="229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0" t="s">
        <v>141</v>
      </c>
      <c r="AU90" s="230" t="s">
        <v>85</v>
      </c>
      <c r="AV90" s="13" t="s">
        <v>79</v>
      </c>
      <c r="AW90" s="13" t="s">
        <v>36</v>
      </c>
      <c r="AX90" s="13" t="s">
        <v>74</v>
      </c>
      <c r="AY90" s="230" t="s">
        <v>127</v>
      </c>
    </row>
    <row r="91" s="14" customFormat="1">
      <c r="A91" s="14"/>
      <c r="B91" s="231"/>
      <c r="C91" s="232"/>
      <c r="D91" s="214" t="s">
        <v>141</v>
      </c>
      <c r="E91" s="233" t="s">
        <v>31</v>
      </c>
      <c r="F91" s="234" t="s">
        <v>146</v>
      </c>
      <c r="G91" s="232"/>
      <c r="H91" s="235">
        <v>432</v>
      </c>
      <c r="I91" s="236"/>
      <c r="J91" s="232"/>
      <c r="K91" s="232"/>
      <c r="L91" s="237"/>
      <c r="M91" s="238"/>
      <c r="N91" s="239"/>
      <c r="O91" s="239"/>
      <c r="P91" s="239"/>
      <c r="Q91" s="239"/>
      <c r="R91" s="239"/>
      <c r="S91" s="239"/>
      <c r="T91" s="240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1" t="s">
        <v>141</v>
      </c>
      <c r="AU91" s="241" t="s">
        <v>85</v>
      </c>
      <c r="AV91" s="14" t="s">
        <v>85</v>
      </c>
      <c r="AW91" s="14" t="s">
        <v>36</v>
      </c>
      <c r="AX91" s="14" t="s">
        <v>74</v>
      </c>
      <c r="AY91" s="241" t="s">
        <v>127</v>
      </c>
    </row>
    <row r="92" s="15" customFormat="1">
      <c r="A92" s="15"/>
      <c r="B92" s="242"/>
      <c r="C92" s="243"/>
      <c r="D92" s="214" t="s">
        <v>141</v>
      </c>
      <c r="E92" s="244" t="s">
        <v>31</v>
      </c>
      <c r="F92" s="245" t="s">
        <v>147</v>
      </c>
      <c r="G92" s="243"/>
      <c r="H92" s="246">
        <v>470.00999999999999</v>
      </c>
      <c r="I92" s="247"/>
      <c r="J92" s="243"/>
      <c r="K92" s="243"/>
      <c r="L92" s="248"/>
      <c r="M92" s="249"/>
      <c r="N92" s="250"/>
      <c r="O92" s="250"/>
      <c r="P92" s="250"/>
      <c r="Q92" s="250"/>
      <c r="R92" s="250"/>
      <c r="S92" s="250"/>
      <c r="T92" s="251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T92" s="252" t="s">
        <v>141</v>
      </c>
      <c r="AU92" s="252" t="s">
        <v>85</v>
      </c>
      <c r="AV92" s="15" t="s">
        <v>135</v>
      </c>
      <c r="AW92" s="15" t="s">
        <v>36</v>
      </c>
      <c r="AX92" s="15" t="s">
        <v>79</v>
      </c>
      <c r="AY92" s="252" t="s">
        <v>127</v>
      </c>
    </row>
    <row r="93" s="2" customFormat="1" ht="16.5" customHeight="1">
      <c r="A93" s="40"/>
      <c r="B93" s="41"/>
      <c r="C93" s="253" t="s">
        <v>85</v>
      </c>
      <c r="D93" s="253" t="s">
        <v>148</v>
      </c>
      <c r="E93" s="254" t="s">
        <v>149</v>
      </c>
      <c r="F93" s="255" t="s">
        <v>150</v>
      </c>
      <c r="G93" s="256" t="s">
        <v>95</v>
      </c>
      <c r="H93" s="257">
        <v>432</v>
      </c>
      <c r="I93" s="258"/>
      <c r="J93" s="259">
        <f>ROUND(I93*H93,2)</f>
        <v>0</v>
      </c>
      <c r="K93" s="255" t="s">
        <v>31</v>
      </c>
      <c r="L93" s="260"/>
      <c r="M93" s="261" t="s">
        <v>31</v>
      </c>
      <c r="N93" s="262" t="s">
        <v>47</v>
      </c>
      <c r="O93" s="87"/>
      <c r="P93" s="210">
        <f>O93*H93</f>
        <v>0</v>
      </c>
      <c r="Q93" s="210">
        <v>0</v>
      </c>
      <c r="R93" s="210">
        <f>Q93*H93</f>
        <v>0</v>
      </c>
      <c r="S93" s="210">
        <v>0</v>
      </c>
      <c r="T93" s="211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2" t="s">
        <v>151</v>
      </c>
      <c r="AT93" s="212" t="s">
        <v>148</v>
      </c>
      <c r="AU93" s="212" t="s">
        <v>85</v>
      </c>
      <c r="AY93" s="19" t="s">
        <v>127</v>
      </c>
      <c r="BE93" s="213">
        <f>IF(N93="základní",J93,0)</f>
        <v>0</v>
      </c>
      <c r="BF93" s="213">
        <f>IF(N93="snížená",J93,0)</f>
        <v>0</v>
      </c>
      <c r="BG93" s="213">
        <f>IF(N93="zákl. přenesená",J93,0)</f>
        <v>0</v>
      </c>
      <c r="BH93" s="213">
        <f>IF(N93="sníž. přenesená",J93,0)</f>
        <v>0</v>
      </c>
      <c r="BI93" s="213">
        <f>IF(N93="nulová",J93,0)</f>
        <v>0</v>
      </c>
      <c r="BJ93" s="19" t="s">
        <v>135</v>
      </c>
      <c r="BK93" s="213">
        <f>ROUND(I93*H93,2)</f>
        <v>0</v>
      </c>
      <c r="BL93" s="19" t="s">
        <v>134</v>
      </c>
      <c r="BM93" s="212" t="s">
        <v>152</v>
      </c>
    </row>
    <row r="94" s="2" customFormat="1">
      <c r="A94" s="40"/>
      <c r="B94" s="41"/>
      <c r="C94" s="42"/>
      <c r="D94" s="214" t="s">
        <v>137</v>
      </c>
      <c r="E94" s="42"/>
      <c r="F94" s="215" t="s">
        <v>150</v>
      </c>
      <c r="G94" s="42"/>
      <c r="H94" s="42"/>
      <c r="I94" s="216"/>
      <c r="J94" s="42"/>
      <c r="K94" s="42"/>
      <c r="L94" s="46"/>
      <c r="M94" s="217"/>
      <c r="N94" s="218"/>
      <c r="O94" s="87"/>
      <c r="P94" s="87"/>
      <c r="Q94" s="87"/>
      <c r="R94" s="87"/>
      <c r="S94" s="87"/>
      <c r="T94" s="88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137</v>
      </c>
      <c r="AU94" s="19" t="s">
        <v>85</v>
      </c>
    </row>
    <row r="95" s="13" customFormat="1">
      <c r="A95" s="13"/>
      <c r="B95" s="221"/>
      <c r="C95" s="222"/>
      <c r="D95" s="214" t="s">
        <v>141</v>
      </c>
      <c r="E95" s="223" t="s">
        <v>31</v>
      </c>
      <c r="F95" s="224" t="s">
        <v>153</v>
      </c>
      <c r="G95" s="222"/>
      <c r="H95" s="223" t="s">
        <v>31</v>
      </c>
      <c r="I95" s="225"/>
      <c r="J95" s="222"/>
      <c r="K95" s="222"/>
      <c r="L95" s="226"/>
      <c r="M95" s="227"/>
      <c r="N95" s="228"/>
      <c r="O95" s="228"/>
      <c r="P95" s="228"/>
      <c r="Q95" s="228"/>
      <c r="R95" s="228"/>
      <c r="S95" s="228"/>
      <c r="T95" s="229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0" t="s">
        <v>141</v>
      </c>
      <c r="AU95" s="230" t="s">
        <v>85</v>
      </c>
      <c r="AV95" s="13" t="s">
        <v>79</v>
      </c>
      <c r="AW95" s="13" t="s">
        <v>36</v>
      </c>
      <c r="AX95" s="13" t="s">
        <v>74</v>
      </c>
      <c r="AY95" s="230" t="s">
        <v>127</v>
      </c>
    </row>
    <row r="96" s="13" customFormat="1">
      <c r="A96" s="13"/>
      <c r="B96" s="221"/>
      <c r="C96" s="222"/>
      <c r="D96" s="214" t="s">
        <v>141</v>
      </c>
      <c r="E96" s="223" t="s">
        <v>31</v>
      </c>
      <c r="F96" s="224" t="s">
        <v>154</v>
      </c>
      <c r="G96" s="222"/>
      <c r="H96" s="223" t="s">
        <v>31</v>
      </c>
      <c r="I96" s="225"/>
      <c r="J96" s="222"/>
      <c r="K96" s="222"/>
      <c r="L96" s="226"/>
      <c r="M96" s="227"/>
      <c r="N96" s="228"/>
      <c r="O96" s="228"/>
      <c r="P96" s="228"/>
      <c r="Q96" s="228"/>
      <c r="R96" s="228"/>
      <c r="S96" s="228"/>
      <c r="T96" s="229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0" t="s">
        <v>141</v>
      </c>
      <c r="AU96" s="230" t="s">
        <v>85</v>
      </c>
      <c r="AV96" s="13" t="s">
        <v>79</v>
      </c>
      <c r="AW96" s="13" t="s">
        <v>36</v>
      </c>
      <c r="AX96" s="13" t="s">
        <v>74</v>
      </c>
      <c r="AY96" s="230" t="s">
        <v>127</v>
      </c>
    </row>
    <row r="97" s="14" customFormat="1">
      <c r="A97" s="14"/>
      <c r="B97" s="231"/>
      <c r="C97" s="232"/>
      <c r="D97" s="214" t="s">
        <v>141</v>
      </c>
      <c r="E97" s="233" t="s">
        <v>31</v>
      </c>
      <c r="F97" s="234" t="s">
        <v>146</v>
      </c>
      <c r="G97" s="232"/>
      <c r="H97" s="235">
        <v>432</v>
      </c>
      <c r="I97" s="236"/>
      <c r="J97" s="232"/>
      <c r="K97" s="232"/>
      <c r="L97" s="237"/>
      <c r="M97" s="238"/>
      <c r="N97" s="239"/>
      <c r="O97" s="239"/>
      <c r="P97" s="239"/>
      <c r="Q97" s="239"/>
      <c r="R97" s="239"/>
      <c r="S97" s="239"/>
      <c r="T97" s="240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1" t="s">
        <v>141</v>
      </c>
      <c r="AU97" s="241" t="s">
        <v>85</v>
      </c>
      <c r="AV97" s="14" t="s">
        <v>85</v>
      </c>
      <c r="AW97" s="14" t="s">
        <v>36</v>
      </c>
      <c r="AX97" s="14" t="s">
        <v>79</v>
      </c>
      <c r="AY97" s="241" t="s">
        <v>127</v>
      </c>
    </row>
    <row r="98" s="13" customFormat="1">
      <c r="A98" s="13"/>
      <c r="B98" s="221"/>
      <c r="C98" s="222"/>
      <c r="D98" s="214" t="s">
        <v>141</v>
      </c>
      <c r="E98" s="223" t="s">
        <v>31</v>
      </c>
      <c r="F98" s="224" t="s">
        <v>155</v>
      </c>
      <c r="G98" s="222"/>
      <c r="H98" s="223" t="s">
        <v>31</v>
      </c>
      <c r="I98" s="225"/>
      <c r="J98" s="222"/>
      <c r="K98" s="222"/>
      <c r="L98" s="226"/>
      <c r="M98" s="227"/>
      <c r="N98" s="228"/>
      <c r="O98" s="228"/>
      <c r="P98" s="228"/>
      <c r="Q98" s="228"/>
      <c r="R98" s="228"/>
      <c r="S98" s="228"/>
      <c r="T98" s="229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0" t="s">
        <v>141</v>
      </c>
      <c r="AU98" s="230" t="s">
        <v>85</v>
      </c>
      <c r="AV98" s="13" t="s">
        <v>79</v>
      </c>
      <c r="AW98" s="13" t="s">
        <v>36</v>
      </c>
      <c r="AX98" s="13" t="s">
        <v>74</v>
      </c>
      <c r="AY98" s="230" t="s">
        <v>127</v>
      </c>
    </row>
    <row r="99" s="2" customFormat="1" ht="16.5" customHeight="1">
      <c r="A99" s="40"/>
      <c r="B99" s="41"/>
      <c r="C99" s="253" t="s">
        <v>156</v>
      </c>
      <c r="D99" s="253" t="s">
        <v>148</v>
      </c>
      <c r="E99" s="254" t="s">
        <v>157</v>
      </c>
      <c r="F99" s="255" t="s">
        <v>158</v>
      </c>
      <c r="G99" s="256" t="s">
        <v>159</v>
      </c>
      <c r="H99" s="257">
        <v>3</v>
      </c>
      <c r="I99" s="258"/>
      <c r="J99" s="259">
        <f>ROUND(I99*H99,2)</f>
        <v>0</v>
      </c>
      <c r="K99" s="255" t="s">
        <v>31</v>
      </c>
      <c r="L99" s="260"/>
      <c r="M99" s="261" t="s">
        <v>31</v>
      </c>
      <c r="N99" s="262" t="s">
        <v>47</v>
      </c>
      <c r="O99" s="87"/>
      <c r="P99" s="210">
        <f>O99*H99</f>
        <v>0</v>
      </c>
      <c r="Q99" s="210">
        <v>0</v>
      </c>
      <c r="R99" s="210">
        <f>Q99*H99</f>
        <v>0</v>
      </c>
      <c r="S99" s="210">
        <v>0</v>
      </c>
      <c r="T99" s="211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2" t="s">
        <v>151</v>
      </c>
      <c r="AT99" s="212" t="s">
        <v>148</v>
      </c>
      <c r="AU99" s="212" t="s">
        <v>85</v>
      </c>
      <c r="AY99" s="19" t="s">
        <v>127</v>
      </c>
      <c r="BE99" s="213">
        <f>IF(N99="základní",J99,0)</f>
        <v>0</v>
      </c>
      <c r="BF99" s="213">
        <f>IF(N99="snížená",J99,0)</f>
        <v>0</v>
      </c>
      <c r="BG99" s="213">
        <f>IF(N99="zákl. přenesená",J99,0)</f>
        <v>0</v>
      </c>
      <c r="BH99" s="213">
        <f>IF(N99="sníž. přenesená",J99,0)</f>
        <v>0</v>
      </c>
      <c r="BI99" s="213">
        <f>IF(N99="nulová",J99,0)</f>
        <v>0</v>
      </c>
      <c r="BJ99" s="19" t="s">
        <v>135</v>
      </c>
      <c r="BK99" s="213">
        <f>ROUND(I99*H99,2)</f>
        <v>0</v>
      </c>
      <c r="BL99" s="19" t="s">
        <v>134</v>
      </c>
      <c r="BM99" s="212" t="s">
        <v>160</v>
      </c>
    </row>
    <row r="100" s="2" customFormat="1">
      <c r="A100" s="40"/>
      <c r="B100" s="41"/>
      <c r="C100" s="42"/>
      <c r="D100" s="214" t="s">
        <v>137</v>
      </c>
      <c r="E100" s="42"/>
      <c r="F100" s="215" t="s">
        <v>158</v>
      </c>
      <c r="G100" s="42"/>
      <c r="H100" s="42"/>
      <c r="I100" s="216"/>
      <c r="J100" s="42"/>
      <c r="K100" s="42"/>
      <c r="L100" s="46"/>
      <c r="M100" s="217"/>
      <c r="N100" s="218"/>
      <c r="O100" s="87"/>
      <c r="P100" s="87"/>
      <c r="Q100" s="87"/>
      <c r="R100" s="87"/>
      <c r="S100" s="87"/>
      <c r="T100" s="88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137</v>
      </c>
      <c r="AU100" s="19" t="s">
        <v>85</v>
      </c>
    </row>
    <row r="101" s="13" customFormat="1">
      <c r="A101" s="13"/>
      <c r="B101" s="221"/>
      <c r="C101" s="222"/>
      <c r="D101" s="214" t="s">
        <v>141</v>
      </c>
      <c r="E101" s="223" t="s">
        <v>31</v>
      </c>
      <c r="F101" s="224" t="s">
        <v>161</v>
      </c>
      <c r="G101" s="222"/>
      <c r="H101" s="223" t="s">
        <v>31</v>
      </c>
      <c r="I101" s="225"/>
      <c r="J101" s="222"/>
      <c r="K101" s="222"/>
      <c r="L101" s="226"/>
      <c r="M101" s="227"/>
      <c r="N101" s="228"/>
      <c r="O101" s="228"/>
      <c r="P101" s="228"/>
      <c r="Q101" s="228"/>
      <c r="R101" s="228"/>
      <c r="S101" s="228"/>
      <c r="T101" s="22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0" t="s">
        <v>141</v>
      </c>
      <c r="AU101" s="230" t="s">
        <v>85</v>
      </c>
      <c r="AV101" s="13" t="s">
        <v>79</v>
      </c>
      <c r="AW101" s="13" t="s">
        <v>36</v>
      </c>
      <c r="AX101" s="13" t="s">
        <v>74</v>
      </c>
      <c r="AY101" s="230" t="s">
        <v>127</v>
      </c>
    </row>
    <row r="102" s="14" customFormat="1">
      <c r="A102" s="14"/>
      <c r="B102" s="231"/>
      <c r="C102" s="232"/>
      <c r="D102" s="214" t="s">
        <v>141</v>
      </c>
      <c r="E102" s="233" t="s">
        <v>31</v>
      </c>
      <c r="F102" s="234" t="s">
        <v>156</v>
      </c>
      <c r="G102" s="232"/>
      <c r="H102" s="235">
        <v>3</v>
      </c>
      <c r="I102" s="236"/>
      <c r="J102" s="232"/>
      <c r="K102" s="232"/>
      <c r="L102" s="237"/>
      <c r="M102" s="238"/>
      <c r="N102" s="239"/>
      <c r="O102" s="239"/>
      <c r="P102" s="239"/>
      <c r="Q102" s="239"/>
      <c r="R102" s="239"/>
      <c r="S102" s="239"/>
      <c r="T102" s="240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1" t="s">
        <v>141</v>
      </c>
      <c r="AU102" s="241" t="s">
        <v>85</v>
      </c>
      <c r="AV102" s="14" t="s">
        <v>85</v>
      </c>
      <c r="AW102" s="14" t="s">
        <v>36</v>
      </c>
      <c r="AX102" s="14" t="s">
        <v>79</v>
      </c>
      <c r="AY102" s="241" t="s">
        <v>127</v>
      </c>
    </row>
    <row r="103" s="2" customFormat="1" ht="16.5" customHeight="1">
      <c r="A103" s="40"/>
      <c r="B103" s="41"/>
      <c r="C103" s="253" t="s">
        <v>135</v>
      </c>
      <c r="D103" s="253" t="s">
        <v>148</v>
      </c>
      <c r="E103" s="254" t="s">
        <v>162</v>
      </c>
      <c r="F103" s="255" t="s">
        <v>163</v>
      </c>
      <c r="G103" s="256" t="s">
        <v>164</v>
      </c>
      <c r="H103" s="257">
        <v>0.034000000000000002</v>
      </c>
      <c r="I103" s="258"/>
      <c r="J103" s="259">
        <f>ROUND(I103*H103,2)</f>
        <v>0</v>
      </c>
      <c r="K103" s="255" t="s">
        <v>133</v>
      </c>
      <c r="L103" s="260"/>
      <c r="M103" s="261" t="s">
        <v>31</v>
      </c>
      <c r="N103" s="262" t="s">
        <v>47</v>
      </c>
      <c r="O103" s="87"/>
      <c r="P103" s="210">
        <f>O103*H103</f>
        <v>0</v>
      </c>
      <c r="Q103" s="210">
        <v>1</v>
      </c>
      <c r="R103" s="210">
        <f>Q103*H103</f>
        <v>0.034000000000000002</v>
      </c>
      <c r="S103" s="210">
        <v>0</v>
      </c>
      <c r="T103" s="211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2" t="s">
        <v>151</v>
      </c>
      <c r="AT103" s="212" t="s">
        <v>148</v>
      </c>
      <c r="AU103" s="212" t="s">
        <v>85</v>
      </c>
      <c r="AY103" s="19" t="s">
        <v>127</v>
      </c>
      <c r="BE103" s="213">
        <f>IF(N103="základní",J103,0)</f>
        <v>0</v>
      </c>
      <c r="BF103" s="213">
        <f>IF(N103="snížená",J103,0)</f>
        <v>0</v>
      </c>
      <c r="BG103" s="213">
        <f>IF(N103="zákl. přenesená",J103,0)</f>
        <v>0</v>
      </c>
      <c r="BH103" s="213">
        <f>IF(N103="sníž. přenesená",J103,0)</f>
        <v>0</v>
      </c>
      <c r="BI103" s="213">
        <f>IF(N103="nulová",J103,0)</f>
        <v>0</v>
      </c>
      <c r="BJ103" s="19" t="s">
        <v>135</v>
      </c>
      <c r="BK103" s="213">
        <f>ROUND(I103*H103,2)</f>
        <v>0</v>
      </c>
      <c r="BL103" s="19" t="s">
        <v>134</v>
      </c>
      <c r="BM103" s="212" t="s">
        <v>165</v>
      </c>
    </row>
    <row r="104" s="2" customFormat="1">
      <c r="A104" s="40"/>
      <c r="B104" s="41"/>
      <c r="C104" s="42"/>
      <c r="D104" s="214" t="s">
        <v>137</v>
      </c>
      <c r="E104" s="42"/>
      <c r="F104" s="215" t="s">
        <v>163</v>
      </c>
      <c r="G104" s="42"/>
      <c r="H104" s="42"/>
      <c r="I104" s="216"/>
      <c r="J104" s="42"/>
      <c r="K104" s="42"/>
      <c r="L104" s="46"/>
      <c r="M104" s="217"/>
      <c r="N104" s="218"/>
      <c r="O104" s="87"/>
      <c r="P104" s="87"/>
      <c r="Q104" s="87"/>
      <c r="R104" s="87"/>
      <c r="S104" s="87"/>
      <c r="T104" s="88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137</v>
      </c>
      <c r="AU104" s="19" t="s">
        <v>85</v>
      </c>
    </row>
    <row r="105" s="14" customFormat="1">
      <c r="A105" s="14"/>
      <c r="B105" s="231"/>
      <c r="C105" s="232"/>
      <c r="D105" s="214" t="s">
        <v>141</v>
      </c>
      <c r="E105" s="233" t="s">
        <v>31</v>
      </c>
      <c r="F105" s="234" t="s">
        <v>166</v>
      </c>
      <c r="G105" s="232"/>
      <c r="H105" s="235">
        <v>0.034000000000000002</v>
      </c>
      <c r="I105" s="236"/>
      <c r="J105" s="232"/>
      <c r="K105" s="232"/>
      <c r="L105" s="237"/>
      <c r="M105" s="238"/>
      <c r="N105" s="239"/>
      <c r="O105" s="239"/>
      <c r="P105" s="239"/>
      <c r="Q105" s="239"/>
      <c r="R105" s="239"/>
      <c r="S105" s="239"/>
      <c r="T105" s="240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1" t="s">
        <v>141</v>
      </c>
      <c r="AU105" s="241" t="s">
        <v>85</v>
      </c>
      <c r="AV105" s="14" t="s">
        <v>85</v>
      </c>
      <c r="AW105" s="14" t="s">
        <v>36</v>
      </c>
      <c r="AX105" s="14" t="s">
        <v>79</v>
      </c>
      <c r="AY105" s="241" t="s">
        <v>127</v>
      </c>
    </row>
    <row r="106" s="13" customFormat="1">
      <c r="A106" s="13"/>
      <c r="B106" s="221"/>
      <c r="C106" s="222"/>
      <c r="D106" s="214" t="s">
        <v>141</v>
      </c>
      <c r="E106" s="223" t="s">
        <v>31</v>
      </c>
      <c r="F106" s="224" t="s">
        <v>167</v>
      </c>
      <c r="G106" s="222"/>
      <c r="H106" s="223" t="s">
        <v>31</v>
      </c>
      <c r="I106" s="225"/>
      <c r="J106" s="222"/>
      <c r="K106" s="222"/>
      <c r="L106" s="226"/>
      <c r="M106" s="227"/>
      <c r="N106" s="228"/>
      <c r="O106" s="228"/>
      <c r="P106" s="228"/>
      <c r="Q106" s="228"/>
      <c r="R106" s="228"/>
      <c r="S106" s="228"/>
      <c r="T106" s="22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0" t="s">
        <v>141</v>
      </c>
      <c r="AU106" s="230" t="s">
        <v>85</v>
      </c>
      <c r="AV106" s="13" t="s">
        <v>79</v>
      </c>
      <c r="AW106" s="13" t="s">
        <v>36</v>
      </c>
      <c r="AX106" s="13" t="s">
        <v>74</v>
      </c>
      <c r="AY106" s="230" t="s">
        <v>127</v>
      </c>
    </row>
    <row r="107" s="2" customFormat="1" ht="16.5" customHeight="1">
      <c r="A107" s="40"/>
      <c r="B107" s="41"/>
      <c r="C107" s="253" t="s">
        <v>168</v>
      </c>
      <c r="D107" s="253" t="s">
        <v>148</v>
      </c>
      <c r="E107" s="254" t="s">
        <v>169</v>
      </c>
      <c r="F107" s="255" t="s">
        <v>170</v>
      </c>
      <c r="G107" s="256" t="s">
        <v>164</v>
      </c>
      <c r="H107" s="257">
        <v>0.0030000000000000001</v>
      </c>
      <c r="I107" s="258"/>
      <c r="J107" s="259">
        <f>ROUND(I107*H107,2)</f>
        <v>0</v>
      </c>
      <c r="K107" s="255" t="s">
        <v>133</v>
      </c>
      <c r="L107" s="260"/>
      <c r="M107" s="261" t="s">
        <v>31</v>
      </c>
      <c r="N107" s="262" t="s">
        <v>47</v>
      </c>
      <c r="O107" s="87"/>
      <c r="P107" s="210">
        <f>O107*H107</f>
        <v>0</v>
      </c>
      <c r="Q107" s="210">
        <v>1</v>
      </c>
      <c r="R107" s="210">
        <f>Q107*H107</f>
        <v>0.0030000000000000001</v>
      </c>
      <c r="S107" s="210">
        <v>0</v>
      </c>
      <c r="T107" s="211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2" t="s">
        <v>151</v>
      </c>
      <c r="AT107" s="212" t="s">
        <v>148</v>
      </c>
      <c r="AU107" s="212" t="s">
        <v>85</v>
      </c>
      <c r="AY107" s="19" t="s">
        <v>127</v>
      </c>
      <c r="BE107" s="213">
        <f>IF(N107="základní",J107,0)</f>
        <v>0</v>
      </c>
      <c r="BF107" s="213">
        <f>IF(N107="snížená",J107,0)</f>
        <v>0</v>
      </c>
      <c r="BG107" s="213">
        <f>IF(N107="zákl. přenesená",J107,0)</f>
        <v>0</v>
      </c>
      <c r="BH107" s="213">
        <f>IF(N107="sníž. přenesená",J107,0)</f>
        <v>0</v>
      </c>
      <c r="BI107" s="213">
        <f>IF(N107="nulová",J107,0)</f>
        <v>0</v>
      </c>
      <c r="BJ107" s="19" t="s">
        <v>135</v>
      </c>
      <c r="BK107" s="213">
        <f>ROUND(I107*H107,2)</f>
        <v>0</v>
      </c>
      <c r="BL107" s="19" t="s">
        <v>134</v>
      </c>
      <c r="BM107" s="212" t="s">
        <v>171</v>
      </c>
    </row>
    <row r="108" s="2" customFormat="1">
      <c r="A108" s="40"/>
      <c r="B108" s="41"/>
      <c r="C108" s="42"/>
      <c r="D108" s="214" t="s">
        <v>137</v>
      </c>
      <c r="E108" s="42"/>
      <c r="F108" s="215" t="s">
        <v>170</v>
      </c>
      <c r="G108" s="42"/>
      <c r="H108" s="42"/>
      <c r="I108" s="216"/>
      <c r="J108" s="42"/>
      <c r="K108" s="42"/>
      <c r="L108" s="46"/>
      <c r="M108" s="217"/>
      <c r="N108" s="218"/>
      <c r="O108" s="87"/>
      <c r="P108" s="87"/>
      <c r="Q108" s="87"/>
      <c r="R108" s="87"/>
      <c r="S108" s="87"/>
      <c r="T108" s="88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137</v>
      </c>
      <c r="AU108" s="19" t="s">
        <v>85</v>
      </c>
    </row>
    <row r="109" s="14" customFormat="1">
      <c r="A109" s="14"/>
      <c r="B109" s="231"/>
      <c r="C109" s="232"/>
      <c r="D109" s="214" t="s">
        <v>141</v>
      </c>
      <c r="E109" s="233" t="s">
        <v>31</v>
      </c>
      <c r="F109" s="234" t="s">
        <v>172</v>
      </c>
      <c r="G109" s="232"/>
      <c r="H109" s="235">
        <v>0.0030000000000000001</v>
      </c>
      <c r="I109" s="236"/>
      <c r="J109" s="232"/>
      <c r="K109" s="232"/>
      <c r="L109" s="237"/>
      <c r="M109" s="238"/>
      <c r="N109" s="239"/>
      <c r="O109" s="239"/>
      <c r="P109" s="239"/>
      <c r="Q109" s="239"/>
      <c r="R109" s="239"/>
      <c r="S109" s="239"/>
      <c r="T109" s="240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1" t="s">
        <v>141</v>
      </c>
      <c r="AU109" s="241" t="s">
        <v>85</v>
      </c>
      <c r="AV109" s="14" t="s">
        <v>85</v>
      </c>
      <c r="AW109" s="14" t="s">
        <v>36</v>
      </c>
      <c r="AX109" s="14" t="s">
        <v>79</v>
      </c>
      <c r="AY109" s="241" t="s">
        <v>127</v>
      </c>
    </row>
    <row r="110" s="13" customFormat="1">
      <c r="A110" s="13"/>
      <c r="B110" s="221"/>
      <c r="C110" s="222"/>
      <c r="D110" s="214" t="s">
        <v>141</v>
      </c>
      <c r="E110" s="223" t="s">
        <v>31</v>
      </c>
      <c r="F110" s="224" t="s">
        <v>173</v>
      </c>
      <c r="G110" s="222"/>
      <c r="H110" s="223" t="s">
        <v>31</v>
      </c>
      <c r="I110" s="225"/>
      <c r="J110" s="222"/>
      <c r="K110" s="222"/>
      <c r="L110" s="226"/>
      <c r="M110" s="227"/>
      <c r="N110" s="228"/>
      <c r="O110" s="228"/>
      <c r="P110" s="228"/>
      <c r="Q110" s="228"/>
      <c r="R110" s="228"/>
      <c r="S110" s="228"/>
      <c r="T110" s="229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0" t="s">
        <v>141</v>
      </c>
      <c r="AU110" s="230" t="s">
        <v>85</v>
      </c>
      <c r="AV110" s="13" t="s">
        <v>79</v>
      </c>
      <c r="AW110" s="13" t="s">
        <v>36</v>
      </c>
      <c r="AX110" s="13" t="s">
        <v>74</v>
      </c>
      <c r="AY110" s="230" t="s">
        <v>127</v>
      </c>
    </row>
    <row r="111" s="2" customFormat="1" ht="16.5" customHeight="1">
      <c r="A111" s="40"/>
      <c r="B111" s="41"/>
      <c r="C111" s="201" t="s">
        <v>174</v>
      </c>
      <c r="D111" s="201" t="s">
        <v>130</v>
      </c>
      <c r="E111" s="202" t="s">
        <v>175</v>
      </c>
      <c r="F111" s="203" t="s">
        <v>176</v>
      </c>
      <c r="G111" s="204" t="s">
        <v>95</v>
      </c>
      <c r="H111" s="205">
        <v>380.64999999999998</v>
      </c>
      <c r="I111" s="206"/>
      <c r="J111" s="207">
        <f>ROUND(I111*H111,2)</f>
        <v>0</v>
      </c>
      <c r="K111" s="203" t="s">
        <v>133</v>
      </c>
      <c r="L111" s="46"/>
      <c r="M111" s="208" t="s">
        <v>31</v>
      </c>
      <c r="N111" s="209" t="s">
        <v>47</v>
      </c>
      <c r="O111" s="87"/>
      <c r="P111" s="210">
        <f>O111*H111</f>
        <v>0</v>
      </c>
      <c r="Q111" s="210">
        <v>5.1262499999999999E-05</v>
      </c>
      <c r="R111" s="210">
        <f>Q111*H111</f>
        <v>0.019513070625</v>
      </c>
      <c r="S111" s="210">
        <v>0</v>
      </c>
      <c r="T111" s="211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2" t="s">
        <v>134</v>
      </c>
      <c r="AT111" s="212" t="s">
        <v>130</v>
      </c>
      <c r="AU111" s="212" t="s">
        <v>85</v>
      </c>
      <c r="AY111" s="19" t="s">
        <v>127</v>
      </c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19" t="s">
        <v>135</v>
      </c>
      <c r="BK111" s="213">
        <f>ROUND(I111*H111,2)</f>
        <v>0</v>
      </c>
      <c r="BL111" s="19" t="s">
        <v>134</v>
      </c>
      <c r="BM111" s="212" t="s">
        <v>177</v>
      </c>
    </row>
    <row r="112" s="2" customFormat="1">
      <c r="A112" s="40"/>
      <c r="B112" s="41"/>
      <c r="C112" s="42"/>
      <c r="D112" s="214" t="s">
        <v>137</v>
      </c>
      <c r="E112" s="42"/>
      <c r="F112" s="215" t="s">
        <v>178</v>
      </c>
      <c r="G112" s="42"/>
      <c r="H112" s="42"/>
      <c r="I112" s="216"/>
      <c r="J112" s="42"/>
      <c r="K112" s="42"/>
      <c r="L112" s="46"/>
      <c r="M112" s="217"/>
      <c r="N112" s="218"/>
      <c r="O112" s="87"/>
      <c r="P112" s="87"/>
      <c r="Q112" s="87"/>
      <c r="R112" s="87"/>
      <c r="S112" s="87"/>
      <c r="T112" s="88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137</v>
      </c>
      <c r="AU112" s="19" t="s">
        <v>85</v>
      </c>
    </row>
    <row r="113" s="2" customFormat="1">
      <c r="A113" s="40"/>
      <c r="B113" s="41"/>
      <c r="C113" s="42"/>
      <c r="D113" s="219" t="s">
        <v>139</v>
      </c>
      <c r="E113" s="42"/>
      <c r="F113" s="220" t="s">
        <v>179</v>
      </c>
      <c r="G113" s="42"/>
      <c r="H113" s="42"/>
      <c r="I113" s="216"/>
      <c r="J113" s="42"/>
      <c r="K113" s="42"/>
      <c r="L113" s="46"/>
      <c r="M113" s="217"/>
      <c r="N113" s="218"/>
      <c r="O113" s="87"/>
      <c r="P113" s="87"/>
      <c r="Q113" s="87"/>
      <c r="R113" s="87"/>
      <c r="S113" s="87"/>
      <c r="T113" s="88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139</v>
      </c>
      <c r="AU113" s="19" t="s">
        <v>85</v>
      </c>
    </row>
    <row r="114" s="13" customFormat="1">
      <c r="A114" s="13"/>
      <c r="B114" s="221"/>
      <c r="C114" s="222"/>
      <c r="D114" s="214" t="s">
        <v>141</v>
      </c>
      <c r="E114" s="223" t="s">
        <v>31</v>
      </c>
      <c r="F114" s="224" t="s">
        <v>180</v>
      </c>
      <c r="G114" s="222"/>
      <c r="H114" s="223" t="s">
        <v>31</v>
      </c>
      <c r="I114" s="225"/>
      <c r="J114" s="222"/>
      <c r="K114" s="222"/>
      <c r="L114" s="226"/>
      <c r="M114" s="227"/>
      <c r="N114" s="228"/>
      <c r="O114" s="228"/>
      <c r="P114" s="228"/>
      <c r="Q114" s="228"/>
      <c r="R114" s="228"/>
      <c r="S114" s="228"/>
      <c r="T114" s="22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0" t="s">
        <v>141</v>
      </c>
      <c r="AU114" s="230" t="s">
        <v>85</v>
      </c>
      <c r="AV114" s="13" t="s">
        <v>79</v>
      </c>
      <c r="AW114" s="13" t="s">
        <v>36</v>
      </c>
      <c r="AX114" s="13" t="s">
        <v>74</v>
      </c>
      <c r="AY114" s="230" t="s">
        <v>127</v>
      </c>
    </row>
    <row r="115" s="13" customFormat="1">
      <c r="A115" s="13"/>
      <c r="B115" s="221"/>
      <c r="C115" s="222"/>
      <c r="D115" s="214" t="s">
        <v>141</v>
      </c>
      <c r="E115" s="223" t="s">
        <v>31</v>
      </c>
      <c r="F115" s="224" t="s">
        <v>181</v>
      </c>
      <c r="G115" s="222"/>
      <c r="H115" s="223" t="s">
        <v>31</v>
      </c>
      <c r="I115" s="225"/>
      <c r="J115" s="222"/>
      <c r="K115" s="222"/>
      <c r="L115" s="226"/>
      <c r="M115" s="227"/>
      <c r="N115" s="228"/>
      <c r="O115" s="228"/>
      <c r="P115" s="228"/>
      <c r="Q115" s="228"/>
      <c r="R115" s="228"/>
      <c r="S115" s="228"/>
      <c r="T115" s="22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0" t="s">
        <v>141</v>
      </c>
      <c r="AU115" s="230" t="s">
        <v>85</v>
      </c>
      <c r="AV115" s="13" t="s">
        <v>79</v>
      </c>
      <c r="AW115" s="13" t="s">
        <v>36</v>
      </c>
      <c r="AX115" s="13" t="s">
        <v>74</v>
      </c>
      <c r="AY115" s="230" t="s">
        <v>127</v>
      </c>
    </row>
    <row r="116" s="13" customFormat="1">
      <c r="A116" s="13"/>
      <c r="B116" s="221"/>
      <c r="C116" s="222"/>
      <c r="D116" s="214" t="s">
        <v>141</v>
      </c>
      <c r="E116" s="223" t="s">
        <v>31</v>
      </c>
      <c r="F116" s="224" t="s">
        <v>182</v>
      </c>
      <c r="G116" s="222"/>
      <c r="H116" s="223" t="s">
        <v>31</v>
      </c>
      <c r="I116" s="225"/>
      <c r="J116" s="222"/>
      <c r="K116" s="222"/>
      <c r="L116" s="226"/>
      <c r="M116" s="227"/>
      <c r="N116" s="228"/>
      <c r="O116" s="228"/>
      <c r="P116" s="228"/>
      <c r="Q116" s="228"/>
      <c r="R116" s="228"/>
      <c r="S116" s="228"/>
      <c r="T116" s="22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0" t="s">
        <v>141</v>
      </c>
      <c r="AU116" s="230" t="s">
        <v>85</v>
      </c>
      <c r="AV116" s="13" t="s">
        <v>79</v>
      </c>
      <c r="AW116" s="13" t="s">
        <v>36</v>
      </c>
      <c r="AX116" s="13" t="s">
        <v>74</v>
      </c>
      <c r="AY116" s="230" t="s">
        <v>127</v>
      </c>
    </row>
    <row r="117" s="13" customFormat="1">
      <c r="A117" s="13"/>
      <c r="B117" s="221"/>
      <c r="C117" s="222"/>
      <c r="D117" s="214" t="s">
        <v>141</v>
      </c>
      <c r="E117" s="223" t="s">
        <v>31</v>
      </c>
      <c r="F117" s="224" t="s">
        <v>183</v>
      </c>
      <c r="G117" s="222"/>
      <c r="H117" s="223" t="s">
        <v>31</v>
      </c>
      <c r="I117" s="225"/>
      <c r="J117" s="222"/>
      <c r="K117" s="222"/>
      <c r="L117" s="226"/>
      <c r="M117" s="227"/>
      <c r="N117" s="228"/>
      <c r="O117" s="228"/>
      <c r="P117" s="228"/>
      <c r="Q117" s="228"/>
      <c r="R117" s="228"/>
      <c r="S117" s="228"/>
      <c r="T117" s="22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0" t="s">
        <v>141</v>
      </c>
      <c r="AU117" s="230" t="s">
        <v>85</v>
      </c>
      <c r="AV117" s="13" t="s">
        <v>79</v>
      </c>
      <c r="AW117" s="13" t="s">
        <v>36</v>
      </c>
      <c r="AX117" s="13" t="s">
        <v>74</v>
      </c>
      <c r="AY117" s="230" t="s">
        <v>127</v>
      </c>
    </row>
    <row r="118" s="14" customFormat="1">
      <c r="A118" s="14"/>
      <c r="B118" s="231"/>
      <c r="C118" s="232"/>
      <c r="D118" s="214" t="s">
        <v>141</v>
      </c>
      <c r="E118" s="233" t="s">
        <v>31</v>
      </c>
      <c r="F118" s="234" t="s">
        <v>96</v>
      </c>
      <c r="G118" s="232"/>
      <c r="H118" s="235">
        <v>182.37000000000001</v>
      </c>
      <c r="I118" s="236"/>
      <c r="J118" s="232"/>
      <c r="K118" s="232"/>
      <c r="L118" s="237"/>
      <c r="M118" s="238"/>
      <c r="N118" s="239"/>
      <c r="O118" s="239"/>
      <c r="P118" s="239"/>
      <c r="Q118" s="239"/>
      <c r="R118" s="239"/>
      <c r="S118" s="239"/>
      <c r="T118" s="240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1" t="s">
        <v>141</v>
      </c>
      <c r="AU118" s="241" t="s">
        <v>85</v>
      </c>
      <c r="AV118" s="14" t="s">
        <v>85</v>
      </c>
      <c r="AW118" s="14" t="s">
        <v>36</v>
      </c>
      <c r="AX118" s="14" t="s">
        <v>74</v>
      </c>
      <c r="AY118" s="241" t="s">
        <v>127</v>
      </c>
    </row>
    <row r="119" s="13" customFormat="1">
      <c r="A119" s="13"/>
      <c r="B119" s="221"/>
      <c r="C119" s="222"/>
      <c r="D119" s="214" t="s">
        <v>141</v>
      </c>
      <c r="E119" s="223" t="s">
        <v>31</v>
      </c>
      <c r="F119" s="224" t="s">
        <v>184</v>
      </c>
      <c r="G119" s="222"/>
      <c r="H119" s="223" t="s">
        <v>31</v>
      </c>
      <c r="I119" s="225"/>
      <c r="J119" s="222"/>
      <c r="K119" s="222"/>
      <c r="L119" s="226"/>
      <c r="M119" s="227"/>
      <c r="N119" s="228"/>
      <c r="O119" s="228"/>
      <c r="P119" s="228"/>
      <c r="Q119" s="228"/>
      <c r="R119" s="228"/>
      <c r="S119" s="228"/>
      <c r="T119" s="22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0" t="s">
        <v>141</v>
      </c>
      <c r="AU119" s="230" t="s">
        <v>85</v>
      </c>
      <c r="AV119" s="13" t="s">
        <v>79</v>
      </c>
      <c r="AW119" s="13" t="s">
        <v>36</v>
      </c>
      <c r="AX119" s="13" t="s">
        <v>74</v>
      </c>
      <c r="AY119" s="230" t="s">
        <v>127</v>
      </c>
    </row>
    <row r="120" s="13" customFormat="1">
      <c r="A120" s="13"/>
      <c r="B120" s="221"/>
      <c r="C120" s="222"/>
      <c r="D120" s="214" t="s">
        <v>141</v>
      </c>
      <c r="E120" s="223" t="s">
        <v>31</v>
      </c>
      <c r="F120" s="224" t="s">
        <v>185</v>
      </c>
      <c r="G120" s="222"/>
      <c r="H120" s="223" t="s">
        <v>31</v>
      </c>
      <c r="I120" s="225"/>
      <c r="J120" s="222"/>
      <c r="K120" s="222"/>
      <c r="L120" s="226"/>
      <c r="M120" s="227"/>
      <c r="N120" s="228"/>
      <c r="O120" s="228"/>
      <c r="P120" s="228"/>
      <c r="Q120" s="228"/>
      <c r="R120" s="228"/>
      <c r="S120" s="228"/>
      <c r="T120" s="22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0" t="s">
        <v>141</v>
      </c>
      <c r="AU120" s="230" t="s">
        <v>85</v>
      </c>
      <c r="AV120" s="13" t="s">
        <v>79</v>
      </c>
      <c r="AW120" s="13" t="s">
        <v>36</v>
      </c>
      <c r="AX120" s="13" t="s">
        <v>74</v>
      </c>
      <c r="AY120" s="230" t="s">
        <v>127</v>
      </c>
    </row>
    <row r="121" s="14" customFormat="1">
      <c r="A121" s="14"/>
      <c r="B121" s="231"/>
      <c r="C121" s="232"/>
      <c r="D121" s="214" t="s">
        <v>141</v>
      </c>
      <c r="E121" s="233" t="s">
        <v>31</v>
      </c>
      <c r="F121" s="234" t="s">
        <v>99</v>
      </c>
      <c r="G121" s="232"/>
      <c r="H121" s="235">
        <v>135.28</v>
      </c>
      <c r="I121" s="236"/>
      <c r="J121" s="232"/>
      <c r="K121" s="232"/>
      <c r="L121" s="237"/>
      <c r="M121" s="238"/>
      <c r="N121" s="239"/>
      <c r="O121" s="239"/>
      <c r="P121" s="239"/>
      <c r="Q121" s="239"/>
      <c r="R121" s="239"/>
      <c r="S121" s="239"/>
      <c r="T121" s="240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1" t="s">
        <v>141</v>
      </c>
      <c r="AU121" s="241" t="s">
        <v>85</v>
      </c>
      <c r="AV121" s="14" t="s">
        <v>85</v>
      </c>
      <c r="AW121" s="14" t="s">
        <v>36</v>
      </c>
      <c r="AX121" s="14" t="s">
        <v>74</v>
      </c>
      <c r="AY121" s="241" t="s">
        <v>127</v>
      </c>
    </row>
    <row r="122" s="13" customFormat="1">
      <c r="A122" s="13"/>
      <c r="B122" s="221"/>
      <c r="C122" s="222"/>
      <c r="D122" s="214" t="s">
        <v>141</v>
      </c>
      <c r="E122" s="223" t="s">
        <v>31</v>
      </c>
      <c r="F122" s="224" t="s">
        <v>186</v>
      </c>
      <c r="G122" s="222"/>
      <c r="H122" s="223" t="s">
        <v>31</v>
      </c>
      <c r="I122" s="225"/>
      <c r="J122" s="222"/>
      <c r="K122" s="222"/>
      <c r="L122" s="226"/>
      <c r="M122" s="227"/>
      <c r="N122" s="228"/>
      <c r="O122" s="228"/>
      <c r="P122" s="228"/>
      <c r="Q122" s="228"/>
      <c r="R122" s="228"/>
      <c r="S122" s="228"/>
      <c r="T122" s="22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0" t="s">
        <v>141</v>
      </c>
      <c r="AU122" s="230" t="s">
        <v>85</v>
      </c>
      <c r="AV122" s="13" t="s">
        <v>79</v>
      </c>
      <c r="AW122" s="13" t="s">
        <v>36</v>
      </c>
      <c r="AX122" s="13" t="s">
        <v>74</v>
      </c>
      <c r="AY122" s="230" t="s">
        <v>127</v>
      </c>
    </row>
    <row r="123" s="13" customFormat="1">
      <c r="A123" s="13"/>
      <c r="B123" s="221"/>
      <c r="C123" s="222"/>
      <c r="D123" s="214" t="s">
        <v>141</v>
      </c>
      <c r="E123" s="223" t="s">
        <v>31</v>
      </c>
      <c r="F123" s="224" t="s">
        <v>187</v>
      </c>
      <c r="G123" s="222"/>
      <c r="H123" s="223" t="s">
        <v>31</v>
      </c>
      <c r="I123" s="225"/>
      <c r="J123" s="222"/>
      <c r="K123" s="222"/>
      <c r="L123" s="226"/>
      <c r="M123" s="227"/>
      <c r="N123" s="228"/>
      <c r="O123" s="228"/>
      <c r="P123" s="228"/>
      <c r="Q123" s="228"/>
      <c r="R123" s="228"/>
      <c r="S123" s="228"/>
      <c r="T123" s="22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0" t="s">
        <v>141</v>
      </c>
      <c r="AU123" s="230" t="s">
        <v>85</v>
      </c>
      <c r="AV123" s="13" t="s">
        <v>79</v>
      </c>
      <c r="AW123" s="13" t="s">
        <v>36</v>
      </c>
      <c r="AX123" s="13" t="s">
        <v>74</v>
      </c>
      <c r="AY123" s="230" t="s">
        <v>127</v>
      </c>
    </row>
    <row r="124" s="14" customFormat="1">
      <c r="A124" s="14"/>
      <c r="B124" s="231"/>
      <c r="C124" s="232"/>
      <c r="D124" s="214" t="s">
        <v>141</v>
      </c>
      <c r="E124" s="233" t="s">
        <v>31</v>
      </c>
      <c r="F124" s="234" t="s">
        <v>188</v>
      </c>
      <c r="G124" s="232"/>
      <c r="H124" s="235">
        <v>63</v>
      </c>
      <c r="I124" s="236"/>
      <c r="J124" s="232"/>
      <c r="K124" s="232"/>
      <c r="L124" s="237"/>
      <c r="M124" s="238"/>
      <c r="N124" s="239"/>
      <c r="O124" s="239"/>
      <c r="P124" s="239"/>
      <c r="Q124" s="239"/>
      <c r="R124" s="239"/>
      <c r="S124" s="239"/>
      <c r="T124" s="24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1" t="s">
        <v>141</v>
      </c>
      <c r="AU124" s="241" t="s">
        <v>85</v>
      </c>
      <c r="AV124" s="14" t="s">
        <v>85</v>
      </c>
      <c r="AW124" s="14" t="s">
        <v>36</v>
      </c>
      <c r="AX124" s="14" t="s">
        <v>74</v>
      </c>
      <c r="AY124" s="241" t="s">
        <v>127</v>
      </c>
    </row>
    <row r="125" s="15" customFormat="1">
      <c r="A125" s="15"/>
      <c r="B125" s="242"/>
      <c r="C125" s="243"/>
      <c r="D125" s="214" t="s">
        <v>141</v>
      </c>
      <c r="E125" s="244" t="s">
        <v>31</v>
      </c>
      <c r="F125" s="245" t="s">
        <v>147</v>
      </c>
      <c r="G125" s="243"/>
      <c r="H125" s="246">
        <v>380.64999999999998</v>
      </c>
      <c r="I125" s="247"/>
      <c r="J125" s="243"/>
      <c r="K125" s="243"/>
      <c r="L125" s="248"/>
      <c r="M125" s="249"/>
      <c r="N125" s="250"/>
      <c r="O125" s="250"/>
      <c r="P125" s="250"/>
      <c r="Q125" s="250"/>
      <c r="R125" s="250"/>
      <c r="S125" s="250"/>
      <c r="T125" s="251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52" t="s">
        <v>141</v>
      </c>
      <c r="AU125" s="252" t="s">
        <v>85</v>
      </c>
      <c r="AV125" s="15" t="s">
        <v>135</v>
      </c>
      <c r="AW125" s="15" t="s">
        <v>36</v>
      </c>
      <c r="AX125" s="15" t="s">
        <v>79</v>
      </c>
      <c r="AY125" s="252" t="s">
        <v>127</v>
      </c>
    </row>
    <row r="126" s="2" customFormat="1" ht="16.5" customHeight="1">
      <c r="A126" s="40"/>
      <c r="B126" s="41"/>
      <c r="C126" s="253" t="s">
        <v>189</v>
      </c>
      <c r="D126" s="253" t="s">
        <v>148</v>
      </c>
      <c r="E126" s="254" t="s">
        <v>190</v>
      </c>
      <c r="F126" s="255" t="s">
        <v>191</v>
      </c>
      <c r="G126" s="256" t="s">
        <v>192</v>
      </c>
      <c r="H126" s="257">
        <v>68.799999999999997</v>
      </c>
      <c r="I126" s="258"/>
      <c r="J126" s="259">
        <f>ROUND(I126*H126,2)</f>
        <v>0</v>
      </c>
      <c r="K126" s="255" t="s">
        <v>133</v>
      </c>
      <c r="L126" s="260"/>
      <c r="M126" s="261" t="s">
        <v>31</v>
      </c>
      <c r="N126" s="262" t="s">
        <v>47</v>
      </c>
      <c r="O126" s="87"/>
      <c r="P126" s="210">
        <f>O126*H126</f>
        <v>0</v>
      </c>
      <c r="Q126" s="210">
        <v>0.0031700000000000001</v>
      </c>
      <c r="R126" s="210">
        <f>Q126*H126</f>
        <v>0.21809599999999998</v>
      </c>
      <c r="S126" s="210">
        <v>0</v>
      </c>
      <c r="T126" s="211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2" t="s">
        <v>151</v>
      </c>
      <c r="AT126" s="212" t="s">
        <v>148</v>
      </c>
      <c r="AU126" s="212" t="s">
        <v>85</v>
      </c>
      <c r="AY126" s="19" t="s">
        <v>127</v>
      </c>
      <c r="BE126" s="213">
        <f>IF(N126="základní",J126,0)</f>
        <v>0</v>
      </c>
      <c r="BF126" s="213">
        <f>IF(N126="snížená",J126,0)</f>
        <v>0</v>
      </c>
      <c r="BG126" s="213">
        <f>IF(N126="zákl. přenesená",J126,0)</f>
        <v>0</v>
      </c>
      <c r="BH126" s="213">
        <f>IF(N126="sníž. přenesená",J126,0)</f>
        <v>0</v>
      </c>
      <c r="BI126" s="213">
        <f>IF(N126="nulová",J126,0)</f>
        <v>0</v>
      </c>
      <c r="BJ126" s="19" t="s">
        <v>135</v>
      </c>
      <c r="BK126" s="213">
        <f>ROUND(I126*H126,2)</f>
        <v>0</v>
      </c>
      <c r="BL126" s="19" t="s">
        <v>134</v>
      </c>
      <c r="BM126" s="212" t="s">
        <v>193</v>
      </c>
    </row>
    <row r="127" s="2" customFormat="1">
      <c r="A127" s="40"/>
      <c r="B127" s="41"/>
      <c r="C127" s="42"/>
      <c r="D127" s="214" t="s">
        <v>137</v>
      </c>
      <c r="E127" s="42"/>
      <c r="F127" s="215" t="s">
        <v>191</v>
      </c>
      <c r="G127" s="42"/>
      <c r="H127" s="42"/>
      <c r="I127" s="216"/>
      <c r="J127" s="42"/>
      <c r="K127" s="42"/>
      <c r="L127" s="46"/>
      <c r="M127" s="217"/>
      <c r="N127" s="218"/>
      <c r="O127" s="87"/>
      <c r="P127" s="87"/>
      <c r="Q127" s="87"/>
      <c r="R127" s="87"/>
      <c r="S127" s="87"/>
      <c r="T127" s="88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137</v>
      </c>
      <c r="AU127" s="19" t="s">
        <v>85</v>
      </c>
    </row>
    <row r="128" s="13" customFormat="1">
      <c r="A128" s="13"/>
      <c r="B128" s="221"/>
      <c r="C128" s="222"/>
      <c r="D128" s="214" t="s">
        <v>141</v>
      </c>
      <c r="E128" s="223" t="s">
        <v>31</v>
      </c>
      <c r="F128" s="224" t="s">
        <v>194</v>
      </c>
      <c r="G128" s="222"/>
      <c r="H128" s="223" t="s">
        <v>31</v>
      </c>
      <c r="I128" s="225"/>
      <c r="J128" s="222"/>
      <c r="K128" s="222"/>
      <c r="L128" s="226"/>
      <c r="M128" s="227"/>
      <c r="N128" s="228"/>
      <c r="O128" s="228"/>
      <c r="P128" s="228"/>
      <c r="Q128" s="228"/>
      <c r="R128" s="228"/>
      <c r="S128" s="228"/>
      <c r="T128" s="22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0" t="s">
        <v>141</v>
      </c>
      <c r="AU128" s="230" t="s">
        <v>85</v>
      </c>
      <c r="AV128" s="13" t="s">
        <v>79</v>
      </c>
      <c r="AW128" s="13" t="s">
        <v>36</v>
      </c>
      <c r="AX128" s="13" t="s">
        <v>74</v>
      </c>
      <c r="AY128" s="230" t="s">
        <v>127</v>
      </c>
    </row>
    <row r="129" s="14" customFormat="1">
      <c r="A129" s="14"/>
      <c r="B129" s="231"/>
      <c r="C129" s="232"/>
      <c r="D129" s="214" t="s">
        <v>141</v>
      </c>
      <c r="E129" s="233" t="s">
        <v>31</v>
      </c>
      <c r="F129" s="234" t="s">
        <v>195</v>
      </c>
      <c r="G129" s="232"/>
      <c r="H129" s="235">
        <v>68.799999999999997</v>
      </c>
      <c r="I129" s="236"/>
      <c r="J129" s="232"/>
      <c r="K129" s="232"/>
      <c r="L129" s="237"/>
      <c r="M129" s="238"/>
      <c r="N129" s="239"/>
      <c r="O129" s="239"/>
      <c r="P129" s="239"/>
      <c r="Q129" s="239"/>
      <c r="R129" s="239"/>
      <c r="S129" s="239"/>
      <c r="T129" s="24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1" t="s">
        <v>141</v>
      </c>
      <c r="AU129" s="241" t="s">
        <v>85</v>
      </c>
      <c r="AV129" s="14" t="s">
        <v>85</v>
      </c>
      <c r="AW129" s="14" t="s">
        <v>36</v>
      </c>
      <c r="AX129" s="14" t="s">
        <v>79</v>
      </c>
      <c r="AY129" s="241" t="s">
        <v>127</v>
      </c>
    </row>
    <row r="130" s="2" customFormat="1" ht="16.5" customHeight="1">
      <c r="A130" s="40"/>
      <c r="B130" s="41"/>
      <c r="C130" s="253" t="s">
        <v>196</v>
      </c>
      <c r="D130" s="253" t="s">
        <v>148</v>
      </c>
      <c r="E130" s="254" t="s">
        <v>197</v>
      </c>
      <c r="F130" s="255" t="s">
        <v>198</v>
      </c>
      <c r="G130" s="256" t="s">
        <v>192</v>
      </c>
      <c r="H130" s="257">
        <v>19.699999999999999</v>
      </c>
      <c r="I130" s="258"/>
      <c r="J130" s="259">
        <f>ROUND(I130*H130,2)</f>
        <v>0</v>
      </c>
      <c r="K130" s="255" t="s">
        <v>133</v>
      </c>
      <c r="L130" s="260"/>
      <c r="M130" s="261" t="s">
        <v>31</v>
      </c>
      <c r="N130" s="262" t="s">
        <v>47</v>
      </c>
      <c r="O130" s="87"/>
      <c r="P130" s="210">
        <f>O130*H130</f>
        <v>0</v>
      </c>
      <c r="Q130" s="210">
        <v>0.0041099999999999999</v>
      </c>
      <c r="R130" s="210">
        <f>Q130*H130</f>
        <v>0.080966999999999997</v>
      </c>
      <c r="S130" s="210">
        <v>0</v>
      </c>
      <c r="T130" s="211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2" t="s">
        <v>151</v>
      </c>
      <c r="AT130" s="212" t="s">
        <v>148</v>
      </c>
      <c r="AU130" s="212" t="s">
        <v>85</v>
      </c>
      <c r="AY130" s="19" t="s">
        <v>127</v>
      </c>
      <c r="BE130" s="213">
        <f>IF(N130="základní",J130,0)</f>
        <v>0</v>
      </c>
      <c r="BF130" s="213">
        <f>IF(N130="snížená",J130,0)</f>
        <v>0</v>
      </c>
      <c r="BG130" s="213">
        <f>IF(N130="zákl. přenesená",J130,0)</f>
        <v>0</v>
      </c>
      <c r="BH130" s="213">
        <f>IF(N130="sníž. přenesená",J130,0)</f>
        <v>0</v>
      </c>
      <c r="BI130" s="213">
        <f>IF(N130="nulová",J130,0)</f>
        <v>0</v>
      </c>
      <c r="BJ130" s="19" t="s">
        <v>135</v>
      </c>
      <c r="BK130" s="213">
        <f>ROUND(I130*H130,2)</f>
        <v>0</v>
      </c>
      <c r="BL130" s="19" t="s">
        <v>134</v>
      </c>
      <c r="BM130" s="212" t="s">
        <v>199</v>
      </c>
    </row>
    <row r="131" s="2" customFormat="1">
      <c r="A131" s="40"/>
      <c r="B131" s="41"/>
      <c r="C131" s="42"/>
      <c r="D131" s="214" t="s">
        <v>137</v>
      </c>
      <c r="E131" s="42"/>
      <c r="F131" s="215" t="s">
        <v>198</v>
      </c>
      <c r="G131" s="42"/>
      <c r="H131" s="42"/>
      <c r="I131" s="216"/>
      <c r="J131" s="42"/>
      <c r="K131" s="42"/>
      <c r="L131" s="46"/>
      <c r="M131" s="217"/>
      <c r="N131" s="218"/>
      <c r="O131" s="87"/>
      <c r="P131" s="87"/>
      <c r="Q131" s="87"/>
      <c r="R131" s="87"/>
      <c r="S131" s="87"/>
      <c r="T131" s="88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137</v>
      </c>
      <c r="AU131" s="19" t="s">
        <v>85</v>
      </c>
    </row>
    <row r="132" s="13" customFormat="1">
      <c r="A132" s="13"/>
      <c r="B132" s="221"/>
      <c r="C132" s="222"/>
      <c r="D132" s="214" t="s">
        <v>141</v>
      </c>
      <c r="E132" s="223" t="s">
        <v>31</v>
      </c>
      <c r="F132" s="224" t="s">
        <v>200</v>
      </c>
      <c r="G132" s="222"/>
      <c r="H132" s="223" t="s">
        <v>31</v>
      </c>
      <c r="I132" s="225"/>
      <c r="J132" s="222"/>
      <c r="K132" s="222"/>
      <c r="L132" s="226"/>
      <c r="M132" s="227"/>
      <c r="N132" s="228"/>
      <c r="O132" s="228"/>
      <c r="P132" s="228"/>
      <c r="Q132" s="228"/>
      <c r="R132" s="228"/>
      <c r="S132" s="228"/>
      <c r="T132" s="22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0" t="s">
        <v>141</v>
      </c>
      <c r="AU132" s="230" t="s">
        <v>85</v>
      </c>
      <c r="AV132" s="13" t="s">
        <v>79</v>
      </c>
      <c r="AW132" s="13" t="s">
        <v>36</v>
      </c>
      <c r="AX132" s="13" t="s">
        <v>74</v>
      </c>
      <c r="AY132" s="230" t="s">
        <v>127</v>
      </c>
    </row>
    <row r="133" s="14" customFormat="1">
      <c r="A133" s="14"/>
      <c r="B133" s="231"/>
      <c r="C133" s="232"/>
      <c r="D133" s="214" t="s">
        <v>141</v>
      </c>
      <c r="E133" s="233" t="s">
        <v>31</v>
      </c>
      <c r="F133" s="234" t="s">
        <v>201</v>
      </c>
      <c r="G133" s="232"/>
      <c r="H133" s="235">
        <v>19.699999999999999</v>
      </c>
      <c r="I133" s="236"/>
      <c r="J133" s="232"/>
      <c r="K133" s="232"/>
      <c r="L133" s="237"/>
      <c r="M133" s="238"/>
      <c r="N133" s="239"/>
      <c r="O133" s="239"/>
      <c r="P133" s="239"/>
      <c r="Q133" s="239"/>
      <c r="R133" s="239"/>
      <c r="S133" s="239"/>
      <c r="T133" s="24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1" t="s">
        <v>141</v>
      </c>
      <c r="AU133" s="241" t="s">
        <v>85</v>
      </c>
      <c r="AV133" s="14" t="s">
        <v>85</v>
      </c>
      <c r="AW133" s="14" t="s">
        <v>36</v>
      </c>
      <c r="AX133" s="14" t="s">
        <v>79</v>
      </c>
      <c r="AY133" s="241" t="s">
        <v>127</v>
      </c>
    </row>
    <row r="134" s="2" customFormat="1" ht="16.5" customHeight="1">
      <c r="A134" s="40"/>
      <c r="B134" s="41"/>
      <c r="C134" s="253" t="s">
        <v>202</v>
      </c>
      <c r="D134" s="253" t="s">
        <v>148</v>
      </c>
      <c r="E134" s="254" t="s">
        <v>203</v>
      </c>
      <c r="F134" s="255" t="s">
        <v>204</v>
      </c>
      <c r="G134" s="256" t="s">
        <v>164</v>
      </c>
      <c r="H134" s="257">
        <v>0.041000000000000002</v>
      </c>
      <c r="I134" s="258"/>
      <c r="J134" s="259">
        <f>ROUND(I134*H134,2)</f>
        <v>0</v>
      </c>
      <c r="K134" s="255" t="s">
        <v>133</v>
      </c>
      <c r="L134" s="260"/>
      <c r="M134" s="261" t="s">
        <v>31</v>
      </c>
      <c r="N134" s="262" t="s">
        <v>47</v>
      </c>
      <c r="O134" s="87"/>
      <c r="P134" s="210">
        <f>O134*H134</f>
        <v>0</v>
      </c>
      <c r="Q134" s="210">
        <v>1</v>
      </c>
      <c r="R134" s="210">
        <f>Q134*H134</f>
        <v>0.041000000000000002</v>
      </c>
      <c r="S134" s="210">
        <v>0</v>
      </c>
      <c r="T134" s="211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2" t="s">
        <v>151</v>
      </c>
      <c r="AT134" s="212" t="s">
        <v>148</v>
      </c>
      <c r="AU134" s="212" t="s">
        <v>85</v>
      </c>
      <c r="AY134" s="19" t="s">
        <v>127</v>
      </c>
      <c r="BE134" s="213">
        <f>IF(N134="základní",J134,0)</f>
        <v>0</v>
      </c>
      <c r="BF134" s="213">
        <f>IF(N134="snížená",J134,0)</f>
        <v>0</v>
      </c>
      <c r="BG134" s="213">
        <f>IF(N134="zákl. přenesená",J134,0)</f>
        <v>0</v>
      </c>
      <c r="BH134" s="213">
        <f>IF(N134="sníž. přenesená",J134,0)</f>
        <v>0</v>
      </c>
      <c r="BI134" s="213">
        <f>IF(N134="nulová",J134,0)</f>
        <v>0</v>
      </c>
      <c r="BJ134" s="19" t="s">
        <v>135</v>
      </c>
      <c r="BK134" s="213">
        <f>ROUND(I134*H134,2)</f>
        <v>0</v>
      </c>
      <c r="BL134" s="19" t="s">
        <v>134</v>
      </c>
      <c r="BM134" s="212" t="s">
        <v>205</v>
      </c>
    </row>
    <row r="135" s="2" customFormat="1">
      <c r="A135" s="40"/>
      <c r="B135" s="41"/>
      <c r="C135" s="42"/>
      <c r="D135" s="214" t="s">
        <v>137</v>
      </c>
      <c r="E135" s="42"/>
      <c r="F135" s="215" t="s">
        <v>204</v>
      </c>
      <c r="G135" s="42"/>
      <c r="H135" s="42"/>
      <c r="I135" s="216"/>
      <c r="J135" s="42"/>
      <c r="K135" s="42"/>
      <c r="L135" s="46"/>
      <c r="M135" s="217"/>
      <c r="N135" s="218"/>
      <c r="O135" s="87"/>
      <c r="P135" s="87"/>
      <c r="Q135" s="87"/>
      <c r="R135" s="87"/>
      <c r="S135" s="87"/>
      <c r="T135" s="88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137</v>
      </c>
      <c r="AU135" s="19" t="s">
        <v>85</v>
      </c>
    </row>
    <row r="136" s="13" customFormat="1">
      <c r="A136" s="13"/>
      <c r="B136" s="221"/>
      <c r="C136" s="222"/>
      <c r="D136" s="214" t="s">
        <v>141</v>
      </c>
      <c r="E136" s="223" t="s">
        <v>31</v>
      </c>
      <c r="F136" s="224" t="s">
        <v>200</v>
      </c>
      <c r="G136" s="222"/>
      <c r="H136" s="223" t="s">
        <v>31</v>
      </c>
      <c r="I136" s="225"/>
      <c r="J136" s="222"/>
      <c r="K136" s="222"/>
      <c r="L136" s="226"/>
      <c r="M136" s="227"/>
      <c r="N136" s="228"/>
      <c r="O136" s="228"/>
      <c r="P136" s="228"/>
      <c r="Q136" s="228"/>
      <c r="R136" s="228"/>
      <c r="S136" s="228"/>
      <c r="T136" s="22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0" t="s">
        <v>141</v>
      </c>
      <c r="AU136" s="230" t="s">
        <v>85</v>
      </c>
      <c r="AV136" s="13" t="s">
        <v>79</v>
      </c>
      <c r="AW136" s="13" t="s">
        <v>36</v>
      </c>
      <c r="AX136" s="13" t="s">
        <v>74</v>
      </c>
      <c r="AY136" s="230" t="s">
        <v>127</v>
      </c>
    </row>
    <row r="137" s="13" customFormat="1">
      <c r="A137" s="13"/>
      <c r="B137" s="221"/>
      <c r="C137" s="222"/>
      <c r="D137" s="214" t="s">
        <v>141</v>
      </c>
      <c r="E137" s="223" t="s">
        <v>31</v>
      </c>
      <c r="F137" s="224" t="s">
        <v>206</v>
      </c>
      <c r="G137" s="222"/>
      <c r="H137" s="223" t="s">
        <v>31</v>
      </c>
      <c r="I137" s="225"/>
      <c r="J137" s="222"/>
      <c r="K137" s="222"/>
      <c r="L137" s="226"/>
      <c r="M137" s="227"/>
      <c r="N137" s="228"/>
      <c r="O137" s="228"/>
      <c r="P137" s="228"/>
      <c r="Q137" s="228"/>
      <c r="R137" s="228"/>
      <c r="S137" s="228"/>
      <c r="T137" s="22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0" t="s">
        <v>141</v>
      </c>
      <c r="AU137" s="230" t="s">
        <v>85</v>
      </c>
      <c r="AV137" s="13" t="s">
        <v>79</v>
      </c>
      <c r="AW137" s="13" t="s">
        <v>36</v>
      </c>
      <c r="AX137" s="13" t="s">
        <v>74</v>
      </c>
      <c r="AY137" s="230" t="s">
        <v>127</v>
      </c>
    </row>
    <row r="138" s="14" customFormat="1">
      <c r="A138" s="14"/>
      <c r="B138" s="231"/>
      <c r="C138" s="232"/>
      <c r="D138" s="214" t="s">
        <v>141</v>
      </c>
      <c r="E138" s="233" t="s">
        <v>31</v>
      </c>
      <c r="F138" s="234" t="s">
        <v>207</v>
      </c>
      <c r="G138" s="232"/>
      <c r="H138" s="235">
        <v>0.0060000000000000001</v>
      </c>
      <c r="I138" s="236"/>
      <c r="J138" s="232"/>
      <c r="K138" s="232"/>
      <c r="L138" s="237"/>
      <c r="M138" s="238"/>
      <c r="N138" s="239"/>
      <c r="O138" s="239"/>
      <c r="P138" s="239"/>
      <c r="Q138" s="239"/>
      <c r="R138" s="239"/>
      <c r="S138" s="239"/>
      <c r="T138" s="24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1" t="s">
        <v>141</v>
      </c>
      <c r="AU138" s="241" t="s">
        <v>85</v>
      </c>
      <c r="AV138" s="14" t="s">
        <v>85</v>
      </c>
      <c r="AW138" s="14" t="s">
        <v>36</v>
      </c>
      <c r="AX138" s="14" t="s">
        <v>74</v>
      </c>
      <c r="AY138" s="241" t="s">
        <v>127</v>
      </c>
    </row>
    <row r="139" s="13" customFormat="1">
      <c r="A139" s="13"/>
      <c r="B139" s="221"/>
      <c r="C139" s="222"/>
      <c r="D139" s="214" t="s">
        <v>141</v>
      </c>
      <c r="E139" s="223" t="s">
        <v>31</v>
      </c>
      <c r="F139" s="224" t="s">
        <v>208</v>
      </c>
      <c r="G139" s="222"/>
      <c r="H139" s="223" t="s">
        <v>31</v>
      </c>
      <c r="I139" s="225"/>
      <c r="J139" s="222"/>
      <c r="K139" s="222"/>
      <c r="L139" s="226"/>
      <c r="M139" s="227"/>
      <c r="N139" s="228"/>
      <c r="O139" s="228"/>
      <c r="P139" s="228"/>
      <c r="Q139" s="228"/>
      <c r="R139" s="228"/>
      <c r="S139" s="228"/>
      <c r="T139" s="22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0" t="s">
        <v>141</v>
      </c>
      <c r="AU139" s="230" t="s">
        <v>85</v>
      </c>
      <c r="AV139" s="13" t="s">
        <v>79</v>
      </c>
      <c r="AW139" s="13" t="s">
        <v>36</v>
      </c>
      <c r="AX139" s="13" t="s">
        <v>74</v>
      </c>
      <c r="AY139" s="230" t="s">
        <v>127</v>
      </c>
    </row>
    <row r="140" s="13" customFormat="1">
      <c r="A140" s="13"/>
      <c r="B140" s="221"/>
      <c r="C140" s="222"/>
      <c r="D140" s="214" t="s">
        <v>141</v>
      </c>
      <c r="E140" s="223" t="s">
        <v>31</v>
      </c>
      <c r="F140" s="224" t="s">
        <v>209</v>
      </c>
      <c r="G140" s="222"/>
      <c r="H140" s="223" t="s">
        <v>31</v>
      </c>
      <c r="I140" s="225"/>
      <c r="J140" s="222"/>
      <c r="K140" s="222"/>
      <c r="L140" s="226"/>
      <c r="M140" s="227"/>
      <c r="N140" s="228"/>
      <c r="O140" s="228"/>
      <c r="P140" s="228"/>
      <c r="Q140" s="228"/>
      <c r="R140" s="228"/>
      <c r="S140" s="228"/>
      <c r="T140" s="22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0" t="s">
        <v>141</v>
      </c>
      <c r="AU140" s="230" t="s">
        <v>85</v>
      </c>
      <c r="AV140" s="13" t="s">
        <v>79</v>
      </c>
      <c r="AW140" s="13" t="s">
        <v>36</v>
      </c>
      <c r="AX140" s="13" t="s">
        <v>74</v>
      </c>
      <c r="AY140" s="230" t="s">
        <v>127</v>
      </c>
    </row>
    <row r="141" s="14" customFormat="1">
      <c r="A141" s="14"/>
      <c r="B141" s="231"/>
      <c r="C141" s="232"/>
      <c r="D141" s="214" t="s">
        <v>141</v>
      </c>
      <c r="E141" s="233" t="s">
        <v>31</v>
      </c>
      <c r="F141" s="234" t="s">
        <v>210</v>
      </c>
      <c r="G141" s="232"/>
      <c r="H141" s="235">
        <v>0.0070000000000000001</v>
      </c>
      <c r="I141" s="236"/>
      <c r="J141" s="232"/>
      <c r="K141" s="232"/>
      <c r="L141" s="237"/>
      <c r="M141" s="238"/>
      <c r="N141" s="239"/>
      <c r="O141" s="239"/>
      <c r="P141" s="239"/>
      <c r="Q141" s="239"/>
      <c r="R141" s="239"/>
      <c r="S141" s="239"/>
      <c r="T141" s="240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1" t="s">
        <v>141</v>
      </c>
      <c r="AU141" s="241" t="s">
        <v>85</v>
      </c>
      <c r="AV141" s="14" t="s">
        <v>85</v>
      </c>
      <c r="AW141" s="14" t="s">
        <v>36</v>
      </c>
      <c r="AX141" s="14" t="s">
        <v>74</v>
      </c>
      <c r="AY141" s="241" t="s">
        <v>127</v>
      </c>
    </row>
    <row r="142" s="13" customFormat="1">
      <c r="A142" s="13"/>
      <c r="B142" s="221"/>
      <c r="C142" s="222"/>
      <c r="D142" s="214" t="s">
        <v>141</v>
      </c>
      <c r="E142" s="223" t="s">
        <v>31</v>
      </c>
      <c r="F142" s="224" t="s">
        <v>211</v>
      </c>
      <c r="G142" s="222"/>
      <c r="H142" s="223" t="s">
        <v>31</v>
      </c>
      <c r="I142" s="225"/>
      <c r="J142" s="222"/>
      <c r="K142" s="222"/>
      <c r="L142" s="226"/>
      <c r="M142" s="227"/>
      <c r="N142" s="228"/>
      <c r="O142" s="228"/>
      <c r="P142" s="228"/>
      <c r="Q142" s="228"/>
      <c r="R142" s="228"/>
      <c r="S142" s="228"/>
      <c r="T142" s="22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0" t="s">
        <v>141</v>
      </c>
      <c r="AU142" s="230" t="s">
        <v>85</v>
      </c>
      <c r="AV142" s="13" t="s">
        <v>79</v>
      </c>
      <c r="AW142" s="13" t="s">
        <v>36</v>
      </c>
      <c r="AX142" s="13" t="s">
        <v>74</v>
      </c>
      <c r="AY142" s="230" t="s">
        <v>127</v>
      </c>
    </row>
    <row r="143" s="14" customFormat="1">
      <c r="A143" s="14"/>
      <c r="B143" s="231"/>
      <c r="C143" s="232"/>
      <c r="D143" s="214" t="s">
        <v>141</v>
      </c>
      <c r="E143" s="233" t="s">
        <v>31</v>
      </c>
      <c r="F143" s="234" t="s">
        <v>212</v>
      </c>
      <c r="G143" s="232"/>
      <c r="H143" s="235">
        <v>0.0089999999999999993</v>
      </c>
      <c r="I143" s="236"/>
      <c r="J143" s="232"/>
      <c r="K143" s="232"/>
      <c r="L143" s="237"/>
      <c r="M143" s="238"/>
      <c r="N143" s="239"/>
      <c r="O143" s="239"/>
      <c r="P143" s="239"/>
      <c r="Q143" s="239"/>
      <c r="R143" s="239"/>
      <c r="S143" s="239"/>
      <c r="T143" s="24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1" t="s">
        <v>141</v>
      </c>
      <c r="AU143" s="241" t="s">
        <v>85</v>
      </c>
      <c r="AV143" s="14" t="s">
        <v>85</v>
      </c>
      <c r="AW143" s="14" t="s">
        <v>36</v>
      </c>
      <c r="AX143" s="14" t="s">
        <v>74</v>
      </c>
      <c r="AY143" s="241" t="s">
        <v>127</v>
      </c>
    </row>
    <row r="144" s="13" customFormat="1">
      <c r="A144" s="13"/>
      <c r="B144" s="221"/>
      <c r="C144" s="222"/>
      <c r="D144" s="214" t="s">
        <v>141</v>
      </c>
      <c r="E144" s="223" t="s">
        <v>31</v>
      </c>
      <c r="F144" s="224" t="s">
        <v>213</v>
      </c>
      <c r="G144" s="222"/>
      <c r="H144" s="223" t="s">
        <v>31</v>
      </c>
      <c r="I144" s="225"/>
      <c r="J144" s="222"/>
      <c r="K144" s="222"/>
      <c r="L144" s="226"/>
      <c r="M144" s="227"/>
      <c r="N144" s="228"/>
      <c r="O144" s="228"/>
      <c r="P144" s="228"/>
      <c r="Q144" s="228"/>
      <c r="R144" s="228"/>
      <c r="S144" s="228"/>
      <c r="T144" s="22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0" t="s">
        <v>141</v>
      </c>
      <c r="AU144" s="230" t="s">
        <v>85</v>
      </c>
      <c r="AV144" s="13" t="s">
        <v>79</v>
      </c>
      <c r="AW144" s="13" t="s">
        <v>36</v>
      </c>
      <c r="AX144" s="13" t="s">
        <v>74</v>
      </c>
      <c r="AY144" s="230" t="s">
        <v>127</v>
      </c>
    </row>
    <row r="145" s="14" customFormat="1">
      <c r="A145" s="14"/>
      <c r="B145" s="231"/>
      <c r="C145" s="232"/>
      <c r="D145" s="214" t="s">
        <v>141</v>
      </c>
      <c r="E145" s="233" t="s">
        <v>31</v>
      </c>
      <c r="F145" s="234" t="s">
        <v>214</v>
      </c>
      <c r="G145" s="232"/>
      <c r="H145" s="235">
        <v>0.019</v>
      </c>
      <c r="I145" s="236"/>
      <c r="J145" s="232"/>
      <c r="K145" s="232"/>
      <c r="L145" s="237"/>
      <c r="M145" s="238"/>
      <c r="N145" s="239"/>
      <c r="O145" s="239"/>
      <c r="P145" s="239"/>
      <c r="Q145" s="239"/>
      <c r="R145" s="239"/>
      <c r="S145" s="239"/>
      <c r="T145" s="240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1" t="s">
        <v>141</v>
      </c>
      <c r="AU145" s="241" t="s">
        <v>85</v>
      </c>
      <c r="AV145" s="14" t="s">
        <v>85</v>
      </c>
      <c r="AW145" s="14" t="s">
        <v>36</v>
      </c>
      <c r="AX145" s="14" t="s">
        <v>74</v>
      </c>
      <c r="AY145" s="241" t="s">
        <v>127</v>
      </c>
    </row>
    <row r="146" s="15" customFormat="1">
      <c r="A146" s="15"/>
      <c r="B146" s="242"/>
      <c r="C146" s="243"/>
      <c r="D146" s="214" t="s">
        <v>141</v>
      </c>
      <c r="E146" s="244" t="s">
        <v>31</v>
      </c>
      <c r="F146" s="245" t="s">
        <v>147</v>
      </c>
      <c r="G146" s="243"/>
      <c r="H146" s="246">
        <v>0.041000000000000002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2" t="s">
        <v>141</v>
      </c>
      <c r="AU146" s="252" t="s">
        <v>85</v>
      </c>
      <c r="AV146" s="15" t="s">
        <v>135</v>
      </c>
      <c r="AW146" s="15" t="s">
        <v>36</v>
      </c>
      <c r="AX146" s="15" t="s">
        <v>79</v>
      </c>
      <c r="AY146" s="252" t="s">
        <v>127</v>
      </c>
    </row>
    <row r="147" s="2" customFormat="1" ht="16.5" customHeight="1">
      <c r="A147" s="40"/>
      <c r="B147" s="41"/>
      <c r="C147" s="253" t="s">
        <v>215</v>
      </c>
      <c r="D147" s="253" t="s">
        <v>148</v>
      </c>
      <c r="E147" s="254" t="s">
        <v>216</v>
      </c>
      <c r="F147" s="255" t="s">
        <v>217</v>
      </c>
      <c r="G147" s="256" t="s">
        <v>164</v>
      </c>
      <c r="H147" s="257">
        <v>0.012</v>
      </c>
      <c r="I147" s="258"/>
      <c r="J147" s="259">
        <f>ROUND(I147*H147,2)</f>
        <v>0</v>
      </c>
      <c r="K147" s="255" t="s">
        <v>133</v>
      </c>
      <c r="L147" s="260"/>
      <c r="M147" s="261" t="s">
        <v>31</v>
      </c>
      <c r="N147" s="262" t="s">
        <v>47</v>
      </c>
      <c r="O147" s="87"/>
      <c r="P147" s="210">
        <f>O147*H147</f>
        <v>0</v>
      </c>
      <c r="Q147" s="210">
        <v>1</v>
      </c>
      <c r="R147" s="210">
        <f>Q147*H147</f>
        <v>0.012</v>
      </c>
      <c r="S147" s="210">
        <v>0</v>
      </c>
      <c r="T147" s="211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2" t="s">
        <v>151</v>
      </c>
      <c r="AT147" s="212" t="s">
        <v>148</v>
      </c>
      <c r="AU147" s="212" t="s">
        <v>85</v>
      </c>
      <c r="AY147" s="19" t="s">
        <v>127</v>
      </c>
      <c r="BE147" s="213">
        <f>IF(N147="základní",J147,0)</f>
        <v>0</v>
      </c>
      <c r="BF147" s="213">
        <f>IF(N147="snížená",J147,0)</f>
        <v>0</v>
      </c>
      <c r="BG147" s="213">
        <f>IF(N147="zákl. přenesená",J147,0)</f>
        <v>0</v>
      </c>
      <c r="BH147" s="213">
        <f>IF(N147="sníž. přenesená",J147,0)</f>
        <v>0</v>
      </c>
      <c r="BI147" s="213">
        <f>IF(N147="nulová",J147,0)</f>
        <v>0</v>
      </c>
      <c r="BJ147" s="19" t="s">
        <v>135</v>
      </c>
      <c r="BK147" s="213">
        <f>ROUND(I147*H147,2)</f>
        <v>0</v>
      </c>
      <c r="BL147" s="19" t="s">
        <v>134</v>
      </c>
      <c r="BM147" s="212" t="s">
        <v>218</v>
      </c>
    </row>
    <row r="148" s="2" customFormat="1">
      <c r="A148" s="40"/>
      <c r="B148" s="41"/>
      <c r="C148" s="42"/>
      <c r="D148" s="214" t="s">
        <v>137</v>
      </c>
      <c r="E148" s="42"/>
      <c r="F148" s="215" t="s">
        <v>217</v>
      </c>
      <c r="G148" s="42"/>
      <c r="H148" s="42"/>
      <c r="I148" s="216"/>
      <c r="J148" s="42"/>
      <c r="K148" s="42"/>
      <c r="L148" s="46"/>
      <c r="M148" s="217"/>
      <c r="N148" s="218"/>
      <c r="O148" s="87"/>
      <c r="P148" s="87"/>
      <c r="Q148" s="87"/>
      <c r="R148" s="87"/>
      <c r="S148" s="87"/>
      <c r="T148" s="88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137</v>
      </c>
      <c r="AU148" s="19" t="s">
        <v>85</v>
      </c>
    </row>
    <row r="149" s="13" customFormat="1">
      <c r="A149" s="13"/>
      <c r="B149" s="221"/>
      <c r="C149" s="222"/>
      <c r="D149" s="214" t="s">
        <v>141</v>
      </c>
      <c r="E149" s="223" t="s">
        <v>31</v>
      </c>
      <c r="F149" s="224" t="s">
        <v>219</v>
      </c>
      <c r="G149" s="222"/>
      <c r="H149" s="223" t="s">
        <v>31</v>
      </c>
      <c r="I149" s="225"/>
      <c r="J149" s="222"/>
      <c r="K149" s="222"/>
      <c r="L149" s="226"/>
      <c r="M149" s="227"/>
      <c r="N149" s="228"/>
      <c r="O149" s="228"/>
      <c r="P149" s="228"/>
      <c r="Q149" s="228"/>
      <c r="R149" s="228"/>
      <c r="S149" s="228"/>
      <c r="T149" s="229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0" t="s">
        <v>141</v>
      </c>
      <c r="AU149" s="230" t="s">
        <v>85</v>
      </c>
      <c r="AV149" s="13" t="s">
        <v>79</v>
      </c>
      <c r="AW149" s="13" t="s">
        <v>36</v>
      </c>
      <c r="AX149" s="13" t="s">
        <v>74</v>
      </c>
      <c r="AY149" s="230" t="s">
        <v>127</v>
      </c>
    </row>
    <row r="150" s="13" customFormat="1">
      <c r="A150" s="13"/>
      <c r="B150" s="221"/>
      <c r="C150" s="222"/>
      <c r="D150" s="214" t="s">
        <v>141</v>
      </c>
      <c r="E150" s="223" t="s">
        <v>31</v>
      </c>
      <c r="F150" s="224" t="s">
        <v>220</v>
      </c>
      <c r="G150" s="222"/>
      <c r="H150" s="223" t="s">
        <v>31</v>
      </c>
      <c r="I150" s="225"/>
      <c r="J150" s="222"/>
      <c r="K150" s="222"/>
      <c r="L150" s="226"/>
      <c r="M150" s="227"/>
      <c r="N150" s="228"/>
      <c r="O150" s="228"/>
      <c r="P150" s="228"/>
      <c r="Q150" s="228"/>
      <c r="R150" s="228"/>
      <c r="S150" s="228"/>
      <c r="T150" s="22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0" t="s">
        <v>141</v>
      </c>
      <c r="AU150" s="230" t="s">
        <v>85</v>
      </c>
      <c r="AV150" s="13" t="s">
        <v>79</v>
      </c>
      <c r="AW150" s="13" t="s">
        <v>36</v>
      </c>
      <c r="AX150" s="13" t="s">
        <v>74</v>
      </c>
      <c r="AY150" s="230" t="s">
        <v>127</v>
      </c>
    </row>
    <row r="151" s="14" customFormat="1">
      <c r="A151" s="14"/>
      <c r="B151" s="231"/>
      <c r="C151" s="232"/>
      <c r="D151" s="214" t="s">
        <v>141</v>
      </c>
      <c r="E151" s="233" t="s">
        <v>31</v>
      </c>
      <c r="F151" s="234" t="s">
        <v>221</v>
      </c>
      <c r="G151" s="232"/>
      <c r="H151" s="235">
        <v>0.012</v>
      </c>
      <c r="I151" s="236"/>
      <c r="J151" s="232"/>
      <c r="K151" s="232"/>
      <c r="L151" s="237"/>
      <c r="M151" s="238"/>
      <c r="N151" s="239"/>
      <c r="O151" s="239"/>
      <c r="P151" s="239"/>
      <c r="Q151" s="239"/>
      <c r="R151" s="239"/>
      <c r="S151" s="239"/>
      <c r="T151" s="24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1" t="s">
        <v>141</v>
      </c>
      <c r="AU151" s="241" t="s">
        <v>85</v>
      </c>
      <c r="AV151" s="14" t="s">
        <v>85</v>
      </c>
      <c r="AW151" s="14" t="s">
        <v>36</v>
      </c>
      <c r="AX151" s="14" t="s">
        <v>79</v>
      </c>
      <c r="AY151" s="241" t="s">
        <v>127</v>
      </c>
    </row>
    <row r="152" s="2" customFormat="1" ht="16.5" customHeight="1">
      <c r="A152" s="40"/>
      <c r="B152" s="41"/>
      <c r="C152" s="253" t="s">
        <v>222</v>
      </c>
      <c r="D152" s="253" t="s">
        <v>148</v>
      </c>
      <c r="E152" s="254" t="s">
        <v>223</v>
      </c>
      <c r="F152" s="255" t="s">
        <v>224</v>
      </c>
      <c r="G152" s="256" t="s">
        <v>159</v>
      </c>
      <c r="H152" s="257">
        <v>8</v>
      </c>
      <c r="I152" s="258"/>
      <c r="J152" s="259">
        <f>ROUND(I152*H152,2)</f>
        <v>0</v>
      </c>
      <c r="K152" s="255" t="s">
        <v>31</v>
      </c>
      <c r="L152" s="260"/>
      <c r="M152" s="261" t="s">
        <v>31</v>
      </c>
      <c r="N152" s="262" t="s">
        <v>47</v>
      </c>
      <c r="O152" s="87"/>
      <c r="P152" s="210">
        <f>O152*H152</f>
        <v>0</v>
      </c>
      <c r="Q152" s="210">
        <v>0</v>
      </c>
      <c r="R152" s="210">
        <f>Q152*H152</f>
        <v>0</v>
      </c>
      <c r="S152" s="210">
        <v>0</v>
      </c>
      <c r="T152" s="211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2" t="s">
        <v>151</v>
      </c>
      <c r="AT152" s="212" t="s">
        <v>148</v>
      </c>
      <c r="AU152" s="212" t="s">
        <v>85</v>
      </c>
      <c r="AY152" s="19" t="s">
        <v>127</v>
      </c>
      <c r="BE152" s="213">
        <f>IF(N152="základní",J152,0)</f>
        <v>0</v>
      </c>
      <c r="BF152" s="213">
        <f>IF(N152="snížená",J152,0)</f>
        <v>0</v>
      </c>
      <c r="BG152" s="213">
        <f>IF(N152="zákl. přenesená",J152,0)</f>
        <v>0</v>
      </c>
      <c r="BH152" s="213">
        <f>IF(N152="sníž. přenesená",J152,0)</f>
        <v>0</v>
      </c>
      <c r="BI152" s="213">
        <f>IF(N152="nulová",J152,0)</f>
        <v>0</v>
      </c>
      <c r="BJ152" s="19" t="s">
        <v>135</v>
      </c>
      <c r="BK152" s="213">
        <f>ROUND(I152*H152,2)</f>
        <v>0</v>
      </c>
      <c r="BL152" s="19" t="s">
        <v>134</v>
      </c>
      <c r="BM152" s="212" t="s">
        <v>225</v>
      </c>
    </row>
    <row r="153" s="2" customFormat="1">
      <c r="A153" s="40"/>
      <c r="B153" s="41"/>
      <c r="C153" s="42"/>
      <c r="D153" s="214" t="s">
        <v>137</v>
      </c>
      <c r="E153" s="42"/>
      <c r="F153" s="215" t="s">
        <v>224</v>
      </c>
      <c r="G153" s="42"/>
      <c r="H153" s="42"/>
      <c r="I153" s="216"/>
      <c r="J153" s="42"/>
      <c r="K153" s="42"/>
      <c r="L153" s="46"/>
      <c r="M153" s="217"/>
      <c r="N153" s="218"/>
      <c r="O153" s="87"/>
      <c r="P153" s="87"/>
      <c r="Q153" s="87"/>
      <c r="R153" s="87"/>
      <c r="S153" s="87"/>
      <c r="T153" s="88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137</v>
      </c>
      <c r="AU153" s="19" t="s">
        <v>85</v>
      </c>
    </row>
    <row r="154" s="13" customFormat="1">
      <c r="A154" s="13"/>
      <c r="B154" s="221"/>
      <c r="C154" s="222"/>
      <c r="D154" s="214" t="s">
        <v>141</v>
      </c>
      <c r="E154" s="223" t="s">
        <v>31</v>
      </c>
      <c r="F154" s="224" t="s">
        <v>200</v>
      </c>
      <c r="G154" s="222"/>
      <c r="H154" s="223" t="s">
        <v>31</v>
      </c>
      <c r="I154" s="225"/>
      <c r="J154" s="222"/>
      <c r="K154" s="222"/>
      <c r="L154" s="226"/>
      <c r="M154" s="227"/>
      <c r="N154" s="228"/>
      <c r="O154" s="228"/>
      <c r="P154" s="228"/>
      <c r="Q154" s="228"/>
      <c r="R154" s="228"/>
      <c r="S154" s="228"/>
      <c r="T154" s="22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0" t="s">
        <v>141</v>
      </c>
      <c r="AU154" s="230" t="s">
        <v>85</v>
      </c>
      <c r="AV154" s="13" t="s">
        <v>79</v>
      </c>
      <c r="AW154" s="13" t="s">
        <v>36</v>
      </c>
      <c r="AX154" s="13" t="s">
        <v>74</v>
      </c>
      <c r="AY154" s="230" t="s">
        <v>127</v>
      </c>
    </row>
    <row r="155" s="13" customFormat="1">
      <c r="A155" s="13"/>
      <c r="B155" s="221"/>
      <c r="C155" s="222"/>
      <c r="D155" s="214" t="s">
        <v>141</v>
      </c>
      <c r="E155" s="223" t="s">
        <v>31</v>
      </c>
      <c r="F155" s="224" t="s">
        <v>226</v>
      </c>
      <c r="G155" s="222"/>
      <c r="H155" s="223" t="s">
        <v>31</v>
      </c>
      <c r="I155" s="225"/>
      <c r="J155" s="222"/>
      <c r="K155" s="222"/>
      <c r="L155" s="226"/>
      <c r="M155" s="227"/>
      <c r="N155" s="228"/>
      <c r="O155" s="228"/>
      <c r="P155" s="228"/>
      <c r="Q155" s="228"/>
      <c r="R155" s="228"/>
      <c r="S155" s="228"/>
      <c r="T155" s="22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0" t="s">
        <v>141</v>
      </c>
      <c r="AU155" s="230" t="s">
        <v>85</v>
      </c>
      <c r="AV155" s="13" t="s">
        <v>79</v>
      </c>
      <c r="AW155" s="13" t="s">
        <v>36</v>
      </c>
      <c r="AX155" s="13" t="s">
        <v>74</v>
      </c>
      <c r="AY155" s="230" t="s">
        <v>127</v>
      </c>
    </row>
    <row r="156" s="14" customFormat="1">
      <c r="A156" s="14"/>
      <c r="B156" s="231"/>
      <c r="C156" s="232"/>
      <c r="D156" s="214" t="s">
        <v>141</v>
      </c>
      <c r="E156" s="233" t="s">
        <v>31</v>
      </c>
      <c r="F156" s="234" t="s">
        <v>135</v>
      </c>
      <c r="G156" s="232"/>
      <c r="H156" s="235">
        <v>4</v>
      </c>
      <c r="I156" s="236"/>
      <c r="J156" s="232"/>
      <c r="K156" s="232"/>
      <c r="L156" s="237"/>
      <c r="M156" s="238"/>
      <c r="N156" s="239"/>
      <c r="O156" s="239"/>
      <c r="P156" s="239"/>
      <c r="Q156" s="239"/>
      <c r="R156" s="239"/>
      <c r="S156" s="239"/>
      <c r="T156" s="24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1" t="s">
        <v>141</v>
      </c>
      <c r="AU156" s="241" t="s">
        <v>85</v>
      </c>
      <c r="AV156" s="14" t="s">
        <v>85</v>
      </c>
      <c r="AW156" s="14" t="s">
        <v>36</v>
      </c>
      <c r="AX156" s="14" t="s">
        <v>74</v>
      </c>
      <c r="AY156" s="241" t="s">
        <v>127</v>
      </c>
    </row>
    <row r="157" s="13" customFormat="1">
      <c r="A157" s="13"/>
      <c r="B157" s="221"/>
      <c r="C157" s="222"/>
      <c r="D157" s="214" t="s">
        <v>141</v>
      </c>
      <c r="E157" s="223" t="s">
        <v>31</v>
      </c>
      <c r="F157" s="224" t="s">
        <v>227</v>
      </c>
      <c r="G157" s="222"/>
      <c r="H157" s="223" t="s">
        <v>31</v>
      </c>
      <c r="I157" s="225"/>
      <c r="J157" s="222"/>
      <c r="K157" s="222"/>
      <c r="L157" s="226"/>
      <c r="M157" s="227"/>
      <c r="N157" s="228"/>
      <c r="O157" s="228"/>
      <c r="P157" s="228"/>
      <c r="Q157" s="228"/>
      <c r="R157" s="228"/>
      <c r="S157" s="228"/>
      <c r="T157" s="22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0" t="s">
        <v>141</v>
      </c>
      <c r="AU157" s="230" t="s">
        <v>85</v>
      </c>
      <c r="AV157" s="13" t="s">
        <v>79</v>
      </c>
      <c r="AW157" s="13" t="s">
        <v>36</v>
      </c>
      <c r="AX157" s="13" t="s">
        <v>74</v>
      </c>
      <c r="AY157" s="230" t="s">
        <v>127</v>
      </c>
    </row>
    <row r="158" s="14" customFormat="1">
      <c r="A158" s="14"/>
      <c r="B158" s="231"/>
      <c r="C158" s="232"/>
      <c r="D158" s="214" t="s">
        <v>141</v>
      </c>
      <c r="E158" s="233" t="s">
        <v>31</v>
      </c>
      <c r="F158" s="234" t="s">
        <v>135</v>
      </c>
      <c r="G158" s="232"/>
      <c r="H158" s="235">
        <v>4</v>
      </c>
      <c r="I158" s="236"/>
      <c r="J158" s="232"/>
      <c r="K158" s="232"/>
      <c r="L158" s="237"/>
      <c r="M158" s="238"/>
      <c r="N158" s="239"/>
      <c r="O158" s="239"/>
      <c r="P158" s="239"/>
      <c r="Q158" s="239"/>
      <c r="R158" s="239"/>
      <c r="S158" s="239"/>
      <c r="T158" s="24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1" t="s">
        <v>141</v>
      </c>
      <c r="AU158" s="241" t="s">
        <v>85</v>
      </c>
      <c r="AV158" s="14" t="s">
        <v>85</v>
      </c>
      <c r="AW158" s="14" t="s">
        <v>36</v>
      </c>
      <c r="AX158" s="14" t="s">
        <v>74</v>
      </c>
      <c r="AY158" s="241" t="s">
        <v>127</v>
      </c>
    </row>
    <row r="159" s="15" customFormat="1">
      <c r="A159" s="15"/>
      <c r="B159" s="242"/>
      <c r="C159" s="243"/>
      <c r="D159" s="214" t="s">
        <v>141</v>
      </c>
      <c r="E159" s="244" t="s">
        <v>31</v>
      </c>
      <c r="F159" s="245" t="s">
        <v>147</v>
      </c>
      <c r="G159" s="243"/>
      <c r="H159" s="246">
        <v>8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52" t="s">
        <v>141</v>
      </c>
      <c r="AU159" s="252" t="s">
        <v>85</v>
      </c>
      <c r="AV159" s="15" t="s">
        <v>135</v>
      </c>
      <c r="AW159" s="15" t="s">
        <v>36</v>
      </c>
      <c r="AX159" s="15" t="s">
        <v>79</v>
      </c>
      <c r="AY159" s="252" t="s">
        <v>127</v>
      </c>
    </row>
    <row r="160" s="2" customFormat="1" ht="16.5" customHeight="1">
      <c r="A160" s="40"/>
      <c r="B160" s="41"/>
      <c r="C160" s="253" t="s">
        <v>8</v>
      </c>
      <c r="D160" s="253" t="s">
        <v>148</v>
      </c>
      <c r="E160" s="254" t="s">
        <v>228</v>
      </c>
      <c r="F160" s="255" t="s">
        <v>229</v>
      </c>
      <c r="G160" s="256" t="s">
        <v>159</v>
      </c>
      <c r="H160" s="257">
        <v>8</v>
      </c>
      <c r="I160" s="258"/>
      <c r="J160" s="259">
        <f>ROUND(I160*H160,2)</f>
        <v>0</v>
      </c>
      <c r="K160" s="255" t="s">
        <v>31</v>
      </c>
      <c r="L160" s="260"/>
      <c r="M160" s="261" t="s">
        <v>31</v>
      </c>
      <c r="N160" s="262" t="s">
        <v>47</v>
      </c>
      <c r="O160" s="87"/>
      <c r="P160" s="210">
        <f>O160*H160</f>
        <v>0</v>
      </c>
      <c r="Q160" s="210">
        <v>0</v>
      </c>
      <c r="R160" s="210">
        <f>Q160*H160</f>
        <v>0</v>
      </c>
      <c r="S160" s="210">
        <v>0</v>
      </c>
      <c r="T160" s="211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2" t="s">
        <v>151</v>
      </c>
      <c r="AT160" s="212" t="s">
        <v>148</v>
      </c>
      <c r="AU160" s="212" t="s">
        <v>85</v>
      </c>
      <c r="AY160" s="19" t="s">
        <v>127</v>
      </c>
      <c r="BE160" s="213">
        <f>IF(N160="základní",J160,0)</f>
        <v>0</v>
      </c>
      <c r="BF160" s="213">
        <f>IF(N160="snížená",J160,0)</f>
        <v>0</v>
      </c>
      <c r="BG160" s="213">
        <f>IF(N160="zákl. přenesená",J160,0)</f>
        <v>0</v>
      </c>
      <c r="BH160" s="213">
        <f>IF(N160="sníž. přenesená",J160,0)</f>
        <v>0</v>
      </c>
      <c r="BI160" s="213">
        <f>IF(N160="nulová",J160,0)</f>
        <v>0</v>
      </c>
      <c r="BJ160" s="19" t="s">
        <v>135</v>
      </c>
      <c r="BK160" s="213">
        <f>ROUND(I160*H160,2)</f>
        <v>0</v>
      </c>
      <c r="BL160" s="19" t="s">
        <v>134</v>
      </c>
      <c r="BM160" s="212" t="s">
        <v>230</v>
      </c>
    </row>
    <row r="161" s="2" customFormat="1">
      <c r="A161" s="40"/>
      <c r="B161" s="41"/>
      <c r="C161" s="42"/>
      <c r="D161" s="214" t="s">
        <v>137</v>
      </c>
      <c r="E161" s="42"/>
      <c r="F161" s="215" t="s">
        <v>229</v>
      </c>
      <c r="G161" s="42"/>
      <c r="H161" s="42"/>
      <c r="I161" s="216"/>
      <c r="J161" s="42"/>
      <c r="K161" s="42"/>
      <c r="L161" s="46"/>
      <c r="M161" s="217"/>
      <c r="N161" s="218"/>
      <c r="O161" s="87"/>
      <c r="P161" s="87"/>
      <c r="Q161" s="87"/>
      <c r="R161" s="87"/>
      <c r="S161" s="87"/>
      <c r="T161" s="88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137</v>
      </c>
      <c r="AU161" s="19" t="s">
        <v>85</v>
      </c>
    </row>
    <row r="162" s="13" customFormat="1">
      <c r="A162" s="13"/>
      <c r="B162" s="221"/>
      <c r="C162" s="222"/>
      <c r="D162" s="214" t="s">
        <v>141</v>
      </c>
      <c r="E162" s="223" t="s">
        <v>31</v>
      </c>
      <c r="F162" s="224" t="s">
        <v>200</v>
      </c>
      <c r="G162" s="222"/>
      <c r="H162" s="223" t="s">
        <v>31</v>
      </c>
      <c r="I162" s="225"/>
      <c r="J162" s="222"/>
      <c r="K162" s="222"/>
      <c r="L162" s="226"/>
      <c r="M162" s="227"/>
      <c r="N162" s="228"/>
      <c r="O162" s="228"/>
      <c r="P162" s="228"/>
      <c r="Q162" s="228"/>
      <c r="R162" s="228"/>
      <c r="S162" s="228"/>
      <c r="T162" s="22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0" t="s">
        <v>141</v>
      </c>
      <c r="AU162" s="230" t="s">
        <v>85</v>
      </c>
      <c r="AV162" s="13" t="s">
        <v>79</v>
      </c>
      <c r="AW162" s="13" t="s">
        <v>36</v>
      </c>
      <c r="AX162" s="13" t="s">
        <v>74</v>
      </c>
      <c r="AY162" s="230" t="s">
        <v>127</v>
      </c>
    </row>
    <row r="163" s="13" customFormat="1">
      <c r="A163" s="13"/>
      <c r="B163" s="221"/>
      <c r="C163" s="222"/>
      <c r="D163" s="214" t="s">
        <v>141</v>
      </c>
      <c r="E163" s="223" t="s">
        <v>31</v>
      </c>
      <c r="F163" s="224" t="s">
        <v>231</v>
      </c>
      <c r="G163" s="222"/>
      <c r="H163" s="223" t="s">
        <v>31</v>
      </c>
      <c r="I163" s="225"/>
      <c r="J163" s="222"/>
      <c r="K163" s="222"/>
      <c r="L163" s="226"/>
      <c r="M163" s="227"/>
      <c r="N163" s="228"/>
      <c r="O163" s="228"/>
      <c r="P163" s="228"/>
      <c r="Q163" s="228"/>
      <c r="R163" s="228"/>
      <c r="S163" s="228"/>
      <c r="T163" s="22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0" t="s">
        <v>141</v>
      </c>
      <c r="AU163" s="230" t="s">
        <v>85</v>
      </c>
      <c r="AV163" s="13" t="s">
        <v>79</v>
      </c>
      <c r="AW163" s="13" t="s">
        <v>36</v>
      </c>
      <c r="AX163" s="13" t="s">
        <v>74</v>
      </c>
      <c r="AY163" s="230" t="s">
        <v>127</v>
      </c>
    </row>
    <row r="164" s="14" customFormat="1">
      <c r="A164" s="14"/>
      <c r="B164" s="231"/>
      <c r="C164" s="232"/>
      <c r="D164" s="214" t="s">
        <v>141</v>
      </c>
      <c r="E164" s="233" t="s">
        <v>31</v>
      </c>
      <c r="F164" s="234" t="s">
        <v>135</v>
      </c>
      <c r="G164" s="232"/>
      <c r="H164" s="235">
        <v>4</v>
      </c>
      <c r="I164" s="236"/>
      <c r="J164" s="232"/>
      <c r="K164" s="232"/>
      <c r="L164" s="237"/>
      <c r="M164" s="238"/>
      <c r="N164" s="239"/>
      <c r="O164" s="239"/>
      <c r="P164" s="239"/>
      <c r="Q164" s="239"/>
      <c r="R164" s="239"/>
      <c r="S164" s="239"/>
      <c r="T164" s="24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1" t="s">
        <v>141</v>
      </c>
      <c r="AU164" s="241" t="s">
        <v>85</v>
      </c>
      <c r="AV164" s="14" t="s">
        <v>85</v>
      </c>
      <c r="AW164" s="14" t="s">
        <v>36</v>
      </c>
      <c r="AX164" s="14" t="s">
        <v>74</v>
      </c>
      <c r="AY164" s="241" t="s">
        <v>127</v>
      </c>
    </row>
    <row r="165" s="13" customFormat="1">
      <c r="A165" s="13"/>
      <c r="B165" s="221"/>
      <c r="C165" s="222"/>
      <c r="D165" s="214" t="s">
        <v>141</v>
      </c>
      <c r="E165" s="223" t="s">
        <v>31</v>
      </c>
      <c r="F165" s="224" t="s">
        <v>232</v>
      </c>
      <c r="G165" s="222"/>
      <c r="H165" s="223" t="s">
        <v>31</v>
      </c>
      <c r="I165" s="225"/>
      <c r="J165" s="222"/>
      <c r="K165" s="222"/>
      <c r="L165" s="226"/>
      <c r="M165" s="227"/>
      <c r="N165" s="228"/>
      <c r="O165" s="228"/>
      <c r="P165" s="228"/>
      <c r="Q165" s="228"/>
      <c r="R165" s="228"/>
      <c r="S165" s="228"/>
      <c r="T165" s="22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0" t="s">
        <v>141</v>
      </c>
      <c r="AU165" s="230" t="s">
        <v>85</v>
      </c>
      <c r="AV165" s="13" t="s">
        <v>79</v>
      </c>
      <c r="AW165" s="13" t="s">
        <v>36</v>
      </c>
      <c r="AX165" s="13" t="s">
        <v>74</v>
      </c>
      <c r="AY165" s="230" t="s">
        <v>127</v>
      </c>
    </row>
    <row r="166" s="14" customFormat="1">
      <c r="A166" s="14"/>
      <c r="B166" s="231"/>
      <c r="C166" s="232"/>
      <c r="D166" s="214" t="s">
        <v>141</v>
      </c>
      <c r="E166" s="233" t="s">
        <v>31</v>
      </c>
      <c r="F166" s="234" t="s">
        <v>135</v>
      </c>
      <c r="G166" s="232"/>
      <c r="H166" s="235">
        <v>4</v>
      </c>
      <c r="I166" s="236"/>
      <c r="J166" s="232"/>
      <c r="K166" s="232"/>
      <c r="L166" s="237"/>
      <c r="M166" s="238"/>
      <c r="N166" s="239"/>
      <c r="O166" s="239"/>
      <c r="P166" s="239"/>
      <c r="Q166" s="239"/>
      <c r="R166" s="239"/>
      <c r="S166" s="239"/>
      <c r="T166" s="24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1" t="s">
        <v>141</v>
      </c>
      <c r="AU166" s="241" t="s">
        <v>85</v>
      </c>
      <c r="AV166" s="14" t="s">
        <v>85</v>
      </c>
      <c r="AW166" s="14" t="s">
        <v>36</v>
      </c>
      <c r="AX166" s="14" t="s">
        <v>74</v>
      </c>
      <c r="AY166" s="241" t="s">
        <v>127</v>
      </c>
    </row>
    <row r="167" s="15" customFormat="1">
      <c r="A167" s="15"/>
      <c r="B167" s="242"/>
      <c r="C167" s="243"/>
      <c r="D167" s="214" t="s">
        <v>141</v>
      </c>
      <c r="E167" s="244" t="s">
        <v>31</v>
      </c>
      <c r="F167" s="245" t="s">
        <v>147</v>
      </c>
      <c r="G167" s="243"/>
      <c r="H167" s="246">
        <v>8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52" t="s">
        <v>141</v>
      </c>
      <c r="AU167" s="252" t="s">
        <v>85</v>
      </c>
      <c r="AV167" s="15" t="s">
        <v>135</v>
      </c>
      <c r="AW167" s="15" t="s">
        <v>36</v>
      </c>
      <c r="AX167" s="15" t="s">
        <v>79</v>
      </c>
      <c r="AY167" s="252" t="s">
        <v>127</v>
      </c>
    </row>
    <row r="168" s="2" customFormat="1" ht="16.5" customHeight="1">
      <c r="A168" s="40"/>
      <c r="B168" s="41"/>
      <c r="C168" s="253" t="s">
        <v>233</v>
      </c>
      <c r="D168" s="253" t="s">
        <v>148</v>
      </c>
      <c r="E168" s="254" t="s">
        <v>234</v>
      </c>
      <c r="F168" s="255" t="s">
        <v>235</v>
      </c>
      <c r="G168" s="256" t="s">
        <v>159</v>
      </c>
      <c r="H168" s="257">
        <v>8</v>
      </c>
      <c r="I168" s="258"/>
      <c r="J168" s="259">
        <f>ROUND(I168*H168,2)</f>
        <v>0</v>
      </c>
      <c r="K168" s="255" t="s">
        <v>31</v>
      </c>
      <c r="L168" s="260"/>
      <c r="M168" s="261" t="s">
        <v>31</v>
      </c>
      <c r="N168" s="262" t="s">
        <v>47</v>
      </c>
      <c r="O168" s="87"/>
      <c r="P168" s="210">
        <f>O168*H168</f>
        <v>0</v>
      </c>
      <c r="Q168" s="210">
        <v>0</v>
      </c>
      <c r="R168" s="210">
        <f>Q168*H168</f>
        <v>0</v>
      </c>
      <c r="S168" s="210">
        <v>0</v>
      </c>
      <c r="T168" s="211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2" t="s">
        <v>151</v>
      </c>
      <c r="AT168" s="212" t="s">
        <v>148</v>
      </c>
      <c r="AU168" s="212" t="s">
        <v>85</v>
      </c>
      <c r="AY168" s="19" t="s">
        <v>127</v>
      </c>
      <c r="BE168" s="213">
        <f>IF(N168="základní",J168,0)</f>
        <v>0</v>
      </c>
      <c r="BF168" s="213">
        <f>IF(N168="snížená",J168,0)</f>
        <v>0</v>
      </c>
      <c r="BG168" s="213">
        <f>IF(N168="zákl. přenesená",J168,0)</f>
        <v>0</v>
      </c>
      <c r="BH168" s="213">
        <f>IF(N168="sníž. přenesená",J168,0)</f>
        <v>0</v>
      </c>
      <c r="BI168" s="213">
        <f>IF(N168="nulová",J168,0)</f>
        <v>0</v>
      </c>
      <c r="BJ168" s="19" t="s">
        <v>135</v>
      </c>
      <c r="BK168" s="213">
        <f>ROUND(I168*H168,2)</f>
        <v>0</v>
      </c>
      <c r="BL168" s="19" t="s">
        <v>134</v>
      </c>
      <c r="BM168" s="212" t="s">
        <v>236</v>
      </c>
    </row>
    <row r="169" s="2" customFormat="1">
      <c r="A169" s="40"/>
      <c r="B169" s="41"/>
      <c r="C169" s="42"/>
      <c r="D169" s="214" t="s">
        <v>137</v>
      </c>
      <c r="E169" s="42"/>
      <c r="F169" s="215" t="s">
        <v>235</v>
      </c>
      <c r="G169" s="42"/>
      <c r="H169" s="42"/>
      <c r="I169" s="216"/>
      <c r="J169" s="42"/>
      <c r="K169" s="42"/>
      <c r="L169" s="46"/>
      <c r="M169" s="217"/>
      <c r="N169" s="218"/>
      <c r="O169" s="87"/>
      <c r="P169" s="87"/>
      <c r="Q169" s="87"/>
      <c r="R169" s="87"/>
      <c r="S169" s="87"/>
      <c r="T169" s="88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137</v>
      </c>
      <c r="AU169" s="19" t="s">
        <v>85</v>
      </c>
    </row>
    <row r="170" s="13" customFormat="1">
      <c r="A170" s="13"/>
      <c r="B170" s="221"/>
      <c r="C170" s="222"/>
      <c r="D170" s="214" t="s">
        <v>141</v>
      </c>
      <c r="E170" s="223" t="s">
        <v>31</v>
      </c>
      <c r="F170" s="224" t="s">
        <v>200</v>
      </c>
      <c r="G170" s="222"/>
      <c r="H170" s="223" t="s">
        <v>31</v>
      </c>
      <c r="I170" s="225"/>
      <c r="J170" s="222"/>
      <c r="K170" s="222"/>
      <c r="L170" s="226"/>
      <c r="M170" s="227"/>
      <c r="N170" s="228"/>
      <c r="O170" s="228"/>
      <c r="P170" s="228"/>
      <c r="Q170" s="228"/>
      <c r="R170" s="228"/>
      <c r="S170" s="228"/>
      <c r="T170" s="22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0" t="s">
        <v>141</v>
      </c>
      <c r="AU170" s="230" t="s">
        <v>85</v>
      </c>
      <c r="AV170" s="13" t="s">
        <v>79</v>
      </c>
      <c r="AW170" s="13" t="s">
        <v>36</v>
      </c>
      <c r="AX170" s="13" t="s">
        <v>74</v>
      </c>
      <c r="AY170" s="230" t="s">
        <v>127</v>
      </c>
    </row>
    <row r="171" s="13" customFormat="1">
      <c r="A171" s="13"/>
      <c r="B171" s="221"/>
      <c r="C171" s="222"/>
      <c r="D171" s="214" t="s">
        <v>141</v>
      </c>
      <c r="E171" s="223" t="s">
        <v>31</v>
      </c>
      <c r="F171" s="224" t="s">
        <v>237</v>
      </c>
      <c r="G171" s="222"/>
      <c r="H171" s="223" t="s">
        <v>31</v>
      </c>
      <c r="I171" s="225"/>
      <c r="J171" s="222"/>
      <c r="K171" s="222"/>
      <c r="L171" s="226"/>
      <c r="M171" s="227"/>
      <c r="N171" s="228"/>
      <c r="O171" s="228"/>
      <c r="P171" s="228"/>
      <c r="Q171" s="228"/>
      <c r="R171" s="228"/>
      <c r="S171" s="228"/>
      <c r="T171" s="22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0" t="s">
        <v>141</v>
      </c>
      <c r="AU171" s="230" t="s">
        <v>85</v>
      </c>
      <c r="AV171" s="13" t="s">
        <v>79</v>
      </c>
      <c r="AW171" s="13" t="s">
        <v>36</v>
      </c>
      <c r="AX171" s="13" t="s">
        <v>74</v>
      </c>
      <c r="AY171" s="230" t="s">
        <v>127</v>
      </c>
    </row>
    <row r="172" s="14" customFormat="1">
      <c r="A172" s="14"/>
      <c r="B172" s="231"/>
      <c r="C172" s="232"/>
      <c r="D172" s="214" t="s">
        <v>141</v>
      </c>
      <c r="E172" s="233" t="s">
        <v>31</v>
      </c>
      <c r="F172" s="234" t="s">
        <v>135</v>
      </c>
      <c r="G172" s="232"/>
      <c r="H172" s="235">
        <v>4</v>
      </c>
      <c r="I172" s="236"/>
      <c r="J172" s="232"/>
      <c r="K172" s="232"/>
      <c r="L172" s="237"/>
      <c r="M172" s="238"/>
      <c r="N172" s="239"/>
      <c r="O172" s="239"/>
      <c r="P172" s="239"/>
      <c r="Q172" s="239"/>
      <c r="R172" s="239"/>
      <c r="S172" s="239"/>
      <c r="T172" s="24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1" t="s">
        <v>141</v>
      </c>
      <c r="AU172" s="241" t="s">
        <v>85</v>
      </c>
      <c r="AV172" s="14" t="s">
        <v>85</v>
      </c>
      <c r="AW172" s="14" t="s">
        <v>36</v>
      </c>
      <c r="AX172" s="14" t="s">
        <v>74</v>
      </c>
      <c r="AY172" s="241" t="s">
        <v>127</v>
      </c>
    </row>
    <row r="173" s="13" customFormat="1">
      <c r="A173" s="13"/>
      <c r="B173" s="221"/>
      <c r="C173" s="222"/>
      <c r="D173" s="214" t="s">
        <v>141</v>
      </c>
      <c r="E173" s="223" t="s">
        <v>31</v>
      </c>
      <c r="F173" s="224" t="s">
        <v>238</v>
      </c>
      <c r="G173" s="222"/>
      <c r="H173" s="223" t="s">
        <v>31</v>
      </c>
      <c r="I173" s="225"/>
      <c r="J173" s="222"/>
      <c r="K173" s="222"/>
      <c r="L173" s="226"/>
      <c r="M173" s="227"/>
      <c r="N173" s="228"/>
      <c r="O173" s="228"/>
      <c r="P173" s="228"/>
      <c r="Q173" s="228"/>
      <c r="R173" s="228"/>
      <c r="S173" s="228"/>
      <c r="T173" s="22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0" t="s">
        <v>141</v>
      </c>
      <c r="AU173" s="230" t="s">
        <v>85</v>
      </c>
      <c r="AV173" s="13" t="s">
        <v>79</v>
      </c>
      <c r="AW173" s="13" t="s">
        <v>36</v>
      </c>
      <c r="AX173" s="13" t="s">
        <v>74</v>
      </c>
      <c r="AY173" s="230" t="s">
        <v>127</v>
      </c>
    </row>
    <row r="174" s="14" customFormat="1">
      <c r="A174" s="14"/>
      <c r="B174" s="231"/>
      <c r="C174" s="232"/>
      <c r="D174" s="214" t="s">
        <v>141</v>
      </c>
      <c r="E174" s="233" t="s">
        <v>31</v>
      </c>
      <c r="F174" s="234" t="s">
        <v>135</v>
      </c>
      <c r="G174" s="232"/>
      <c r="H174" s="235">
        <v>4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1" t="s">
        <v>141</v>
      </c>
      <c r="AU174" s="241" t="s">
        <v>85</v>
      </c>
      <c r="AV174" s="14" t="s">
        <v>85</v>
      </c>
      <c r="AW174" s="14" t="s">
        <v>36</v>
      </c>
      <c r="AX174" s="14" t="s">
        <v>74</v>
      </c>
      <c r="AY174" s="241" t="s">
        <v>127</v>
      </c>
    </row>
    <row r="175" s="15" customFormat="1">
      <c r="A175" s="15"/>
      <c r="B175" s="242"/>
      <c r="C175" s="243"/>
      <c r="D175" s="214" t="s">
        <v>141</v>
      </c>
      <c r="E175" s="244" t="s">
        <v>31</v>
      </c>
      <c r="F175" s="245" t="s">
        <v>147</v>
      </c>
      <c r="G175" s="243"/>
      <c r="H175" s="246">
        <v>8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2" t="s">
        <v>141</v>
      </c>
      <c r="AU175" s="252" t="s">
        <v>85</v>
      </c>
      <c r="AV175" s="15" t="s">
        <v>135</v>
      </c>
      <c r="AW175" s="15" t="s">
        <v>36</v>
      </c>
      <c r="AX175" s="15" t="s">
        <v>79</v>
      </c>
      <c r="AY175" s="252" t="s">
        <v>127</v>
      </c>
    </row>
    <row r="176" s="2" customFormat="1" ht="16.5" customHeight="1">
      <c r="A176" s="40"/>
      <c r="B176" s="41"/>
      <c r="C176" s="253" t="s">
        <v>239</v>
      </c>
      <c r="D176" s="253" t="s">
        <v>148</v>
      </c>
      <c r="E176" s="254" t="s">
        <v>240</v>
      </c>
      <c r="F176" s="255" t="s">
        <v>241</v>
      </c>
      <c r="G176" s="256" t="s">
        <v>159</v>
      </c>
      <c r="H176" s="257">
        <v>32</v>
      </c>
      <c r="I176" s="258"/>
      <c r="J176" s="259">
        <f>ROUND(I176*H176,2)</f>
        <v>0</v>
      </c>
      <c r="K176" s="255" t="s">
        <v>31</v>
      </c>
      <c r="L176" s="260"/>
      <c r="M176" s="261" t="s">
        <v>31</v>
      </c>
      <c r="N176" s="262" t="s">
        <v>47</v>
      </c>
      <c r="O176" s="87"/>
      <c r="P176" s="210">
        <f>O176*H176</f>
        <v>0</v>
      </c>
      <c r="Q176" s="210">
        <v>0</v>
      </c>
      <c r="R176" s="210">
        <f>Q176*H176</f>
        <v>0</v>
      </c>
      <c r="S176" s="210">
        <v>0</v>
      </c>
      <c r="T176" s="211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2" t="s">
        <v>151</v>
      </c>
      <c r="AT176" s="212" t="s">
        <v>148</v>
      </c>
      <c r="AU176" s="212" t="s">
        <v>85</v>
      </c>
      <c r="AY176" s="19" t="s">
        <v>127</v>
      </c>
      <c r="BE176" s="213">
        <f>IF(N176="základní",J176,0)</f>
        <v>0</v>
      </c>
      <c r="BF176" s="213">
        <f>IF(N176="snížená",J176,0)</f>
        <v>0</v>
      </c>
      <c r="BG176" s="213">
        <f>IF(N176="zákl. přenesená",J176,0)</f>
        <v>0</v>
      </c>
      <c r="BH176" s="213">
        <f>IF(N176="sníž. přenesená",J176,0)</f>
        <v>0</v>
      </c>
      <c r="BI176" s="213">
        <f>IF(N176="nulová",J176,0)</f>
        <v>0</v>
      </c>
      <c r="BJ176" s="19" t="s">
        <v>135</v>
      </c>
      <c r="BK176" s="213">
        <f>ROUND(I176*H176,2)</f>
        <v>0</v>
      </c>
      <c r="BL176" s="19" t="s">
        <v>134</v>
      </c>
      <c r="BM176" s="212" t="s">
        <v>242</v>
      </c>
    </row>
    <row r="177" s="2" customFormat="1">
      <c r="A177" s="40"/>
      <c r="B177" s="41"/>
      <c r="C177" s="42"/>
      <c r="D177" s="214" t="s">
        <v>137</v>
      </c>
      <c r="E177" s="42"/>
      <c r="F177" s="215" t="s">
        <v>241</v>
      </c>
      <c r="G177" s="42"/>
      <c r="H177" s="42"/>
      <c r="I177" s="216"/>
      <c r="J177" s="42"/>
      <c r="K177" s="42"/>
      <c r="L177" s="46"/>
      <c r="M177" s="217"/>
      <c r="N177" s="218"/>
      <c r="O177" s="87"/>
      <c r="P177" s="87"/>
      <c r="Q177" s="87"/>
      <c r="R177" s="87"/>
      <c r="S177" s="87"/>
      <c r="T177" s="88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137</v>
      </c>
      <c r="AU177" s="19" t="s">
        <v>85</v>
      </c>
    </row>
    <row r="178" s="13" customFormat="1">
      <c r="A178" s="13"/>
      <c r="B178" s="221"/>
      <c r="C178" s="222"/>
      <c r="D178" s="214" t="s">
        <v>141</v>
      </c>
      <c r="E178" s="223" t="s">
        <v>31</v>
      </c>
      <c r="F178" s="224" t="s">
        <v>194</v>
      </c>
      <c r="G178" s="222"/>
      <c r="H178" s="223" t="s">
        <v>31</v>
      </c>
      <c r="I178" s="225"/>
      <c r="J178" s="222"/>
      <c r="K178" s="222"/>
      <c r="L178" s="226"/>
      <c r="M178" s="227"/>
      <c r="N178" s="228"/>
      <c r="O178" s="228"/>
      <c r="P178" s="228"/>
      <c r="Q178" s="228"/>
      <c r="R178" s="228"/>
      <c r="S178" s="228"/>
      <c r="T178" s="22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0" t="s">
        <v>141</v>
      </c>
      <c r="AU178" s="230" t="s">
        <v>85</v>
      </c>
      <c r="AV178" s="13" t="s">
        <v>79</v>
      </c>
      <c r="AW178" s="13" t="s">
        <v>36</v>
      </c>
      <c r="AX178" s="13" t="s">
        <v>74</v>
      </c>
      <c r="AY178" s="230" t="s">
        <v>127</v>
      </c>
    </row>
    <row r="179" s="13" customFormat="1">
      <c r="A179" s="13"/>
      <c r="B179" s="221"/>
      <c r="C179" s="222"/>
      <c r="D179" s="214" t="s">
        <v>141</v>
      </c>
      <c r="E179" s="223" t="s">
        <v>31</v>
      </c>
      <c r="F179" s="224" t="s">
        <v>243</v>
      </c>
      <c r="G179" s="222"/>
      <c r="H179" s="223" t="s">
        <v>31</v>
      </c>
      <c r="I179" s="225"/>
      <c r="J179" s="222"/>
      <c r="K179" s="222"/>
      <c r="L179" s="226"/>
      <c r="M179" s="227"/>
      <c r="N179" s="228"/>
      <c r="O179" s="228"/>
      <c r="P179" s="228"/>
      <c r="Q179" s="228"/>
      <c r="R179" s="228"/>
      <c r="S179" s="228"/>
      <c r="T179" s="22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0" t="s">
        <v>141</v>
      </c>
      <c r="AU179" s="230" t="s">
        <v>85</v>
      </c>
      <c r="AV179" s="13" t="s">
        <v>79</v>
      </c>
      <c r="AW179" s="13" t="s">
        <v>36</v>
      </c>
      <c r="AX179" s="13" t="s">
        <v>74</v>
      </c>
      <c r="AY179" s="230" t="s">
        <v>127</v>
      </c>
    </row>
    <row r="180" s="14" customFormat="1">
      <c r="A180" s="14"/>
      <c r="B180" s="231"/>
      <c r="C180" s="232"/>
      <c r="D180" s="214" t="s">
        <v>141</v>
      </c>
      <c r="E180" s="233" t="s">
        <v>31</v>
      </c>
      <c r="F180" s="234" t="s">
        <v>151</v>
      </c>
      <c r="G180" s="232"/>
      <c r="H180" s="235">
        <v>32</v>
      </c>
      <c r="I180" s="236"/>
      <c r="J180" s="232"/>
      <c r="K180" s="232"/>
      <c r="L180" s="237"/>
      <c r="M180" s="238"/>
      <c r="N180" s="239"/>
      <c r="O180" s="239"/>
      <c r="P180" s="239"/>
      <c r="Q180" s="239"/>
      <c r="R180" s="239"/>
      <c r="S180" s="239"/>
      <c r="T180" s="24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1" t="s">
        <v>141</v>
      </c>
      <c r="AU180" s="241" t="s">
        <v>85</v>
      </c>
      <c r="AV180" s="14" t="s">
        <v>85</v>
      </c>
      <c r="AW180" s="14" t="s">
        <v>36</v>
      </c>
      <c r="AX180" s="14" t="s">
        <v>79</v>
      </c>
      <c r="AY180" s="241" t="s">
        <v>127</v>
      </c>
    </row>
    <row r="181" s="2" customFormat="1" ht="16.5" customHeight="1">
      <c r="A181" s="40"/>
      <c r="B181" s="41"/>
      <c r="C181" s="253" t="s">
        <v>244</v>
      </c>
      <c r="D181" s="253" t="s">
        <v>148</v>
      </c>
      <c r="E181" s="254" t="s">
        <v>245</v>
      </c>
      <c r="F181" s="255" t="s">
        <v>246</v>
      </c>
      <c r="G181" s="256" t="s">
        <v>159</v>
      </c>
      <c r="H181" s="257">
        <v>16</v>
      </c>
      <c r="I181" s="258"/>
      <c r="J181" s="259">
        <f>ROUND(I181*H181,2)</f>
        <v>0</v>
      </c>
      <c r="K181" s="255" t="s">
        <v>31</v>
      </c>
      <c r="L181" s="260"/>
      <c r="M181" s="261" t="s">
        <v>31</v>
      </c>
      <c r="N181" s="262" t="s">
        <v>47</v>
      </c>
      <c r="O181" s="87"/>
      <c r="P181" s="210">
        <f>O181*H181</f>
        <v>0</v>
      </c>
      <c r="Q181" s="210">
        <v>0</v>
      </c>
      <c r="R181" s="210">
        <f>Q181*H181</f>
        <v>0</v>
      </c>
      <c r="S181" s="210">
        <v>0</v>
      </c>
      <c r="T181" s="211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2" t="s">
        <v>151</v>
      </c>
      <c r="AT181" s="212" t="s">
        <v>148</v>
      </c>
      <c r="AU181" s="212" t="s">
        <v>85</v>
      </c>
      <c r="AY181" s="19" t="s">
        <v>127</v>
      </c>
      <c r="BE181" s="213">
        <f>IF(N181="základní",J181,0)</f>
        <v>0</v>
      </c>
      <c r="BF181" s="213">
        <f>IF(N181="snížená",J181,0)</f>
        <v>0</v>
      </c>
      <c r="BG181" s="213">
        <f>IF(N181="zákl. přenesená",J181,0)</f>
        <v>0</v>
      </c>
      <c r="BH181" s="213">
        <f>IF(N181="sníž. přenesená",J181,0)</f>
        <v>0</v>
      </c>
      <c r="BI181" s="213">
        <f>IF(N181="nulová",J181,0)</f>
        <v>0</v>
      </c>
      <c r="BJ181" s="19" t="s">
        <v>135</v>
      </c>
      <c r="BK181" s="213">
        <f>ROUND(I181*H181,2)</f>
        <v>0</v>
      </c>
      <c r="BL181" s="19" t="s">
        <v>134</v>
      </c>
      <c r="BM181" s="212" t="s">
        <v>247</v>
      </c>
    </row>
    <row r="182" s="2" customFormat="1">
      <c r="A182" s="40"/>
      <c r="B182" s="41"/>
      <c r="C182" s="42"/>
      <c r="D182" s="214" t="s">
        <v>137</v>
      </c>
      <c r="E182" s="42"/>
      <c r="F182" s="215" t="s">
        <v>246</v>
      </c>
      <c r="G182" s="42"/>
      <c r="H182" s="42"/>
      <c r="I182" s="216"/>
      <c r="J182" s="42"/>
      <c r="K182" s="42"/>
      <c r="L182" s="46"/>
      <c r="M182" s="217"/>
      <c r="N182" s="218"/>
      <c r="O182" s="87"/>
      <c r="P182" s="87"/>
      <c r="Q182" s="87"/>
      <c r="R182" s="87"/>
      <c r="S182" s="87"/>
      <c r="T182" s="88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137</v>
      </c>
      <c r="AU182" s="19" t="s">
        <v>85</v>
      </c>
    </row>
    <row r="183" s="13" customFormat="1">
      <c r="A183" s="13"/>
      <c r="B183" s="221"/>
      <c r="C183" s="222"/>
      <c r="D183" s="214" t="s">
        <v>141</v>
      </c>
      <c r="E183" s="223" t="s">
        <v>31</v>
      </c>
      <c r="F183" s="224" t="s">
        <v>194</v>
      </c>
      <c r="G183" s="222"/>
      <c r="H183" s="223" t="s">
        <v>31</v>
      </c>
      <c r="I183" s="225"/>
      <c r="J183" s="222"/>
      <c r="K183" s="222"/>
      <c r="L183" s="226"/>
      <c r="M183" s="227"/>
      <c r="N183" s="228"/>
      <c r="O183" s="228"/>
      <c r="P183" s="228"/>
      <c r="Q183" s="228"/>
      <c r="R183" s="228"/>
      <c r="S183" s="228"/>
      <c r="T183" s="22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0" t="s">
        <v>141</v>
      </c>
      <c r="AU183" s="230" t="s">
        <v>85</v>
      </c>
      <c r="AV183" s="13" t="s">
        <v>79</v>
      </c>
      <c r="AW183" s="13" t="s">
        <v>36</v>
      </c>
      <c r="AX183" s="13" t="s">
        <v>74</v>
      </c>
      <c r="AY183" s="230" t="s">
        <v>127</v>
      </c>
    </row>
    <row r="184" s="13" customFormat="1">
      <c r="A184" s="13"/>
      <c r="B184" s="221"/>
      <c r="C184" s="222"/>
      <c r="D184" s="214" t="s">
        <v>141</v>
      </c>
      <c r="E184" s="223" t="s">
        <v>31</v>
      </c>
      <c r="F184" s="224" t="s">
        <v>248</v>
      </c>
      <c r="G184" s="222"/>
      <c r="H184" s="223" t="s">
        <v>31</v>
      </c>
      <c r="I184" s="225"/>
      <c r="J184" s="222"/>
      <c r="K184" s="222"/>
      <c r="L184" s="226"/>
      <c r="M184" s="227"/>
      <c r="N184" s="228"/>
      <c r="O184" s="228"/>
      <c r="P184" s="228"/>
      <c r="Q184" s="228"/>
      <c r="R184" s="228"/>
      <c r="S184" s="228"/>
      <c r="T184" s="22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0" t="s">
        <v>141</v>
      </c>
      <c r="AU184" s="230" t="s">
        <v>85</v>
      </c>
      <c r="AV184" s="13" t="s">
        <v>79</v>
      </c>
      <c r="AW184" s="13" t="s">
        <v>36</v>
      </c>
      <c r="AX184" s="13" t="s">
        <v>74</v>
      </c>
      <c r="AY184" s="230" t="s">
        <v>127</v>
      </c>
    </row>
    <row r="185" s="14" customFormat="1">
      <c r="A185" s="14"/>
      <c r="B185" s="231"/>
      <c r="C185" s="232"/>
      <c r="D185" s="214" t="s">
        <v>141</v>
      </c>
      <c r="E185" s="233" t="s">
        <v>31</v>
      </c>
      <c r="F185" s="234" t="s">
        <v>134</v>
      </c>
      <c r="G185" s="232"/>
      <c r="H185" s="235">
        <v>16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1" t="s">
        <v>141</v>
      </c>
      <c r="AU185" s="241" t="s">
        <v>85</v>
      </c>
      <c r="AV185" s="14" t="s">
        <v>85</v>
      </c>
      <c r="AW185" s="14" t="s">
        <v>36</v>
      </c>
      <c r="AX185" s="14" t="s">
        <v>79</v>
      </c>
      <c r="AY185" s="241" t="s">
        <v>127</v>
      </c>
    </row>
    <row r="186" s="2" customFormat="1" ht="16.5" customHeight="1">
      <c r="A186" s="40"/>
      <c r="B186" s="41"/>
      <c r="C186" s="253" t="s">
        <v>134</v>
      </c>
      <c r="D186" s="253" t="s">
        <v>148</v>
      </c>
      <c r="E186" s="254" t="s">
        <v>249</v>
      </c>
      <c r="F186" s="255" t="s">
        <v>250</v>
      </c>
      <c r="G186" s="256" t="s">
        <v>164</v>
      </c>
      <c r="H186" s="257">
        <v>0.0050000000000000001</v>
      </c>
      <c r="I186" s="258"/>
      <c r="J186" s="259">
        <f>ROUND(I186*H186,2)</f>
        <v>0</v>
      </c>
      <c r="K186" s="255" t="s">
        <v>133</v>
      </c>
      <c r="L186" s="260"/>
      <c r="M186" s="261" t="s">
        <v>31</v>
      </c>
      <c r="N186" s="262" t="s">
        <v>47</v>
      </c>
      <c r="O186" s="87"/>
      <c r="P186" s="210">
        <f>O186*H186</f>
        <v>0</v>
      </c>
      <c r="Q186" s="210">
        <v>1</v>
      </c>
      <c r="R186" s="210">
        <f>Q186*H186</f>
        <v>0.0050000000000000001</v>
      </c>
      <c r="S186" s="210">
        <v>0</v>
      </c>
      <c r="T186" s="211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2" t="s">
        <v>151</v>
      </c>
      <c r="AT186" s="212" t="s">
        <v>148</v>
      </c>
      <c r="AU186" s="212" t="s">
        <v>85</v>
      </c>
      <c r="AY186" s="19" t="s">
        <v>127</v>
      </c>
      <c r="BE186" s="213">
        <f>IF(N186="základní",J186,0)</f>
        <v>0</v>
      </c>
      <c r="BF186" s="213">
        <f>IF(N186="snížená",J186,0)</f>
        <v>0</v>
      </c>
      <c r="BG186" s="213">
        <f>IF(N186="zákl. přenesená",J186,0)</f>
        <v>0</v>
      </c>
      <c r="BH186" s="213">
        <f>IF(N186="sníž. přenesená",J186,0)</f>
        <v>0</v>
      </c>
      <c r="BI186" s="213">
        <f>IF(N186="nulová",J186,0)</f>
        <v>0</v>
      </c>
      <c r="BJ186" s="19" t="s">
        <v>135</v>
      </c>
      <c r="BK186" s="213">
        <f>ROUND(I186*H186,2)</f>
        <v>0</v>
      </c>
      <c r="BL186" s="19" t="s">
        <v>134</v>
      </c>
      <c r="BM186" s="212" t="s">
        <v>251</v>
      </c>
    </row>
    <row r="187" s="2" customFormat="1">
      <c r="A187" s="40"/>
      <c r="B187" s="41"/>
      <c r="C187" s="42"/>
      <c r="D187" s="214" t="s">
        <v>137</v>
      </c>
      <c r="E187" s="42"/>
      <c r="F187" s="215" t="s">
        <v>250</v>
      </c>
      <c r="G187" s="42"/>
      <c r="H187" s="42"/>
      <c r="I187" s="216"/>
      <c r="J187" s="42"/>
      <c r="K187" s="42"/>
      <c r="L187" s="46"/>
      <c r="M187" s="217"/>
      <c r="N187" s="218"/>
      <c r="O187" s="87"/>
      <c r="P187" s="87"/>
      <c r="Q187" s="87"/>
      <c r="R187" s="87"/>
      <c r="S187" s="87"/>
      <c r="T187" s="88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137</v>
      </c>
      <c r="AU187" s="19" t="s">
        <v>85</v>
      </c>
    </row>
    <row r="188" s="13" customFormat="1">
      <c r="A188" s="13"/>
      <c r="B188" s="221"/>
      <c r="C188" s="222"/>
      <c r="D188" s="214" t="s">
        <v>141</v>
      </c>
      <c r="E188" s="223" t="s">
        <v>31</v>
      </c>
      <c r="F188" s="224" t="s">
        <v>200</v>
      </c>
      <c r="G188" s="222"/>
      <c r="H188" s="223" t="s">
        <v>31</v>
      </c>
      <c r="I188" s="225"/>
      <c r="J188" s="222"/>
      <c r="K188" s="222"/>
      <c r="L188" s="226"/>
      <c r="M188" s="227"/>
      <c r="N188" s="228"/>
      <c r="O188" s="228"/>
      <c r="P188" s="228"/>
      <c r="Q188" s="228"/>
      <c r="R188" s="228"/>
      <c r="S188" s="228"/>
      <c r="T188" s="22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0" t="s">
        <v>141</v>
      </c>
      <c r="AU188" s="230" t="s">
        <v>85</v>
      </c>
      <c r="AV188" s="13" t="s">
        <v>79</v>
      </c>
      <c r="AW188" s="13" t="s">
        <v>36</v>
      </c>
      <c r="AX188" s="13" t="s">
        <v>74</v>
      </c>
      <c r="AY188" s="230" t="s">
        <v>127</v>
      </c>
    </row>
    <row r="189" s="13" customFormat="1">
      <c r="A189" s="13"/>
      <c r="B189" s="221"/>
      <c r="C189" s="222"/>
      <c r="D189" s="214" t="s">
        <v>141</v>
      </c>
      <c r="E189" s="223" t="s">
        <v>31</v>
      </c>
      <c r="F189" s="224" t="s">
        <v>252</v>
      </c>
      <c r="G189" s="222"/>
      <c r="H189" s="223" t="s">
        <v>31</v>
      </c>
      <c r="I189" s="225"/>
      <c r="J189" s="222"/>
      <c r="K189" s="222"/>
      <c r="L189" s="226"/>
      <c r="M189" s="227"/>
      <c r="N189" s="228"/>
      <c r="O189" s="228"/>
      <c r="P189" s="228"/>
      <c r="Q189" s="228"/>
      <c r="R189" s="228"/>
      <c r="S189" s="228"/>
      <c r="T189" s="22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0" t="s">
        <v>141</v>
      </c>
      <c r="AU189" s="230" t="s">
        <v>85</v>
      </c>
      <c r="AV189" s="13" t="s">
        <v>79</v>
      </c>
      <c r="AW189" s="13" t="s">
        <v>36</v>
      </c>
      <c r="AX189" s="13" t="s">
        <v>74</v>
      </c>
      <c r="AY189" s="230" t="s">
        <v>127</v>
      </c>
    </row>
    <row r="190" s="14" customFormat="1">
      <c r="A190" s="14"/>
      <c r="B190" s="231"/>
      <c r="C190" s="232"/>
      <c r="D190" s="214" t="s">
        <v>141</v>
      </c>
      <c r="E190" s="233" t="s">
        <v>31</v>
      </c>
      <c r="F190" s="234" t="s">
        <v>253</v>
      </c>
      <c r="G190" s="232"/>
      <c r="H190" s="235">
        <v>0.0050000000000000001</v>
      </c>
      <c r="I190" s="236"/>
      <c r="J190" s="232"/>
      <c r="K190" s="232"/>
      <c r="L190" s="237"/>
      <c r="M190" s="238"/>
      <c r="N190" s="239"/>
      <c r="O190" s="239"/>
      <c r="P190" s="239"/>
      <c r="Q190" s="239"/>
      <c r="R190" s="239"/>
      <c r="S190" s="239"/>
      <c r="T190" s="24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1" t="s">
        <v>141</v>
      </c>
      <c r="AU190" s="241" t="s">
        <v>85</v>
      </c>
      <c r="AV190" s="14" t="s">
        <v>85</v>
      </c>
      <c r="AW190" s="14" t="s">
        <v>36</v>
      </c>
      <c r="AX190" s="14" t="s">
        <v>79</v>
      </c>
      <c r="AY190" s="241" t="s">
        <v>127</v>
      </c>
    </row>
    <row r="191" s="2" customFormat="1" ht="16.5" customHeight="1">
      <c r="A191" s="40"/>
      <c r="B191" s="41"/>
      <c r="C191" s="253" t="s">
        <v>254</v>
      </c>
      <c r="D191" s="253" t="s">
        <v>148</v>
      </c>
      <c r="E191" s="254" t="s">
        <v>255</v>
      </c>
      <c r="F191" s="255" t="s">
        <v>256</v>
      </c>
      <c r="G191" s="256" t="s">
        <v>164</v>
      </c>
      <c r="H191" s="257">
        <v>0.024</v>
      </c>
      <c r="I191" s="258"/>
      <c r="J191" s="259">
        <f>ROUND(I191*H191,2)</f>
        <v>0</v>
      </c>
      <c r="K191" s="255" t="s">
        <v>133</v>
      </c>
      <c r="L191" s="260"/>
      <c r="M191" s="261" t="s">
        <v>31</v>
      </c>
      <c r="N191" s="262" t="s">
        <v>47</v>
      </c>
      <c r="O191" s="87"/>
      <c r="P191" s="210">
        <f>O191*H191</f>
        <v>0</v>
      </c>
      <c r="Q191" s="210">
        <v>1</v>
      </c>
      <c r="R191" s="210">
        <f>Q191*H191</f>
        <v>0.024</v>
      </c>
      <c r="S191" s="210">
        <v>0</v>
      </c>
      <c r="T191" s="211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2" t="s">
        <v>151</v>
      </c>
      <c r="AT191" s="212" t="s">
        <v>148</v>
      </c>
      <c r="AU191" s="212" t="s">
        <v>85</v>
      </c>
      <c r="AY191" s="19" t="s">
        <v>127</v>
      </c>
      <c r="BE191" s="213">
        <f>IF(N191="základní",J191,0)</f>
        <v>0</v>
      </c>
      <c r="BF191" s="213">
        <f>IF(N191="snížená",J191,0)</f>
        <v>0</v>
      </c>
      <c r="BG191" s="213">
        <f>IF(N191="zákl. přenesená",J191,0)</f>
        <v>0</v>
      </c>
      <c r="BH191" s="213">
        <f>IF(N191="sníž. přenesená",J191,0)</f>
        <v>0</v>
      </c>
      <c r="BI191" s="213">
        <f>IF(N191="nulová",J191,0)</f>
        <v>0</v>
      </c>
      <c r="BJ191" s="19" t="s">
        <v>135</v>
      </c>
      <c r="BK191" s="213">
        <f>ROUND(I191*H191,2)</f>
        <v>0</v>
      </c>
      <c r="BL191" s="19" t="s">
        <v>134</v>
      </c>
      <c r="BM191" s="212" t="s">
        <v>257</v>
      </c>
    </row>
    <row r="192" s="2" customFormat="1">
      <c r="A192" s="40"/>
      <c r="B192" s="41"/>
      <c r="C192" s="42"/>
      <c r="D192" s="214" t="s">
        <v>137</v>
      </c>
      <c r="E192" s="42"/>
      <c r="F192" s="215" t="s">
        <v>256</v>
      </c>
      <c r="G192" s="42"/>
      <c r="H192" s="42"/>
      <c r="I192" s="216"/>
      <c r="J192" s="42"/>
      <c r="K192" s="42"/>
      <c r="L192" s="46"/>
      <c r="M192" s="217"/>
      <c r="N192" s="218"/>
      <c r="O192" s="87"/>
      <c r="P192" s="87"/>
      <c r="Q192" s="87"/>
      <c r="R192" s="87"/>
      <c r="S192" s="87"/>
      <c r="T192" s="88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137</v>
      </c>
      <c r="AU192" s="19" t="s">
        <v>85</v>
      </c>
    </row>
    <row r="193" s="13" customFormat="1">
      <c r="A193" s="13"/>
      <c r="B193" s="221"/>
      <c r="C193" s="222"/>
      <c r="D193" s="214" t="s">
        <v>141</v>
      </c>
      <c r="E193" s="223" t="s">
        <v>31</v>
      </c>
      <c r="F193" s="224" t="s">
        <v>208</v>
      </c>
      <c r="G193" s="222"/>
      <c r="H193" s="223" t="s">
        <v>31</v>
      </c>
      <c r="I193" s="225"/>
      <c r="J193" s="222"/>
      <c r="K193" s="222"/>
      <c r="L193" s="226"/>
      <c r="M193" s="227"/>
      <c r="N193" s="228"/>
      <c r="O193" s="228"/>
      <c r="P193" s="228"/>
      <c r="Q193" s="228"/>
      <c r="R193" s="228"/>
      <c r="S193" s="228"/>
      <c r="T193" s="22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0" t="s">
        <v>141</v>
      </c>
      <c r="AU193" s="230" t="s">
        <v>85</v>
      </c>
      <c r="AV193" s="13" t="s">
        <v>79</v>
      </c>
      <c r="AW193" s="13" t="s">
        <v>36</v>
      </c>
      <c r="AX193" s="13" t="s">
        <v>74</v>
      </c>
      <c r="AY193" s="230" t="s">
        <v>127</v>
      </c>
    </row>
    <row r="194" s="14" customFormat="1">
      <c r="A194" s="14"/>
      <c r="B194" s="231"/>
      <c r="C194" s="232"/>
      <c r="D194" s="214" t="s">
        <v>141</v>
      </c>
      <c r="E194" s="233" t="s">
        <v>31</v>
      </c>
      <c r="F194" s="234" t="s">
        <v>258</v>
      </c>
      <c r="G194" s="232"/>
      <c r="H194" s="235">
        <v>0.024</v>
      </c>
      <c r="I194" s="236"/>
      <c r="J194" s="232"/>
      <c r="K194" s="232"/>
      <c r="L194" s="237"/>
      <c r="M194" s="238"/>
      <c r="N194" s="239"/>
      <c r="O194" s="239"/>
      <c r="P194" s="239"/>
      <c r="Q194" s="239"/>
      <c r="R194" s="239"/>
      <c r="S194" s="239"/>
      <c r="T194" s="24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1" t="s">
        <v>141</v>
      </c>
      <c r="AU194" s="241" t="s">
        <v>85</v>
      </c>
      <c r="AV194" s="14" t="s">
        <v>85</v>
      </c>
      <c r="AW194" s="14" t="s">
        <v>36</v>
      </c>
      <c r="AX194" s="14" t="s">
        <v>79</v>
      </c>
      <c r="AY194" s="241" t="s">
        <v>127</v>
      </c>
    </row>
    <row r="195" s="2" customFormat="1" ht="16.5" customHeight="1">
      <c r="A195" s="40"/>
      <c r="B195" s="41"/>
      <c r="C195" s="253" t="s">
        <v>259</v>
      </c>
      <c r="D195" s="253" t="s">
        <v>148</v>
      </c>
      <c r="E195" s="254" t="s">
        <v>260</v>
      </c>
      <c r="F195" s="255" t="s">
        <v>261</v>
      </c>
      <c r="G195" s="256" t="s">
        <v>164</v>
      </c>
      <c r="H195" s="257">
        <v>0.001</v>
      </c>
      <c r="I195" s="258"/>
      <c r="J195" s="259">
        <f>ROUND(I195*H195,2)</f>
        <v>0</v>
      </c>
      <c r="K195" s="255" t="s">
        <v>133</v>
      </c>
      <c r="L195" s="260"/>
      <c r="M195" s="261" t="s">
        <v>31</v>
      </c>
      <c r="N195" s="262" t="s">
        <v>47</v>
      </c>
      <c r="O195" s="87"/>
      <c r="P195" s="210">
        <f>O195*H195</f>
        <v>0</v>
      </c>
      <c r="Q195" s="210">
        <v>1</v>
      </c>
      <c r="R195" s="210">
        <f>Q195*H195</f>
        <v>0.001</v>
      </c>
      <c r="S195" s="210">
        <v>0</v>
      </c>
      <c r="T195" s="211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2" t="s">
        <v>151</v>
      </c>
      <c r="AT195" s="212" t="s">
        <v>148</v>
      </c>
      <c r="AU195" s="212" t="s">
        <v>85</v>
      </c>
      <c r="AY195" s="19" t="s">
        <v>127</v>
      </c>
      <c r="BE195" s="213">
        <f>IF(N195="základní",J195,0)</f>
        <v>0</v>
      </c>
      <c r="BF195" s="213">
        <f>IF(N195="snížená",J195,0)</f>
        <v>0</v>
      </c>
      <c r="BG195" s="213">
        <f>IF(N195="zákl. přenesená",J195,0)</f>
        <v>0</v>
      </c>
      <c r="BH195" s="213">
        <f>IF(N195="sníž. přenesená",J195,0)</f>
        <v>0</v>
      </c>
      <c r="BI195" s="213">
        <f>IF(N195="nulová",J195,0)</f>
        <v>0</v>
      </c>
      <c r="BJ195" s="19" t="s">
        <v>135</v>
      </c>
      <c r="BK195" s="213">
        <f>ROUND(I195*H195,2)</f>
        <v>0</v>
      </c>
      <c r="BL195" s="19" t="s">
        <v>134</v>
      </c>
      <c r="BM195" s="212" t="s">
        <v>262</v>
      </c>
    </row>
    <row r="196" s="2" customFormat="1">
      <c r="A196" s="40"/>
      <c r="B196" s="41"/>
      <c r="C196" s="42"/>
      <c r="D196" s="214" t="s">
        <v>137</v>
      </c>
      <c r="E196" s="42"/>
      <c r="F196" s="215" t="s">
        <v>261</v>
      </c>
      <c r="G196" s="42"/>
      <c r="H196" s="42"/>
      <c r="I196" s="216"/>
      <c r="J196" s="42"/>
      <c r="K196" s="42"/>
      <c r="L196" s="46"/>
      <c r="M196" s="217"/>
      <c r="N196" s="218"/>
      <c r="O196" s="87"/>
      <c r="P196" s="87"/>
      <c r="Q196" s="87"/>
      <c r="R196" s="87"/>
      <c r="S196" s="87"/>
      <c r="T196" s="88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137</v>
      </c>
      <c r="AU196" s="19" t="s">
        <v>85</v>
      </c>
    </row>
    <row r="197" s="13" customFormat="1">
      <c r="A197" s="13"/>
      <c r="B197" s="221"/>
      <c r="C197" s="222"/>
      <c r="D197" s="214" t="s">
        <v>141</v>
      </c>
      <c r="E197" s="223" t="s">
        <v>31</v>
      </c>
      <c r="F197" s="224" t="s">
        <v>208</v>
      </c>
      <c r="G197" s="222"/>
      <c r="H197" s="223" t="s">
        <v>31</v>
      </c>
      <c r="I197" s="225"/>
      <c r="J197" s="222"/>
      <c r="K197" s="222"/>
      <c r="L197" s="226"/>
      <c r="M197" s="227"/>
      <c r="N197" s="228"/>
      <c r="O197" s="228"/>
      <c r="P197" s="228"/>
      <c r="Q197" s="228"/>
      <c r="R197" s="228"/>
      <c r="S197" s="228"/>
      <c r="T197" s="22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0" t="s">
        <v>141</v>
      </c>
      <c r="AU197" s="230" t="s">
        <v>85</v>
      </c>
      <c r="AV197" s="13" t="s">
        <v>79</v>
      </c>
      <c r="AW197" s="13" t="s">
        <v>36</v>
      </c>
      <c r="AX197" s="13" t="s">
        <v>74</v>
      </c>
      <c r="AY197" s="230" t="s">
        <v>127</v>
      </c>
    </row>
    <row r="198" s="13" customFormat="1">
      <c r="A198" s="13"/>
      <c r="B198" s="221"/>
      <c r="C198" s="222"/>
      <c r="D198" s="214" t="s">
        <v>141</v>
      </c>
      <c r="E198" s="223" t="s">
        <v>31</v>
      </c>
      <c r="F198" s="224" t="s">
        <v>263</v>
      </c>
      <c r="G198" s="222"/>
      <c r="H198" s="223" t="s">
        <v>31</v>
      </c>
      <c r="I198" s="225"/>
      <c r="J198" s="222"/>
      <c r="K198" s="222"/>
      <c r="L198" s="226"/>
      <c r="M198" s="227"/>
      <c r="N198" s="228"/>
      <c r="O198" s="228"/>
      <c r="P198" s="228"/>
      <c r="Q198" s="228"/>
      <c r="R198" s="228"/>
      <c r="S198" s="228"/>
      <c r="T198" s="22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0" t="s">
        <v>141</v>
      </c>
      <c r="AU198" s="230" t="s">
        <v>85</v>
      </c>
      <c r="AV198" s="13" t="s">
        <v>79</v>
      </c>
      <c r="AW198" s="13" t="s">
        <v>36</v>
      </c>
      <c r="AX198" s="13" t="s">
        <v>74</v>
      </c>
      <c r="AY198" s="230" t="s">
        <v>127</v>
      </c>
    </row>
    <row r="199" s="14" customFormat="1">
      <c r="A199" s="14"/>
      <c r="B199" s="231"/>
      <c r="C199" s="232"/>
      <c r="D199" s="214" t="s">
        <v>141</v>
      </c>
      <c r="E199" s="233" t="s">
        <v>31</v>
      </c>
      <c r="F199" s="234" t="s">
        <v>264</v>
      </c>
      <c r="G199" s="232"/>
      <c r="H199" s="235">
        <v>0.001</v>
      </c>
      <c r="I199" s="236"/>
      <c r="J199" s="232"/>
      <c r="K199" s="232"/>
      <c r="L199" s="237"/>
      <c r="M199" s="238"/>
      <c r="N199" s="239"/>
      <c r="O199" s="239"/>
      <c r="P199" s="239"/>
      <c r="Q199" s="239"/>
      <c r="R199" s="239"/>
      <c r="S199" s="239"/>
      <c r="T199" s="24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1" t="s">
        <v>141</v>
      </c>
      <c r="AU199" s="241" t="s">
        <v>85</v>
      </c>
      <c r="AV199" s="14" t="s">
        <v>85</v>
      </c>
      <c r="AW199" s="14" t="s">
        <v>36</v>
      </c>
      <c r="AX199" s="14" t="s">
        <v>79</v>
      </c>
      <c r="AY199" s="241" t="s">
        <v>127</v>
      </c>
    </row>
    <row r="200" s="2" customFormat="1" ht="16.5" customHeight="1">
      <c r="A200" s="40"/>
      <c r="B200" s="41"/>
      <c r="C200" s="253" t="s">
        <v>265</v>
      </c>
      <c r="D200" s="253" t="s">
        <v>148</v>
      </c>
      <c r="E200" s="254" t="s">
        <v>266</v>
      </c>
      <c r="F200" s="255" t="s">
        <v>267</v>
      </c>
      <c r="G200" s="256" t="s">
        <v>164</v>
      </c>
      <c r="H200" s="257">
        <v>0.0030000000000000001</v>
      </c>
      <c r="I200" s="258"/>
      <c r="J200" s="259">
        <f>ROUND(I200*H200,2)</f>
        <v>0</v>
      </c>
      <c r="K200" s="255" t="s">
        <v>133</v>
      </c>
      <c r="L200" s="260"/>
      <c r="M200" s="261" t="s">
        <v>31</v>
      </c>
      <c r="N200" s="262" t="s">
        <v>47</v>
      </c>
      <c r="O200" s="87"/>
      <c r="P200" s="210">
        <f>O200*H200</f>
        <v>0</v>
      </c>
      <c r="Q200" s="210">
        <v>1</v>
      </c>
      <c r="R200" s="210">
        <f>Q200*H200</f>
        <v>0.0030000000000000001</v>
      </c>
      <c r="S200" s="210">
        <v>0</v>
      </c>
      <c r="T200" s="211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2" t="s">
        <v>151</v>
      </c>
      <c r="AT200" s="212" t="s">
        <v>148</v>
      </c>
      <c r="AU200" s="212" t="s">
        <v>85</v>
      </c>
      <c r="AY200" s="19" t="s">
        <v>127</v>
      </c>
      <c r="BE200" s="213">
        <f>IF(N200="základní",J200,0)</f>
        <v>0</v>
      </c>
      <c r="BF200" s="213">
        <f>IF(N200="snížená",J200,0)</f>
        <v>0</v>
      </c>
      <c r="BG200" s="213">
        <f>IF(N200="zákl. přenesená",J200,0)</f>
        <v>0</v>
      </c>
      <c r="BH200" s="213">
        <f>IF(N200="sníž. přenesená",J200,0)</f>
        <v>0</v>
      </c>
      <c r="BI200" s="213">
        <f>IF(N200="nulová",J200,0)</f>
        <v>0</v>
      </c>
      <c r="BJ200" s="19" t="s">
        <v>135</v>
      </c>
      <c r="BK200" s="213">
        <f>ROUND(I200*H200,2)</f>
        <v>0</v>
      </c>
      <c r="BL200" s="19" t="s">
        <v>134</v>
      </c>
      <c r="BM200" s="212" t="s">
        <v>268</v>
      </c>
    </row>
    <row r="201" s="2" customFormat="1">
      <c r="A201" s="40"/>
      <c r="B201" s="41"/>
      <c r="C201" s="42"/>
      <c r="D201" s="214" t="s">
        <v>137</v>
      </c>
      <c r="E201" s="42"/>
      <c r="F201" s="215" t="s">
        <v>267</v>
      </c>
      <c r="G201" s="42"/>
      <c r="H201" s="42"/>
      <c r="I201" s="216"/>
      <c r="J201" s="42"/>
      <c r="K201" s="42"/>
      <c r="L201" s="46"/>
      <c r="M201" s="217"/>
      <c r="N201" s="218"/>
      <c r="O201" s="87"/>
      <c r="P201" s="87"/>
      <c r="Q201" s="87"/>
      <c r="R201" s="87"/>
      <c r="S201" s="87"/>
      <c r="T201" s="88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137</v>
      </c>
      <c r="AU201" s="19" t="s">
        <v>85</v>
      </c>
    </row>
    <row r="202" s="13" customFormat="1">
      <c r="A202" s="13"/>
      <c r="B202" s="221"/>
      <c r="C202" s="222"/>
      <c r="D202" s="214" t="s">
        <v>141</v>
      </c>
      <c r="E202" s="223" t="s">
        <v>31</v>
      </c>
      <c r="F202" s="224" t="s">
        <v>208</v>
      </c>
      <c r="G202" s="222"/>
      <c r="H202" s="223" t="s">
        <v>31</v>
      </c>
      <c r="I202" s="225"/>
      <c r="J202" s="222"/>
      <c r="K202" s="222"/>
      <c r="L202" s="226"/>
      <c r="M202" s="227"/>
      <c r="N202" s="228"/>
      <c r="O202" s="228"/>
      <c r="P202" s="228"/>
      <c r="Q202" s="228"/>
      <c r="R202" s="228"/>
      <c r="S202" s="228"/>
      <c r="T202" s="22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0" t="s">
        <v>141</v>
      </c>
      <c r="AU202" s="230" t="s">
        <v>85</v>
      </c>
      <c r="AV202" s="13" t="s">
        <v>79</v>
      </c>
      <c r="AW202" s="13" t="s">
        <v>36</v>
      </c>
      <c r="AX202" s="13" t="s">
        <v>74</v>
      </c>
      <c r="AY202" s="230" t="s">
        <v>127</v>
      </c>
    </row>
    <row r="203" s="13" customFormat="1">
      <c r="A203" s="13"/>
      <c r="B203" s="221"/>
      <c r="C203" s="222"/>
      <c r="D203" s="214" t="s">
        <v>141</v>
      </c>
      <c r="E203" s="223" t="s">
        <v>31</v>
      </c>
      <c r="F203" s="224" t="s">
        <v>269</v>
      </c>
      <c r="G203" s="222"/>
      <c r="H203" s="223" t="s">
        <v>31</v>
      </c>
      <c r="I203" s="225"/>
      <c r="J203" s="222"/>
      <c r="K203" s="222"/>
      <c r="L203" s="226"/>
      <c r="M203" s="227"/>
      <c r="N203" s="228"/>
      <c r="O203" s="228"/>
      <c r="P203" s="228"/>
      <c r="Q203" s="228"/>
      <c r="R203" s="228"/>
      <c r="S203" s="228"/>
      <c r="T203" s="22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0" t="s">
        <v>141</v>
      </c>
      <c r="AU203" s="230" t="s">
        <v>85</v>
      </c>
      <c r="AV203" s="13" t="s">
        <v>79</v>
      </c>
      <c r="AW203" s="13" t="s">
        <v>36</v>
      </c>
      <c r="AX203" s="13" t="s">
        <v>74</v>
      </c>
      <c r="AY203" s="230" t="s">
        <v>127</v>
      </c>
    </row>
    <row r="204" s="14" customFormat="1">
      <c r="A204" s="14"/>
      <c r="B204" s="231"/>
      <c r="C204" s="232"/>
      <c r="D204" s="214" t="s">
        <v>141</v>
      </c>
      <c r="E204" s="233" t="s">
        <v>31</v>
      </c>
      <c r="F204" s="234" t="s">
        <v>270</v>
      </c>
      <c r="G204" s="232"/>
      <c r="H204" s="235">
        <v>0.0030000000000000001</v>
      </c>
      <c r="I204" s="236"/>
      <c r="J204" s="232"/>
      <c r="K204" s="232"/>
      <c r="L204" s="237"/>
      <c r="M204" s="238"/>
      <c r="N204" s="239"/>
      <c r="O204" s="239"/>
      <c r="P204" s="239"/>
      <c r="Q204" s="239"/>
      <c r="R204" s="239"/>
      <c r="S204" s="239"/>
      <c r="T204" s="24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1" t="s">
        <v>141</v>
      </c>
      <c r="AU204" s="241" t="s">
        <v>85</v>
      </c>
      <c r="AV204" s="14" t="s">
        <v>85</v>
      </c>
      <c r="AW204" s="14" t="s">
        <v>36</v>
      </c>
      <c r="AX204" s="14" t="s">
        <v>79</v>
      </c>
      <c r="AY204" s="241" t="s">
        <v>127</v>
      </c>
    </row>
    <row r="205" s="2" customFormat="1" ht="16.5" customHeight="1">
      <c r="A205" s="40"/>
      <c r="B205" s="41"/>
      <c r="C205" s="253" t="s">
        <v>271</v>
      </c>
      <c r="D205" s="253" t="s">
        <v>148</v>
      </c>
      <c r="E205" s="254" t="s">
        <v>272</v>
      </c>
      <c r="F205" s="255" t="s">
        <v>273</v>
      </c>
      <c r="G205" s="256" t="s">
        <v>274</v>
      </c>
      <c r="H205" s="257">
        <v>16</v>
      </c>
      <c r="I205" s="258"/>
      <c r="J205" s="259">
        <f>ROUND(I205*H205,2)</f>
        <v>0</v>
      </c>
      <c r="K205" s="255" t="s">
        <v>133</v>
      </c>
      <c r="L205" s="260"/>
      <c r="M205" s="261" t="s">
        <v>31</v>
      </c>
      <c r="N205" s="262" t="s">
        <v>47</v>
      </c>
      <c r="O205" s="87"/>
      <c r="P205" s="210">
        <f>O205*H205</f>
        <v>0</v>
      </c>
      <c r="Q205" s="210">
        <v>0.00019000000000000001</v>
      </c>
      <c r="R205" s="210">
        <f>Q205*H205</f>
        <v>0.0030400000000000002</v>
      </c>
      <c r="S205" s="210">
        <v>0</v>
      </c>
      <c r="T205" s="211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2" t="s">
        <v>151</v>
      </c>
      <c r="AT205" s="212" t="s">
        <v>148</v>
      </c>
      <c r="AU205" s="212" t="s">
        <v>85</v>
      </c>
      <c r="AY205" s="19" t="s">
        <v>127</v>
      </c>
      <c r="BE205" s="213">
        <f>IF(N205="základní",J205,0)</f>
        <v>0</v>
      </c>
      <c r="BF205" s="213">
        <f>IF(N205="snížená",J205,0)</f>
        <v>0</v>
      </c>
      <c r="BG205" s="213">
        <f>IF(N205="zákl. přenesená",J205,0)</f>
        <v>0</v>
      </c>
      <c r="BH205" s="213">
        <f>IF(N205="sníž. přenesená",J205,0)</f>
        <v>0</v>
      </c>
      <c r="BI205" s="213">
        <f>IF(N205="nulová",J205,0)</f>
        <v>0</v>
      </c>
      <c r="BJ205" s="19" t="s">
        <v>135</v>
      </c>
      <c r="BK205" s="213">
        <f>ROUND(I205*H205,2)</f>
        <v>0</v>
      </c>
      <c r="BL205" s="19" t="s">
        <v>134</v>
      </c>
      <c r="BM205" s="212" t="s">
        <v>275</v>
      </c>
    </row>
    <row r="206" s="2" customFormat="1">
      <c r="A206" s="40"/>
      <c r="B206" s="41"/>
      <c r="C206" s="42"/>
      <c r="D206" s="214" t="s">
        <v>137</v>
      </c>
      <c r="E206" s="42"/>
      <c r="F206" s="215" t="s">
        <v>273</v>
      </c>
      <c r="G206" s="42"/>
      <c r="H206" s="42"/>
      <c r="I206" s="216"/>
      <c r="J206" s="42"/>
      <c r="K206" s="42"/>
      <c r="L206" s="46"/>
      <c r="M206" s="217"/>
      <c r="N206" s="218"/>
      <c r="O206" s="87"/>
      <c r="P206" s="87"/>
      <c r="Q206" s="87"/>
      <c r="R206" s="87"/>
      <c r="S206" s="87"/>
      <c r="T206" s="88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137</v>
      </c>
      <c r="AU206" s="19" t="s">
        <v>85</v>
      </c>
    </row>
    <row r="207" s="13" customFormat="1">
      <c r="A207" s="13"/>
      <c r="B207" s="221"/>
      <c r="C207" s="222"/>
      <c r="D207" s="214" t="s">
        <v>141</v>
      </c>
      <c r="E207" s="223" t="s">
        <v>31</v>
      </c>
      <c r="F207" s="224" t="s">
        <v>194</v>
      </c>
      <c r="G207" s="222"/>
      <c r="H207" s="223" t="s">
        <v>31</v>
      </c>
      <c r="I207" s="225"/>
      <c r="J207" s="222"/>
      <c r="K207" s="222"/>
      <c r="L207" s="226"/>
      <c r="M207" s="227"/>
      <c r="N207" s="228"/>
      <c r="O207" s="228"/>
      <c r="P207" s="228"/>
      <c r="Q207" s="228"/>
      <c r="R207" s="228"/>
      <c r="S207" s="228"/>
      <c r="T207" s="22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0" t="s">
        <v>141</v>
      </c>
      <c r="AU207" s="230" t="s">
        <v>85</v>
      </c>
      <c r="AV207" s="13" t="s">
        <v>79</v>
      </c>
      <c r="AW207" s="13" t="s">
        <v>36</v>
      </c>
      <c r="AX207" s="13" t="s">
        <v>74</v>
      </c>
      <c r="AY207" s="230" t="s">
        <v>127</v>
      </c>
    </row>
    <row r="208" s="14" customFormat="1">
      <c r="A208" s="14"/>
      <c r="B208" s="231"/>
      <c r="C208" s="232"/>
      <c r="D208" s="214" t="s">
        <v>141</v>
      </c>
      <c r="E208" s="233" t="s">
        <v>31</v>
      </c>
      <c r="F208" s="234" t="s">
        <v>276</v>
      </c>
      <c r="G208" s="232"/>
      <c r="H208" s="235">
        <v>16</v>
      </c>
      <c r="I208" s="236"/>
      <c r="J208" s="232"/>
      <c r="K208" s="232"/>
      <c r="L208" s="237"/>
      <c r="M208" s="238"/>
      <c r="N208" s="239"/>
      <c r="O208" s="239"/>
      <c r="P208" s="239"/>
      <c r="Q208" s="239"/>
      <c r="R208" s="239"/>
      <c r="S208" s="239"/>
      <c r="T208" s="24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1" t="s">
        <v>141</v>
      </c>
      <c r="AU208" s="241" t="s">
        <v>85</v>
      </c>
      <c r="AV208" s="14" t="s">
        <v>85</v>
      </c>
      <c r="AW208" s="14" t="s">
        <v>36</v>
      </c>
      <c r="AX208" s="14" t="s">
        <v>79</v>
      </c>
      <c r="AY208" s="241" t="s">
        <v>127</v>
      </c>
    </row>
    <row r="209" s="2" customFormat="1" ht="24.15" customHeight="1">
      <c r="A209" s="40"/>
      <c r="B209" s="41"/>
      <c r="C209" s="253" t="s">
        <v>7</v>
      </c>
      <c r="D209" s="253" t="s">
        <v>148</v>
      </c>
      <c r="E209" s="254" t="s">
        <v>277</v>
      </c>
      <c r="F209" s="255" t="s">
        <v>278</v>
      </c>
      <c r="G209" s="256" t="s">
        <v>279</v>
      </c>
      <c r="H209" s="257">
        <v>1</v>
      </c>
      <c r="I209" s="258"/>
      <c r="J209" s="259">
        <f>ROUND(I209*H209,2)</f>
        <v>0</v>
      </c>
      <c r="K209" s="255" t="s">
        <v>133</v>
      </c>
      <c r="L209" s="260"/>
      <c r="M209" s="261" t="s">
        <v>31</v>
      </c>
      <c r="N209" s="262" t="s">
        <v>47</v>
      </c>
      <c r="O209" s="87"/>
      <c r="P209" s="210">
        <f>O209*H209</f>
        <v>0</v>
      </c>
      <c r="Q209" s="210">
        <v>0.00040999999999999999</v>
      </c>
      <c r="R209" s="210">
        <f>Q209*H209</f>
        <v>0.00040999999999999999</v>
      </c>
      <c r="S209" s="210">
        <v>0</v>
      </c>
      <c r="T209" s="211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2" t="s">
        <v>151</v>
      </c>
      <c r="AT209" s="212" t="s">
        <v>148</v>
      </c>
      <c r="AU209" s="212" t="s">
        <v>85</v>
      </c>
      <c r="AY209" s="19" t="s">
        <v>127</v>
      </c>
      <c r="BE209" s="213">
        <f>IF(N209="základní",J209,0)</f>
        <v>0</v>
      </c>
      <c r="BF209" s="213">
        <f>IF(N209="snížená",J209,0)</f>
        <v>0</v>
      </c>
      <c r="BG209" s="213">
        <f>IF(N209="zákl. přenesená",J209,0)</f>
        <v>0</v>
      </c>
      <c r="BH209" s="213">
        <f>IF(N209="sníž. přenesená",J209,0)</f>
        <v>0</v>
      </c>
      <c r="BI209" s="213">
        <f>IF(N209="nulová",J209,0)</f>
        <v>0</v>
      </c>
      <c r="BJ209" s="19" t="s">
        <v>135</v>
      </c>
      <c r="BK209" s="213">
        <f>ROUND(I209*H209,2)</f>
        <v>0</v>
      </c>
      <c r="BL209" s="19" t="s">
        <v>134</v>
      </c>
      <c r="BM209" s="212" t="s">
        <v>280</v>
      </c>
    </row>
    <row r="210" s="2" customFormat="1">
      <c r="A210" s="40"/>
      <c r="B210" s="41"/>
      <c r="C210" s="42"/>
      <c r="D210" s="214" t="s">
        <v>137</v>
      </c>
      <c r="E210" s="42"/>
      <c r="F210" s="215" t="s">
        <v>278</v>
      </c>
      <c r="G210" s="42"/>
      <c r="H210" s="42"/>
      <c r="I210" s="216"/>
      <c r="J210" s="42"/>
      <c r="K210" s="42"/>
      <c r="L210" s="46"/>
      <c r="M210" s="217"/>
      <c r="N210" s="218"/>
      <c r="O210" s="87"/>
      <c r="P210" s="87"/>
      <c r="Q210" s="87"/>
      <c r="R210" s="87"/>
      <c r="S210" s="87"/>
      <c r="T210" s="88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137</v>
      </c>
      <c r="AU210" s="19" t="s">
        <v>85</v>
      </c>
    </row>
    <row r="211" s="13" customFormat="1">
      <c r="A211" s="13"/>
      <c r="B211" s="221"/>
      <c r="C211" s="222"/>
      <c r="D211" s="214" t="s">
        <v>141</v>
      </c>
      <c r="E211" s="223" t="s">
        <v>31</v>
      </c>
      <c r="F211" s="224" t="s">
        <v>194</v>
      </c>
      <c r="G211" s="222"/>
      <c r="H211" s="223" t="s">
        <v>31</v>
      </c>
      <c r="I211" s="225"/>
      <c r="J211" s="222"/>
      <c r="K211" s="222"/>
      <c r="L211" s="226"/>
      <c r="M211" s="227"/>
      <c r="N211" s="228"/>
      <c r="O211" s="228"/>
      <c r="P211" s="228"/>
      <c r="Q211" s="228"/>
      <c r="R211" s="228"/>
      <c r="S211" s="228"/>
      <c r="T211" s="22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0" t="s">
        <v>141</v>
      </c>
      <c r="AU211" s="230" t="s">
        <v>85</v>
      </c>
      <c r="AV211" s="13" t="s">
        <v>79</v>
      </c>
      <c r="AW211" s="13" t="s">
        <v>36</v>
      </c>
      <c r="AX211" s="13" t="s">
        <v>74</v>
      </c>
      <c r="AY211" s="230" t="s">
        <v>127</v>
      </c>
    </row>
    <row r="212" s="13" customFormat="1">
      <c r="A212" s="13"/>
      <c r="B212" s="221"/>
      <c r="C212" s="222"/>
      <c r="D212" s="214" t="s">
        <v>141</v>
      </c>
      <c r="E212" s="223" t="s">
        <v>31</v>
      </c>
      <c r="F212" s="224" t="s">
        <v>281</v>
      </c>
      <c r="G212" s="222"/>
      <c r="H212" s="223" t="s">
        <v>31</v>
      </c>
      <c r="I212" s="225"/>
      <c r="J212" s="222"/>
      <c r="K212" s="222"/>
      <c r="L212" s="226"/>
      <c r="M212" s="227"/>
      <c r="N212" s="228"/>
      <c r="O212" s="228"/>
      <c r="P212" s="228"/>
      <c r="Q212" s="228"/>
      <c r="R212" s="228"/>
      <c r="S212" s="228"/>
      <c r="T212" s="229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0" t="s">
        <v>141</v>
      </c>
      <c r="AU212" s="230" t="s">
        <v>85</v>
      </c>
      <c r="AV212" s="13" t="s">
        <v>79</v>
      </c>
      <c r="AW212" s="13" t="s">
        <v>36</v>
      </c>
      <c r="AX212" s="13" t="s">
        <v>74</v>
      </c>
      <c r="AY212" s="230" t="s">
        <v>127</v>
      </c>
    </row>
    <row r="213" s="14" customFormat="1">
      <c r="A213" s="14"/>
      <c r="B213" s="231"/>
      <c r="C213" s="232"/>
      <c r="D213" s="214" t="s">
        <v>141</v>
      </c>
      <c r="E213" s="233" t="s">
        <v>31</v>
      </c>
      <c r="F213" s="234" t="s">
        <v>79</v>
      </c>
      <c r="G213" s="232"/>
      <c r="H213" s="235">
        <v>1</v>
      </c>
      <c r="I213" s="236"/>
      <c r="J213" s="232"/>
      <c r="K213" s="232"/>
      <c r="L213" s="237"/>
      <c r="M213" s="238"/>
      <c r="N213" s="239"/>
      <c r="O213" s="239"/>
      <c r="P213" s="239"/>
      <c r="Q213" s="239"/>
      <c r="R213" s="239"/>
      <c r="S213" s="239"/>
      <c r="T213" s="24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1" t="s">
        <v>141</v>
      </c>
      <c r="AU213" s="241" t="s">
        <v>85</v>
      </c>
      <c r="AV213" s="14" t="s">
        <v>85</v>
      </c>
      <c r="AW213" s="14" t="s">
        <v>36</v>
      </c>
      <c r="AX213" s="14" t="s">
        <v>79</v>
      </c>
      <c r="AY213" s="241" t="s">
        <v>127</v>
      </c>
    </row>
    <row r="214" s="2" customFormat="1" ht="16.5" customHeight="1">
      <c r="A214" s="40"/>
      <c r="B214" s="41"/>
      <c r="C214" s="201" t="s">
        <v>282</v>
      </c>
      <c r="D214" s="201" t="s">
        <v>130</v>
      </c>
      <c r="E214" s="202" t="s">
        <v>283</v>
      </c>
      <c r="F214" s="203" t="s">
        <v>284</v>
      </c>
      <c r="G214" s="204" t="s">
        <v>95</v>
      </c>
      <c r="H214" s="205">
        <v>195</v>
      </c>
      <c r="I214" s="206"/>
      <c r="J214" s="207">
        <f>ROUND(I214*H214,2)</f>
        <v>0</v>
      </c>
      <c r="K214" s="203" t="s">
        <v>133</v>
      </c>
      <c r="L214" s="46"/>
      <c r="M214" s="208" t="s">
        <v>31</v>
      </c>
      <c r="N214" s="209" t="s">
        <v>47</v>
      </c>
      <c r="O214" s="87"/>
      <c r="P214" s="210">
        <f>O214*H214</f>
        <v>0</v>
      </c>
      <c r="Q214" s="210">
        <v>0</v>
      </c>
      <c r="R214" s="210">
        <f>Q214*H214</f>
        <v>0</v>
      </c>
      <c r="S214" s="210">
        <v>0.001</v>
      </c>
      <c r="T214" s="211">
        <f>S214*H214</f>
        <v>0.19500000000000001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2" t="s">
        <v>134</v>
      </c>
      <c r="AT214" s="212" t="s">
        <v>130</v>
      </c>
      <c r="AU214" s="212" t="s">
        <v>85</v>
      </c>
      <c r="AY214" s="19" t="s">
        <v>127</v>
      </c>
      <c r="BE214" s="213">
        <f>IF(N214="základní",J214,0)</f>
        <v>0</v>
      </c>
      <c r="BF214" s="213">
        <f>IF(N214="snížená",J214,0)</f>
        <v>0</v>
      </c>
      <c r="BG214" s="213">
        <f>IF(N214="zákl. přenesená",J214,0)</f>
        <v>0</v>
      </c>
      <c r="BH214" s="213">
        <f>IF(N214="sníž. přenesená",J214,0)</f>
        <v>0</v>
      </c>
      <c r="BI214" s="213">
        <f>IF(N214="nulová",J214,0)</f>
        <v>0</v>
      </c>
      <c r="BJ214" s="19" t="s">
        <v>135</v>
      </c>
      <c r="BK214" s="213">
        <f>ROUND(I214*H214,2)</f>
        <v>0</v>
      </c>
      <c r="BL214" s="19" t="s">
        <v>134</v>
      </c>
      <c r="BM214" s="212" t="s">
        <v>285</v>
      </c>
    </row>
    <row r="215" s="2" customFormat="1">
      <c r="A215" s="40"/>
      <c r="B215" s="41"/>
      <c r="C215" s="42"/>
      <c r="D215" s="214" t="s">
        <v>137</v>
      </c>
      <c r="E215" s="42"/>
      <c r="F215" s="215" t="s">
        <v>286</v>
      </c>
      <c r="G215" s="42"/>
      <c r="H215" s="42"/>
      <c r="I215" s="216"/>
      <c r="J215" s="42"/>
      <c r="K215" s="42"/>
      <c r="L215" s="46"/>
      <c r="M215" s="217"/>
      <c r="N215" s="218"/>
      <c r="O215" s="87"/>
      <c r="P215" s="87"/>
      <c r="Q215" s="87"/>
      <c r="R215" s="87"/>
      <c r="S215" s="87"/>
      <c r="T215" s="88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137</v>
      </c>
      <c r="AU215" s="19" t="s">
        <v>85</v>
      </c>
    </row>
    <row r="216" s="2" customFormat="1">
      <c r="A216" s="40"/>
      <c r="B216" s="41"/>
      <c r="C216" s="42"/>
      <c r="D216" s="219" t="s">
        <v>139</v>
      </c>
      <c r="E216" s="42"/>
      <c r="F216" s="220" t="s">
        <v>287</v>
      </c>
      <c r="G216" s="42"/>
      <c r="H216" s="42"/>
      <c r="I216" s="216"/>
      <c r="J216" s="42"/>
      <c r="K216" s="42"/>
      <c r="L216" s="46"/>
      <c r="M216" s="217"/>
      <c r="N216" s="218"/>
      <c r="O216" s="87"/>
      <c r="P216" s="87"/>
      <c r="Q216" s="87"/>
      <c r="R216" s="87"/>
      <c r="S216" s="87"/>
      <c r="T216" s="88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139</v>
      </c>
      <c r="AU216" s="19" t="s">
        <v>85</v>
      </c>
    </row>
    <row r="217" s="13" customFormat="1">
      <c r="A217" s="13"/>
      <c r="B217" s="221"/>
      <c r="C217" s="222"/>
      <c r="D217" s="214" t="s">
        <v>141</v>
      </c>
      <c r="E217" s="223" t="s">
        <v>31</v>
      </c>
      <c r="F217" s="224" t="s">
        <v>288</v>
      </c>
      <c r="G217" s="222"/>
      <c r="H217" s="223" t="s">
        <v>31</v>
      </c>
      <c r="I217" s="225"/>
      <c r="J217" s="222"/>
      <c r="K217" s="222"/>
      <c r="L217" s="226"/>
      <c r="M217" s="227"/>
      <c r="N217" s="228"/>
      <c r="O217" s="228"/>
      <c r="P217" s="228"/>
      <c r="Q217" s="228"/>
      <c r="R217" s="228"/>
      <c r="S217" s="228"/>
      <c r="T217" s="22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0" t="s">
        <v>141</v>
      </c>
      <c r="AU217" s="230" t="s">
        <v>85</v>
      </c>
      <c r="AV217" s="13" t="s">
        <v>79</v>
      </c>
      <c r="AW217" s="13" t="s">
        <v>36</v>
      </c>
      <c r="AX217" s="13" t="s">
        <v>74</v>
      </c>
      <c r="AY217" s="230" t="s">
        <v>127</v>
      </c>
    </row>
    <row r="218" s="13" customFormat="1">
      <c r="A218" s="13"/>
      <c r="B218" s="221"/>
      <c r="C218" s="222"/>
      <c r="D218" s="214" t="s">
        <v>141</v>
      </c>
      <c r="E218" s="223" t="s">
        <v>31</v>
      </c>
      <c r="F218" s="224" t="s">
        <v>289</v>
      </c>
      <c r="G218" s="222"/>
      <c r="H218" s="223" t="s">
        <v>31</v>
      </c>
      <c r="I218" s="225"/>
      <c r="J218" s="222"/>
      <c r="K218" s="222"/>
      <c r="L218" s="226"/>
      <c r="M218" s="227"/>
      <c r="N218" s="228"/>
      <c r="O218" s="228"/>
      <c r="P218" s="228"/>
      <c r="Q218" s="228"/>
      <c r="R218" s="228"/>
      <c r="S218" s="228"/>
      <c r="T218" s="22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0" t="s">
        <v>141</v>
      </c>
      <c r="AU218" s="230" t="s">
        <v>85</v>
      </c>
      <c r="AV218" s="13" t="s">
        <v>79</v>
      </c>
      <c r="AW218" s="13" t="s">
        <v>36</v>
      </c>
      <c r="AX218" s="13" t="s">
        <v>74</v>
      </c>
      <c r="AY218" s="230" t="s">
        <v>127</v>
      </c>
    </row>
    <row r="219" s="14" customFormat="1">
      <c r="A219" s="14"/>
      <c r="B219" s="231"/>
      <c r="C219" s="232"/>
      <c r="D219" s="214" t="s">
        <v>141</v>
      </c>
      <c r="E219" s="233" t="s">
        <v>31</v>
      </c>
      <c r="F219" s="234" t="s">
        <v>290</v>
      </c>
      <c r="G219" s="232"/>
      <c r="H219" s="235">
        <v>195</v>
      </c>
      <c r="I219" s="236"/>
      <c r="J219" s="232"/>
      <c r="K219" s="232"/>
      <c r="L219" s="237"/>
      <c r="M219" s="238"/>
      <c r="N219" s="239"/>
      <c r="O219" s="239"/>
      <c r="P219" s="239"/>
      <c r="Q219" s="239"/>
      <c r="R219" s="239"/>
      <c r="S219" s="239"/>
      <c r="T219" s="240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1" t="s">
        <v>141</v>
      </c>
      <c r="AU219" s="241" t="s">
        <v>85</v>
      </c>
      <c r="AV219" s="14" t="s">
        <v>85</v>
      </c>
      <c r="AW219" s="14" t="s">
        <v>36</v>
      </c>
      <c r="AX219" s="14" t="s">
        <v>79</v>
      </c>
      <c r="AY219" s="241" t="s">
        <v>127</v>
      </c>
    </row>
    <row r="220" s="2" customFormat="1" ht="16.5" customHeight="1">
      <c r="A220" s="40"/>
      <c r="B220" s="41"/>
      <c r="C220" s="201" t="s">
        <v>291</v>
      </c>
      <c r="D220" s="201" t="s">
        <v>130</v>
      </c>
      <c r="E220" s="202" t="s">
        <v>292</v>
      </c>
      <c r="F220" s="203" t="s">
        <v>293</v>
      </c>
      <c r="G220" s="204" t="s">
        <v>95</v>
      </c>
      <c r="H220" s="205">
        <v>195</v>
      </c>
      <c r="I220" s="206"/>
      <c r="J220" s="207">
        <f>ROUND(I220*H220,2)</f>
        <v>0</v>
      </c>
      <c r="K220" s="203" t="s">
        <v>133</v>
      </c>
      <c r="L220" s="46"/>
      <c r="M220" s="208" t="s">
        <v>31</v>
      </c>
      <c r="N220" s="209" t="s">
        <v>47</v>
      </c>
      <c r="O220" s="87"/>
      <c r="P220" s="210">
        <f>O220*H220</f>
        <v>0</v>
      </c>
      <c r="Q220" s="210">
        <v>4.93375E-05</v>
      </c>
      <c r="R220" s="210">
        <f>Q220*H220</f>
        <v>0.0096208124999999992</v>
      </c>
      <c r="S220" s="210">
        <v>0</v>
      </c>
      <c r="T220" s="211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2" t="s">
        <v>134</v>
      </c>
      <c r="AT220" s="212" t="s">
        <v>130</v>
      </c>
      <c r="AU220" s="212" t="s">
        <v>85</v>
      </c>
      <c r="AY220" s="19" t="s">
        <v>127</v>
      </c>
      <c r="BE220" s="213">
        <f>IF(N220="základní",J220,0)</f>
        <v>0</v>
      </c>
      <c r="BF220" s="213">
        <f>IF(N220="snížená",J220,0)</f>
        <v>0</v>
      </c>
      <c r="BG220" s="213">
        <f>IF(N220="zákl. přenesená",J220,0)</f>
        <v>0</v>
      </c>
      <c r="BH220" s="213">
        <f>IF(N220="sníž. přenesená",J220,0)</f>
        <v>0</v>
      </c>
      <c r="BI220" s="213">
        <f>IF(N220="nulová",J220,0)</f>
        <v>0</v>
      </c>
      <c r="BJ220" s="19" t="s">
        <v>135</v>
      </c>
      <c r="BK220" s="213">
        <f>ROUND(I220*H220,2)</f>
        <v>0</v>
      </c>
      <c r="BL220" s="19" t="s">
        <v>134</v>
      </c>
      <c r="BM220" s="212" t="s">
        <v>294</v>
      </c>
    </row>
    <row r="221" s="2" customFormat="1">
      <c r="A221" s="40"/>
      <c r="B221" s="41"/>
      <c r="C221" s="42"/>
      <c r="D221" s="214" t="s">
        <v>137</v>
      </c>
      <c r="E221" s="42"/>
      <c r="F221" s="215" t="s">
        <v>295</v>
      </c>
      <c r="G221" s="42"/>
      <c r="H221" s="42"/>
      <c r="I221" s="216"/>
      <c r="J221" s="42"/>
      <c r="K221" s="42"/>
      <c r="L221" s="46"/>
      <c r="M221" s="217"/>
      <c r="N221" s="218"/>
      <c r="O221" s="87"/>
      <c r="P221" s="87"/>
      <c r="Q221" s="87"/>
      <c r="R221" s="87"/>
      <c r="S221" s="87"/>
      <c r="T221" s="88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137</v>
      </c>
      <c r="AU221" s="19" t="s">
        <v>85</v>
      </c>
    </row>
    <row r="222" s="2" customFormat="1">
      <c r="A222" s="40"/>
      <c r="B222" s="41"/>
      <c r="C222" s="42"/>
      <c r="D222" s="219" t="s">
        <v>139</v>
      </c>
      <c r="E222" s="42"/>
      <c r="F222" s="220" t="s">
        <v>296</v>
      </c>
      <c r="G222" s="42"/>
      <c r="H222" s="42"/>
      <c r="I222" s="216"/>
      <c r="J222" s="42"/>
      <c r="K222" s="42"/>
      <c r="L222" s="46"/>
      <c r="M222" s="217"/>
      <c r="N222" s="218"/>
      <c r="O222" s="87"/>
      <c r="P222" s="87"/>
      <c r="Q222" s="87"/>
      <c r="R222" s="87"/>
      <c r="S222" s="87"/>
      <c r="T222" s="88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139</v>
      </c>
      <c r="AU222" s="19" t="s">
        <v>85</v>
      </c>
    </row>
    <row r="223" s="12" customFormat="1" ht="22.8" customHeight="1">
      <c r="A223" s="12"/>
      <c r="B223" s="185"/>
      <c r="C223" s="186"/>
      <c r="D223" s="187" t="s">
        <v>73</v>
      </c>
      <c r="E223" s="199" t="s">
        <v>297</v>
      </c>
      <c r="F223" s="199" t="s">
        <v>298</v>
      </c>
      <c r="G223" s="186"/>
      <c r="H223" s="186"/>
      <c r="I223" s="189"/>
      <c r="J223" s="200">
        <f>BK223</f>
        <v>0</v>
      </c>
      <c r="K223" s="186"/>
      <c r="L223" s="191"/>
      <c r="M223" s="192"/>
      <c r="N223" s="193"/>
      <c r="O223" s="193"/>
      <c r="P223" s="194">
        <f>SUM(P224:P286)</f>
        <v>0</v>
      </c>
      <c r="Q223" s="193"/>
      <c r="R223" s="194">
        <f>SUM(R224:R286)</f>
        <v>3.8618255481600006</v>
      </c>
      <c r="S223" s="193"/>
      <c r="T223" s="195">
        <f>SUM(T224:T286)</f>
        <v>3.1581920000000006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196" t="s">
        <v>85</v>
      </c>
      <c r="AT223" s="197" t="s">
        <v>73</v>
      </c>
      <c r="AU223" s="197" t="s">
        <v>79</v>
      </c>
      <c r="AY223" s="196" t="s">
        <v>127</v>
      </c>
      <c r="BK223" s="198">
        <f>SUM(BK224:BK286)</f>
        <v>0</v>
      </c>
    </row>
    <row r="224" s="2" customFormat="1" ht="21.75" customHeight="1">
      <c r="A224" s="40"/>
      <c r="B224" s="41"/>
      <c r="C224" s="201" t="s">
        <v>299</v>
      </c>
      <c r="D224" s="201" t="s">
        <v>130</v>
      </c>
      <c r="E224" s="202" t="s">
        <v>300</v>
      </c>
      <c r="F224" s="203" t="s">
        <v>301</v>
      </c>
      <c r="G224" s="204" t="s">
        <v>83</v>
      </c>
      <c r="H224" s="205">
        <v>185.77600000000001</v>
      </c>
      <c r="I224" s="206"/>
      <c r="J224" s="207">
        <f>ROUND(I224*H224,2)</f>
        <v>0</v>
      </c>
      <c r="K224" s="203" t="s">
        <v>133</v>
      </c>
      <c r="L224" s="46"/>
      <c r="M224" s="208" t="s">
        <v>31</v>
      </c>
      <c r="N224" s="209" t="s">
        <v>47</v>
      </c>
      <c r="O224" s="87"/>
      <c r="P224" s="210">
        <f>O224*H224</f>
        <v>0</v>
      </c>
      <c r="Q224" s="210">
        <v>0.017000000000000001</v>
      </c>
      <c r="R224" s="210">
        <f>Q224*H224</f>
        <v>3.1581920000000006</v>
      </c>
      <c r="S224" s="210">
        <v>0.017000000000000001</v>
      </c>
      <c r="T224" s="211">
        <f>S224*H224</f>
        <v>3.1581920000000006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2" t="s">
        <v>134</v>
      </c>
      <c r="AT224" s="212" t="s">
        <v>130</v>
      </c>
      <c r="AU224" s="212" t="s">
        <v>85</v>
      </c>
      <c r="AY224" s="19" t="s">
        <v>127</v>
      </c>
      <c r="BE224" s="213">
        <f>IF(N224="základní",J224,0)</f>
        <v>0</v>
      </c>
      <c r="BF224" s="213">
        <f>IF(N224="snížená",J224,0)</f>
        <v>0</v>
      </c>
      <c r="BG224" s="213">
        <f>IF(N224="zákl. přenesená",J224,0)</f>
        <v>0</v>
      </c>
      <c r="BH224" s="213">
        <f>IF(N224="sníž. přenesená",J224,0)</f>
        <v>0</v>
      </c>
      <c r="BI224" s="213">
        <f>IF(N224="nulová",J224,0)</f>
        <v>0</v>
      </c>
      <c r="BJ224" s="19" t="s">
        <v>135</v>
      </c>
      <c r="BK224" s="213">
        <f>ROUND(I224*H224,2)</f>
        <v>0</v>
      </c>
      <c r="BL224" s="19" t="s">
        <v>134</v>
      </c>
      <c r="BM224" s="212" t="s">
        <v>302</v>
      </c>
    </row>
    <row r="225" s="2" customFormat="1">
      <c r="A225" s="40"/>
      <c r="B225" s="41"/>
      <c r="C225" s="42"/>
      <c r="D225" s="214" t="s">
        <v>137</v>
      </c>
      <c r="E225" s="42"/>
      <c r="F225" s="215" t="s">
        <v>303</v>
      </c>
      <c r="G225" s="42"/>
      <c r="H225" s="42"/>
      <c r="I225" s="216"/>
      <c r="J225" s="42"/>
      <c r="K225" s="42"/>
      <c r="L225" s="46"/>
      <c r="M225" s="217"/>
      <c r="N225" s="218"/>
      <c r="O225" s="87"/>
      <c r="P225" s="87"/>
      <c r="Q225" s="87"/>
      <c r="R225" s="87"/>
      <c r="S225" s="87"/>
      <c r="T225" s="88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137</v>
      </c>
      <c r="AU225" s="19" t="s">
        <v>85</v>
      </c>
    </row>
    <row r="226" s="2" customFormat="1">
      <c r="A226" s="40"/>
      <c r="B226" s="41"/>
      <c r="C226" s="42"/>
      <c r="D226" s="219" t="s">
        <v>139</v>
      </c>
      <c r="E226" s="42"/>
      <c r="F226" s="220" t="s">
        <v>304</v>
      </c>
      <c r="G226" s="42"/>
      <c r="H226" s="42"/>
      <c r="I226" s="216"/>
      <c r="J226" s="42"/>
      <c r="K226" s="42"/>
      <c r="L226" s="46"/>
      <c r="M226" s="217"/>
      <c r="N226" s="218"/>
      <c r="O226" s="87"/>
      <c r="P226" s="87"/>
      <c r="Q226" s="87"/>
      <c r="R226" s="87"/>
      <c r="S226" s="87"/>
      <c r="T226" s="88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139</v>
      </c>
      <c r="AU226" s="19" t="s">
        <v>85</v>
      </c>
    </row>
    <row r="227" s="13" customFormat="1">
      <c r="A227" s="13"/>
      <c r="B227" s="221"/>
      <c r="C227" s="222"/>
      <c r="D227" s="214" t="s">
        <v>141</v>
      </c>
      <c r="E227" s="223" t="s">
        <v>31</v>
      </c>
      <c r="F227" s="224" t="s">
        <v>288</v>
      </c>
      <c r="G227" s="222"/>
      <c r="H227" s="223" t="s">
        <v>31</v>
      </c>
      <c r="I227" s="225"/>
      <c r="J227" s="222"/>
      <c r="K227" s="222"/>
      <c r="L227" s="226"/>
      <c r="M227" s="227"/>
      <c r="N227" s="228"/>
      <c r="O227" s="228"/>
      <c r="P227" s="228"/>
      <c r="Q227" s="228"/>
      <c r="R227" s="228"/>
      <c r="S227" s="228"/>
      <c r="T227" s="22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0" t="s">
        <v>141</v>
      </c>
      <c r="AU227" s="230" t="s">
        <v>85</v>
      </c>
      <c r="AV227" s="13" t="s">
        <v>79</v>
      </c>
      <c r="AW227" s="13" t="s">
        <v>36</v>
      </c>
      <c r="AX227" s="13" t="s">
        <v>74</v>
      </c>
      <c r="AY227" s="230" t="s">
        <v>127</v>
      </c>
    </row>
    <row r="228" s="14" customFormat="1">
      <c r="A228" s="14"/>
      <c r="B228" s="231"/>
      <c r="C228" s="232"/>
      <c r="D228" s="214" t="s">
        <v>141</v>
      </c>
      <c r="E228" s="233" t="s">
        <v>81</v>
      </c>
      <c r="F228" s="234" t="s">
        <v>305</v>
      </c>
      <c r="G228" s="232"/>
      <c r="H228" s="235">
        <v>102</v>
      </c>
      <c r="I228" s="236"/>
      <c r="J228" s="232"/>
      <c r="K228" s="232"/>
      <c r="L228" s="237"/>
      <c r="M228" s="238"/>
      <c r="N228" s="239"/>
      <c r="O228" s="239"/>
      <c r="P228" s="239"/>
      <c r="Q228" s="239"/>
      <c r="R228" s="239"/>
      <c r="S228" s="239"/>
      <c r="T228" s="24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1" t="s">
        <v>141</v>
      </c>
      <c r="AU228" s="241" t="s">
        <v>85</v>
      </c>
      <c r="AV228" s="14" t="s">
        <v>85</v>
      </c>
      <c r="AW228" s="14" t="s">
        <v>36</v>
      </c>
      <c r="AX228" s="14" t="s">
        <v>74</v>
      </c>
      <c r="AY228" s="241" t="s">
        <v>127</v>
      </c>
    </row>
    <row r="229" s="13" customFormat="1">
      <c r="A229" s="13"/>
      <c r="B229" s="221"/>
      <c r="C229" s="222"/>
      <c r="D229" s="214" t="s">
        <v>141</v>
      </c>
      <c r="E229" s="223" t="s">
        <v>31</v>
      </c>
      <c r="F229" s="224" t="s">
        <v>306</v>
      </c>
      <c r="G229" s="222"/>
      <c r="H229" s="223" t="s">
        <v>31</v>
      </c>
      <c r="I229" s="225"/>
      <c r="J229" s="222"/>
      <c r="K229" s="222"/>
      <c r="L229" s="226"/>
      <c r="M229" s="227"/>
      <c r="N229" s="228"/>
      <c r="O229" s="228"/>
      <c r="P229" s="228"/>
      <c r="Q229" s="228"/>
      <c r="R229" s="228"/>
      <c r="S229" s="228"/>
      <c r="T229" s="22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0" t="s">
        <v>141</v>
      </c>
      <c r="AU229" s="230" t="s">
        <v>85</v>
      </c>
      <c r="AV229" s="13" t="s">
        <v>79</v>
      </c>
      <c r="AW229" s="13" t="s">
        <v>36</v>
      </c>
      <c r="AX229" s="13" t="s">
        <v>74</v>
      </c>
      <c r="AY229" s="230" t="s">
        <v>127</v>
      </c>
    </row>
    <row r="230" s="13" customFormat="1">
      <c r="A230" s="13"/>
      <c r="B230" s="221"/>
      <c r="C230" s="222"/>
      <c r="D230" s="214" t="s">
        <v>141</v>
      </c>
      <c r="E230" s="223" t="s">
        <v>31</v>
      </c>
      <c r="F230" s="224" t="s">
        <v>307</v>
      </c>
      <c r="G230" s="222"/>
      <c r="H230" s="223" t="s">
        <v>31</v>
      </c>
      <c r="I230" s="225"/>
      <c r="J230" s="222"/>
      <c r="K230" s="222"/>
      <c r="L230" s="226"/>
      <c r="M230" s="227"/>
      <c r="N230" s="228"/>
      <c r="O230" s="228"/>
      <c r="P230" s="228"/>
      <c r="Q230" s="228"/>
      <c r="R230" s="228"/>
      <c r="S230" s="228"/>
      <c r="T230" s="22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0" t="s">
        <v>141</v>
      </c>
      <c r="AU230" s="230" t="s">
        <v>85</v>
      </c>
      <c r="AV230" s="13" t="s">
        <v>79</v>
      </c>
      <c r="AW230" s="13" t="s">
        <v>36</v>
      </c>
      <c r="AX230" s="13" t="s">
        <v>74</v>
      </c>
      <c r="AY230" s="230" t="s">
        <v>127</v>
      </c>
    </row>
    <row r="231" s="14" customFormat="1">
      <c r="A231" s="14"/>
      <c r="B231" s="231"/>
      <c r="C231" s="232"/>
      <c r="D231" s="214" t="s">
        <v>141</v>
      </c>
      <c r="E231" s="233" t="s">
        <v>86</v>
      </c>
      <c r="F231" s="234" t="s">
        <v>308</v>
      </c>
      <c r="G231" s="232"/>
      <c r="H231" s="235">
        <v>81.599999999999994</v>
      </c>
      <c r="I231" s="236"/>
      <c r="J231" s="232"/>
      <c r="K231" s="232"/>
      <c r="L231" s="237"/>
      <c r="M231" s="238"/>
      <c r="N231" s="239"/>
      <c r="O231" s="239"/>
      <c r="P231" s="239"/>
      <c r="Q231" s="239"/>
      <c r="R231" s="239"/>
      <c r="S231" s="239"/>
      <c r="T231" s="24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1" t="s">
        <v>141</v>
      </c>
      <c r="AU231" s="241" t="s">
        <v>85</v>
      </c>
      <c r="AV231" s="14" t="s">
        <v>85</v>
      </c>
      <c r="AW231" s="14" t="s">
        <v>36</v>
      </c>
      <c r="AX231" s="14" t="s">
        <v>74</v>
      </c>
      <c r="AY231" s="241" t="s">
        <v>127</v>
      </c>
    </row>
    <row r="232" s="14" customFormat="1">
      <c r="A232" s="14"/>
      <c r="B232" s="231"/>
      <c r="C232" s="232"/>
      <c r="D232" s="214" t="s">
        <v>141</v>
      </c>
      <c r="E232" s="233" t="s">
        <v>90</v>
      </c>
      <c r="F232" s="234" t="s">
        <v>309</v>
      </c>
      <c r="G232" s="232"/>
      <c r="H232" s="235">
        <v>2.1760000000000002</v>
      </c>
      <c r="I232" s="236"/>
      <c r="J232" s="232"/>
      <c r="K232" s="232"/>
      <c r="L232" s="237"/>
      <c r="M232" s="238"/>
      <c r="N232" s="239"/>
      <c r="O232" s="239"/>
      <c r="P232" s="239"/>
      <c r="Q232" s="239"/>
      <c r="R232" s="239"/>
      <c r="S232" s="239"/>
      <c r="T232" s="24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1" t="s">
        <v>141</v>
      </c>
      <c r="AU232" s="241" t="s">
        <v>85</v>
      </c>
      <c r="AV232" s="14" t="s">
        <v>85</v>
      </c>
      <c r="AW232" s="14" t="s">
        <v>36</v>
      </c>
      <c r="AX232" s="14" t="s">
        <v>74</v>
      </c>
      <c r="AY232" s="241" t="s">
        <v>127</v>
      </c>
    </row>
    <row r="233" s="15" customFormat="1">
      <c r="A233" s="15"/>
      <c r="B233" s="242"/>
      <c r="C233" s="243"/>
      <c r="D233" s="214" t="s">
        <v>141</v>
      </c>
      <c r="E233" s="244" t="s">
        <v>31</v>
      </c>
      <c r="F233" s="245" t="s">
        <v>147</v>
      </c>
      <c r="G233" s="243"/>
      <c r="H233" s="246">
        <v>185.77600000000001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2" t="s">
        <v>141</v>
      </c>
      <c r="AU233" s="252" t="s">
        <v>85</v>
      </c>
      <c r="AV233" s="15" t="s">
        <v>135</v>
      </c>
      <c r="AW233" s="15" t="s">
        <v>36</v>
      </c>
      <c r="AX233" s="15" t="s">
        <v>79</v>
      </c>
      <c r="AY233" s="252" t="s">
        <v>127</v>
      </c>
    </row>
    <row r="234" s="2" customFormat="1" ht="16.5" customHeight="1">
      <c r="A234" s="40"/>
      <c r="B234" s="41"/>
      <c r="C234" s="201" t="s">
        <v>310</v>
      </c>
      <c r="D234" s="201" t="s">
        <v>130</v>
      </c>
      <c r="E234" s="202" t="s">
        <v>311</v>
      </c>
      <c r="F234" s="203" t="s">
        <v>312</v>
      </c>
      <c r="G234" s="204" t="s">
        <v>83</v>
      </c>
      <c r="H234" s="205">
        <v>185.77600000000001</v>
      </c>
      <c r="I234" s="206"/>
      <c r="J234" s="207">
        <f>ROUND(I234*H234,2)</f>
        <v>0</v>
      </c>
      <c r="K234" s="203" t="s">
        <v>133</v>
      </c>
      <c r="L234" s="46"/>
      <c r="M234" s="208" t="s">
        <v>31</v>
      </c>
      <c r="N234" s="209" t="s">
        <v>47</v>
      </c>
      <c r="O234" s="87"/>
      <c r="P234" s="210">
        <f>O234*H234</f>
        <v>0</v>
      </c>
      <c r="Q234" s="210">
        <v>0.00085791999999999997</v>
      </c>
      <c r="R234" s="210">
        <f>Q234*H234</f>
        <v>0.15938094592000002</v>
      </c>
      <c r="S234" s="210">
        <v>0</v>
      </c>
      <c r="T234" s="211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2" t="s">
        <v>134</v>
      </c>
      <c r="AT234" s="212" t="s">
        <v>130</v>
      </c>
      <c r="AU234" s="212" t="s">
        <v>85</v>
      </c>
      <c r="AY234" s="19" t="s">
        <v>127</v>
      </c>
      <c r="BE234" s="213">
        <f>IF(N234="základní",J234,0)</f>
        <v>0</v>
      </c>
      <c r="BF234" s="213">
        <f>IF(N234="snížená",J234,0)</f>
        <v>0</v>
      </c>
      <c r="BG234" s="213">
        <f>IF(N234="zákl. přenesená",J234,0)</f>
        <v>0</v>
      </c>
      <c r="BH234" s="213">
        <f>IF(N234="sníž. přenesená",J234,0)</f>
        <v>0</v>
      </c>
      <c r="BI234" s="213">
        <f>IF(N234="nulová",J234,0)</f>
        <v>0</v>
      </c>
      <c r="BJ234" s="19" t="s">
        <v>135</v>
      </c>
      <c r="BK234" s="213">
        <f>ROUND(I234*H234,2)</f>
        <v>0</v>
      </c>
      <c r="BL234" s="19" t="s">
        <v>134</v>
      </c>
      <c r="BM234" s="212" t="s">
        <v>313</v>
      </c>
    </row>
    <row r="235" s="2" customFormat="1">
      <c r="A235" s="40"/>
      <c r="B235" s="41"/>
      <c r="C235" s="42"/>
      <c r="D235" s="214" t="s">
        <v>137</v>
      </c>
      <c r="E235" s="42"/>
      <c r="F235" s="215" t="s">
        <v>314</v>
      </c>
      <c r="G235" s="42"/>
      <c r="H235" s="42"/>
      <c r="I235" s="216"/>
      <c r="J235" s="42"/>
      <c r="K235" s="42"/>
      <c r="L235" s="46"/>
      <c r="M235" s="217"/>
      <c r="N235" s="218"/>
      <c r="O235" s="87"/>
      <c r="P235" s="87"/>
      <c r="Q235" s="87"/>
      <c r="R235" s="87"/>
      <c r="S235" s="87"/>
      <c r="T235" s="88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137</v>
      </c>
      <c r="AU235" s="19" t="s">
        <v>85</v>
      </c>
    </row>
    <row r="236" s="2" customFormat="1">
      <c r="A236" s="40"/>
      <c r="B236" s="41"/>
      <c r="C236" s="42"/>
      <c r="D236" s="219" t="s">
        <v>139</v>
      </c>
      <c r="E236" s="42"/>
      <c r="F236" s="220" t="s">
        <v>315</v>
      </c>
      <c r="G236" s="42"/>
      <c r="H236" s="42"/>
      <c r="I236" s="216"/>
      <c r="J236" s="42"/>
      <c r="K236" s="42"/>
      <c r="L236" s="46"/>
      <c r="M236" s="217"/>
      <c r="N236" s="218"/>
      <c r="O236" s="87"/>
      <c r="P236" s="87"/>
      <c r="Q236" s="87"/>
      <c r="R236" s="87"/>
      <c r="S236" s="87"/>
      <c r="T236" s="88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139</v>
      </c>
      <c r="AU236" s="19" t="s">
        <v>85</v>
      </c>
    </row>
    <row r="237" s="14" customFormat="1">
      <c r="A237" s="14"/>
      <c r="B237" s="231"/>
      <c r="C237" s="232"/>
      <c r="D237" s="214" t="s">
        <v>141</v>
      </c>
      <c r="E237" s="233" t="s">
        <v>31</v>
      </c>
      <c r="F237" s="234" t="s">
        <v>316</v>
      </c>
      <c r="G237" s="232"/>
      <c r="H237" s="235">
        <v>185.77600000000001</v>
      </c>
      <c r="I237" s="236"/>
      <c r="J237" s="232"/>
      <c r="K237" s="232"/>
      <c r="L237" s="237"/>
      <c r="M237" s="238"/>
      <c r="N237" s="239"/>
      <c r="O237" s="239"/>
      <c r="P237" s="239"/>
      <c r="Q237" s="239"/>
      <c r="R237" s="239"/>
      <c r="S237" s="239"/>
      <c r="T237" s="24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1" t="s">
        <v>141</v>
      </c>
      <c r="AU237" s="241" t="s">
        <v>85</v>
      </c>
      <c r="AV237" s="14" t="s">
        <v>85</v>
      </c>
      <c r="AW237" s="14" t="s">
        <v>36</v>
      </c>
      <c r="AX237" s="14" t="s">
        <v>79</v>
      </c>
      <c r="AY237" s="241" t="s">
        <v>127</v>
      </c>
    </row>
    <row r="238" s="2" customFormat="1">
      <c r="A238" s="40"/>
      <c r="B238" s="41"/>
      <c r="C238" s="42"/>
      <c r="D238" s="214" t="s">
        <v>317</v>
      </c>
      <c r="E238" s="42"/>
      <c r="F238" s="263" t="s">
        <v>318</v>
      </c>
      <c r="G238" s="42"/>
      <c r="H238" s="42"/>
      <c r="I238" s="42"/>
      <c r="J238" s="42"/>
      <c r="K238" s="42"/>
      <c r="L238" s="46"/>
      <c r="M238" s="217"/>
      <c r="N238" s="218"/>
      <c r="O238" s="87"/>
      <c r="P238" s="87"/>
      <c r="Q238" s="87"/>
      <c r="R238" s="87"/>
      <c r="S238" s="87"/>
      <c r="T238" s="88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U238" s="19" t="s">
        <v>85</v>
      </c>
    </row>
    <row r="239" s="2" customFormat="1">
      <c r="A239" s="40"/>
      <c r="B239" s="41"/>
      <c r="C239" s="42"/>
      <c r="D239" s="214" t="s">
        <v>317</v>
      </c>
      <c r="E239" s="42"/>
      <c r="F239" s="264" t="s">
        <v>288</v>
      </c>
      <c r="G239" s="42"/>
      <c r="H239" s="265">
        <v>0</v>
      </c>
      <c r="I239" s="42"/>
      <c r="J239" s="42"/>
      <c r="K239" s="42"/>
      <c r="L239" s="46"/>
      <c r="M239" s="217"/>
      <c r="N239" s="218"/>
      <c r="O239" s="87"/>
      <c r="P239" s="87"/>
      <c r="Q239" s="87"/>
      <c r="R239" s="87"/>
      <c r="S239" s="87"/>
      <c r="T239" s="88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U239" s="19" t="s">
        <v>85</v>
      </c>
    </row>
    <row r="240" s="2" customFormat="1">
      <c r="A240" s="40"/>
      <c r="B240" s="41"/>
      <c r="C240" s="42"/>
      <c r="D240" s="214" t="s">
        <v>317</v>
      </c>
      <c r="E240" s="42"/>
      <c r="F240" s="264" t="s">
        <v>305</v>
      </c>
      <c r="G240" s="42"/>
      <c r="H240" s="265">
        <v>102</v>
      </c>
      <c r="I240" s="42"/>
      <c r="J240" s="42"/>
      <c r="K240" s="42"/>
      <c r="L240" s="46"/>
      <c r="M240" s="217"/>
      <c r="N240" s="218"/>
      <c r="O240" s="87"/>
      <c r="P240" s="87"/>
      <c r="Q240" s="87"/>
      <c r="R240" s="87"/>
      <c r="S240" s="87"/>
      <c r="T240" s="88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U240" s="19" t="s">
        <v>85</v>
      </c>
    </row>
    <row r="241" s="2" customFormat="1">
      <c r="A241" s="40"/>
      <c r="B241" s="41"/>
      <c r="C241" s="42"/>
      <c r="D241" s="214" t="s">
        <v>317</v>
      </c>
      <c r="E241" s="42"/>
      <c r="F241" s="263" t="s">
        <v>319</v>
      </c>
      <c r="G241" s="42"/>
      <c r="H241" s="42"/>
      <c r="I241" s="42"/>
      <c r="J241" s="42"/>
      <c r="K241" s="42"/>
      <c r="L241" s="46"/>
      <c r="M241" s="217"/>
      <c r="N241" s="218"/>
      <c r="O241" s="87"/>
      <c r="P241" s="87"/>
      <c r="Q241" s="87"/>
      <c r="R241" s="87"/>
      <c r="S241" s="87"/>
      <c r="T241" s="88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U241" s="19" t="s">
        <v>85</v>
      </c>
    </row>
    <row r="242" s="2" customFormat="1">
      <c r="A242" s="40"/>
      <c r="B242" s="41"/>
      <c r="C242" s="42"/>
      <c r="D242" s="214" t="s">
        <v>317</v>
      </c>
      <c r="E242" s="42"/>
      <c r="F242" s="264" t="s">
        <v>306</v>
      </c>
      <c r="G242" s="42"/>
      <c r="H242" s="265">
        <v>0</v>
      </c>
      <c r="I242" s="42"/>
      <c r="J242" s="42"/>
      <c r="K242" s="42"/>
      <c r="L242" s="46"/>
      <c r="M242" s="217"/>
      <c r="N242" s="218"/>
      <c r="O242" s="87"/>
      <c r="P242" s="87"/>
      <c r="Q242" s="87"/>
      <c r="R242" s="87"/>
      <c r="S242" s="87"/>
      <c r="T242" s="88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U242" s="19" t="s">
        <v>85</v>
      </c>
    </row>
    <row r="243" s="2" customFormat="1">
      <c r="A243" s="40"/>
      <c r="B243" s="41"/>
      <c r="C243" s="42"/>
      <c r="D243" s="214" t="s">
        <v>317</v>
      </c>
      <c r="E243" s="42"/>
      <c r="F243" s="264" t="s">
        <v>307</v>
      </c>
      <c r="G243" s="42"/>
      <c r="H243" s="265">
        <v>0</v>
      </c>
      <c r="I243" s="42"/>
      <c r="J243" s="42"/>
      <c r="K243" s="42"/>
      <c r="L243" s="46"/>
      <c r="M243" s="217"/>
      <c r="N243" s="218"/>
      <c r="O243" s="87"/>
      <c r="P243" s="87"/>
      <c r="Q243" s="87"/>
      <c r="R243" s="87"/>
      <c r="S243" s="87"/>
      <c r="T243" s="88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U243" s="19" t="s">
        <v>85</v>
      </c>
    </row>
    <row r="244" s="2" customFormat="1">
      <c r="A244" s="40"/>
      <c r="B244" s="41"/>
      <c r="C244" s="42"/>
      <c r="D244" s="214" t="s">
        <v>317</v>
      </c>
      <c r="E244" s="42"/>
      <c r="F244" s="264" t="s">
        <v>308</v>
      </c>
      <c r="G244" s="42"/>
      <c r="H244" s="265">
        <v>81.599999999999994</v>
      </c>
      <c r="I244" s="42"/>
      <c r="J244" s="42"/>
      <c r="K244" s="42"/>
      <c r="L244" s="46"/>
      <c r="M244" s="217"/>
      <c r="N244" s="218"/>
      <c r="O244" s="87"/>
      <c r="P244" s="87"/>
      <c r="Q244" s="87"/>
      <c r="R244" s="87"/>
      <c r="S244" s="87"/>
      <c r="T244" s="88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U244" s="19" t="s">
        <v>85</v>
      </c>
    </row>
    <row r="245" s="2" customFormat="1">
      <c r="A245" s="40"/>
      <c r="B245" s="41"/>
      <c r="C245" s="42"/>
      <c r="D245" s="214" t="s">
        <v>317</v>
      </c>
      <c r="E245" s="42"/>
      <c r="F245" s="263" t="s">
        <v>320</v>
      </c>
      <c r="G245" s="42"/>
      <c r="H245" s="42"/>
      <c r="I245" s="42"/>
      <c r="J245" s="42"/>
      <c r="K245" s="42"/>
      <c r="L245" s="46"/>
      <c r="M245" s="217"/>
      <c r="N245" s="218"/>
      <c r="O245" s="87"/>
      <c r="P245" s="87"/>
      <c r="Q245" s="87"/>
      <c r="R245" s="87"/>
      <c r="S245" s="87"/>
      <c r="T245" s="88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U245" s="19" t="s">
        <v>85</v>
      </c>
    </row>
    <row r="246" s="2" customFormat="1">
      <c r="A246" s="40"/>
      <c r="B246" s="41"/>
      <c r="C246" s="42"/>
      <c r="D246" s="214" t="s">
        <v>317</v>
      </c>
      <c r="E246" s="42"/>
      <c r="F246" s="264" t="s">
        <v>309</v>
      </c>
      <c r="G246" s="42"/>
      <c r="H246" s="265">
        <v>2.1760000000000002</v>
      </c>
      <c r="I246" s="42"/>
      <c r="J246" s="42"/>
      <c r="K246" s="42"/>
      <c r="L246" s="46"/>
      <c r="M246" s="217"/>
      <c r="N246" s="218"/>
      <c r="O246" s="87"/>
      <c r="P246" s="87"/>
      <c r="Q246" s="87"/>
      <c r="R246" s="87"/>
      <c r="S246" s="87"/>
      <c r="T246" s="88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U246" s="19" t="s">
        <v>85</v>
      </c>
    </row>
    <row r="247" s="2" customFormat="1" ht="16.5" customHeight="1">
      <c r="A247" s="40"/>
      <c r="B247" s="41"/>
      <c r="C247" s="253" t="s">
        <v>321</v>
      </c>
      <c r="D247" s="253" t="s">
        <v>148</v>
      </c>
      <c r="E247" s="254" t="s">
        <v>322</v>
      </c>
      <c r="F247" s="255" t="s">
        <v>323</v>
      </c>
      <c r="G247" s="256" t="s">
        <v>95</v>
      </c>
      <c r="H247" s="257">
        <v>199.523</v>
      </c>
      <c r="I247" s="258"/>
      <c r="J247" s="259">
        <f>ROUND(I247*H247,2)</f>
        <v>0</v>
      </c>
      <c r="K247" s="255" t="s">
        <v>133</v>
      </c>
      <c r="L247" s="260"/>
      <c r="M247" s="261" t="s">
        <v>31</v>
      </c>
      <c r="N247" s="262" t="s">
        <v>47</v>
      </c>
      <c r="O247" s="87"/>
      <c r="P247" s="210">
        <f>O247*H247</f>
        <v>0</v>
      </c>
      <c r="Q247" s="210">
        <v>0.001</v>
      </c>
      <c r="R247" s="210">
        <f>Q247*H247</f>
        <v>0.19952300000000001</v>
      </c>
      <c r="S247" s="210">
        <v>0</v>
      </c>
      <c r="T247" s="211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2" t="s">
        <v>151</v>
      </c>
      <c r="AT247" s="212" t="s">
        <v>148</v>
      </c>
      <c r="AU247" s="212" t="s">
        <v>85</v>
      </c>
      <c r="AY247" s="19" t="s">
        <v>127</v>
      </c>
      <c r="BE247" s="213">
        <f>IF(N247="základní",J247,0)</f>
        <v>0</v>
      </c>
      <c r="BF247" s="213">
        <f>IF(N247="snížená",J247,0)</f>
        <v>0</v>
      </c>
      <c r="BG247" s="213">
        <f>IF(N247="zákl. přenesená",J247,0)</f>
        <v>0</v>
      </c>
      <c r="BH247" s="213">
        <f>IF(N247="sníž. přenesená",J247,0)</f>
        <v>0</v>
      </c>
      <c r="BI247" s="213">
        <f>IF(N247="nulová",J247,0)</f>
        <v>0</v>
      </c>
      <c r="BJ247" s="19" t="s">
        <v>135</v>
      </c>
      <c r="BK247" s="213">
        <f>ROUND(I247*H247,2)</f>
        <v>0</v>
      </c>
      <c r="BL247" s="19" t="s">
        <v>134</v>
      </c>
      <c r="BM247" s="212" t="s">
        <v>324</v>
      </c>
    </row>
    <row r="248" s="2" customFormat="1">
      <c r="A248" s="40"/>
      <c r="B248" s="41"/>
      <c r="C248" s="42"/>
      <c r="D248" s="214" t="s">
        <v>137</v>
      </c>
      <c r="E248" s="42"/>
      <c r="F248" s="215" t="s">
        <v>323</v>
      </c>
      <c r="G248" s="42"/>
      <c r="H248" s="42"/>
      <c r="I248" s="216"/>
      <c r="J248" s="42"/>
      <c r="K248" s="42"/>
      <c r="L248" s="46"/>
      <c r="M248" s="217"/>
      <c r="N248" s="218"/>
      <c r="O248" s="87"/>
      <c r="P248" s="87"/>
      <c r="Q248" s="87"/>
      <c r="R248" s="87"/>
      <c r="S248" s="87"/>
      <c r="T248" s="88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137</v>
      </c>
      <c r="AU248" s="19" t="s">
        <v>85</v>
      </c>
    </row>
    <row r="249" s="14" customFormat="1">
      <c r="A249" s="14"/>
      <c r="B249" s="231"/>
      <c r="C249" s="232"/>
      <c r="D249" s="214" t="s">
        <v>141</v>
      </c>
      <c r="E249" s="233" t="s">
        <v>31</v>
      </c>
      <c r="F249" s="234" t="s">
        <v>325</v>
      </c>
      <c r="G249" s="232"/>
      <c r="H249" s="235">
        <v>199.523</v>
      </c>
      <c r="I249" s="236"/>
      <c r="J249" s="232"/>
      <c r="K249" s="232"/>
      <c r="L249" s="237"/>
      <c r="M249" s="238"/>
      <c r="N249" s="239"/>
      <c r="O249" s="239"/>
      <c r="P249" s="239"/>
      <c r="Q249" s="239"/>
      <c r="R249" s="239"/>
      <c r="S249" s="239"/>
      <c r="T249" s="240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1" t="s">
        <v>141</v>
      </c>
      <c r="AU249" s="241" t="s">
        <v>85</v>
      </c>
      <c r="AV249" s="14" t="s">
        <v>85</v>
      </c>
      <c r="AW249" s="14" t="s">
        <v>36</v>
      </c>
      <c r="AX249" s="14" t="s">
        <v>79</v>
      </c>
      <c r="AY249" s="241" t="s">
        <v>127</v>
      </c>
    </row>
    <row r="250" s="2" customFormat="1">
      <c r="A250" s="40"/>
      <c r="B250" s="41"/>
      <c r="C250" s="42"/>
      <c r="D250" s="214" t="s">
        <v>317</v>
      </c>
      <c r="E250" s="42"/>
      <c r="F250" s="263" t="s">
        <v>318</v>
      </c>
      <c r="G250" s="42"/>
      <c r="H250" s="42"/>
      <c r="I250" s="42"/>
      <c r="J250" s="42"/>
      <c r="K250" s="42"/>
      <c r="L250" s="46"/>
      <c r="M250" s="217"/>
      <c r="N250" s="218"/>
      <c r="O250" s="87"/>
      <c r="P250" s="87"/>
      <c r="Q250" s="87"/>
      <c r="R250" s="87"/>
      <c r="S250" s="87"/>
      <c r="T250" s="88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U250" s="19" t="s">
        <v>85</v>
      </c>
    </row>
    <row r="251" s="2" customFormat="1">
      <c r="A251" s="40"/>
      <c r="B251" s="41"/>
      <c r="C251" s="42"/>
      <c r="D251" s="214" t="s">
        <v>317</v>
      </c>
      <c r="E251" s="42"/>
      <c r="F251" s="264" t="s">
        <v>288</v>
      </c>
      <c r="G251" s="42"/>
      <c r="H251" s="265">
        <v>0</v>
      </c>
      <c r="I251" s="42"/>
      <c r="J251" s="42"/>
      <c r="K251" s="42"/>
      <c r="L251" s="46"/>
      <c r="M251" s="217"/>
      <c r="N251" s="218"/>
      <c r="O251" s="87"/>
      <c r="P251" s="87"/>
      <c r="Q251" s="87"/>
      <c r="R251" s="87"/>
      <c r="S251" s="87"/>
      <c r="T251" s="88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U251" s="19" t="s">
        <v>85</v>
      </c>
    </row>
    <row r="252" s="2" customFormat="1">
      <c r="A252" s="40"/>
      <c r="B252" s="41"/>
      <c r="C252" s="42"/>
      <c r="D252" s="214" t="s">
        <v>317</v>
      </c>
      <c r="E252" s="42"/>
      <c r="F252" s="264" t="s">
        <v>305</v>
      </c>
      <c r="G252" s="42"/>
      <c r="H252" s="265">
        <v>102</v>
      </c>
      <c r="I252" s="42"/>
      <c r="J252" s="42"/>
      <c r="K252" s="42"/>
      <c r="L252" s="46"/>
      <c r="M252" s="217"/>
      <c r="N252" s="218"/>
      <c r="O252" s="87"/>
      <c r="P252" s="87"/>
      <c r="Q252" s="87"/>
      <c r="R252" s="87"/>
      <c r="S252" s="87"/>
      <c r="T252" s="88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U252" s="19" t="s">
        <v>85</v>
      </c>
    </row>
    <row r="253" s="2" customFormat="1">
      <c r="A253" s="40"/>
      <c r="B253" s="41"/>
      <c r="C253" s="42"/>
      <c r="D253" s="214" t="s">
        <v>317</v>
      </c>
      <c r="E253" s="42"/>
      <c r="F253" s="263" t="s">
        <v>319</v>
      </c>
      <c r="G253" s="42"/>
      <c r="H253" s="42"/>
      <c r="I253" s="42"/>
      <c r="J253" s="42"/>
      <c r="K253" s="42"/>
      <c r="L253" s="46"/>
      <c r="M253" s="217"/>
      <c r="N253" s="218"/>
      <c r="O253" s="87"/>
      <c r="P253" s="87"/>
      <c r="Q253" s="87"/>
      <c r="R253" s="87"/>
      <c r="S253" s="87"/>
      <c r="T253" s="88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U253" s="19" t="s">
        <v>85</v>
      </c>
    </row>
    <row r="254" s="2" customFormat="1">
      <c r="A254" s="40"/>
      <c r="B254" s="41"/>
      <c r="C254" s="42"/>
      <c r="D254" s="214" t="s">
        <v>317</v>
      </c>
      <c r="E254" s="42"/>
      <c r="F254" s="264" t="s">
        <v>306</v>
      </c>
      <c r="G254" s="42"/>
      <c r="H254" s="265">
        <v>0</v>
      </c>
      <c r="I254" s="42"/>
      <c r="J254" s="42"/>
      <c r="K254" s="42"/>
      <c r="L254" s="46"/>
      <c r="M254" s="217"/>
      <c r="N254" s="218"/>
      <c r="O254" s="87"/>
      <c r="P254" s="87"/>
      <c r="Q254" s="87"/>
      <c r="R254" s="87"/>
      <c r="S254" s="87"/>
      <c r="T254" s="88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U254" s="19" t="s">
        <v>85</v>
      </c>
    </row>
    <row r="255" s="2" customFormat="1">
      <c r="A255" s="40"/>
      <c r="B255" s="41"/>
      <c r="C255" s="42"/>
      <c r="D255" s="214" t="s">
        <v>317</v>
      </c>
      <c r="E255" s="42"/>
      <c r="F255" s="264" t="s">
        <v>307</v>
      </c>
      <c r="G255" s="42"/>
      <c r="H255" s="265">
        <v>0</v>
      </c>
      <c r="I255" s="42"/>
      <c r="J255" s="42"/>
      <c r="K255" s="42"/>
      <c r="L255" s="46"/>
      <c r="M255" s="217"/>
      <c r="N255" s="218"/>
      <c r="O255" s="87"/>
      <c r="P255" s="87"/>
      <c r="Q255" s="87"/>
      <c r="R255" s="87"/>
      <c r="S255" s="87"/>
      <c r="T255" s="88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U255" s="19" t="s">
        <v>85</v>
      </c>
    </row>
    <row r="256" s="2" customFormat="1">
      <c r="A256" s="40"/>
      <c r="B256" s="41"/>
      <c r="C256" s="42"/>
      <c r="D256" s="214" t="s">
        <v>317</v>
      </c>
      <c r="E256" s="42"/>
      <c r="F256" s="264" t="s">
        <v>308</v>
      </c>
      <c r="G256" s="42"/>
      <c r="H256" s="265">
        <v>81.599999999999994</v>
      </c>
      <c r="I256" s="42"/>
      <c r="J256" s="42"/>
      <c r="K256" s="42"/>
      <c r="L256" s="46"/>
      <c r="M256" s="217"/>
      <c r="N256" s="218"/>
      <c r="O256" s="87"/>
      <c r="P256" s="87"/>
      <c r="Q256" s="87"/>
      <c r="R256" s="87"/>
      <c r="S256" s="87"/>
      <c r="T256" s="88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U256" s="19" t="s">
        <v>85</v>
      </c>
    </row>
    <row r="257" s="2" customFormat="1">
      <c r="A257" s="40"/>
      <c r="B257" s="41"/>
      <c r="C257" s="42"/>
      <c r="D257" s="214" t="s">
        <v>317</v>
      </c>
      <c r="E257" s="42"/>
      <c r="F257" s="263" t="s">
        <v>320</v>
      </c>
      <c r="G257" s="42"/>
      <c r="H257" s="42"/>
      <c r="I257" s="42"/>
      <c r="J257" s="42"/>
      <c r="K257" s="42"/>
      <c r="L257" s="46"/>
      <c r="M257" s="217"/>
      <c r="N257" s="218"/>
      <c r="O257" s="87"/>
      <c r="P257" s="87"/>
      <c r="Q257" s="87"/>
      <c r="R257" s="87"/>
      <c r="S257" s="87"/>
      <c r="T257" s="88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U257" s="19" t="s">
        <v>85</v>
      </c>
    </row>
    <row r="258" s="2" customFormat="1">
      <c r="A258" s="40"/>
      <c r="B258" s="41"/>
      <c r="C258" s="42"/>
      <c r="D258" s="214" t="s">
        <v>317</v>
      </c>
      <c r="E258" s="42"/>
      <c r="F258" s="264" t="s">
        <v>309</v>
      </c>
      <c r="G258" s="42"/>
      <c r="H258" s="265">
        <v>2.1760000000000002</v>
      </c>
      <c r="I258" s="42"/>
      <c r="J258" s="42"/>
      <c r="K258" s="42"/>
      <c r="L258" s="46"/>
      <c r="M258" s="217"/>
      <c r="N258" s="218"/>
      <c r="O258" s="87"/>
      <c r="P258" s="87"/>
      <c r="Q258" s="87"/>
      <c r="R258" s="87"/>
      <c r="S258" s="87"/>
      <c r="T258" s="88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U258" s="19" t="s">
        <v>85</v>
      </c>
    </row>
    <row r="259" s="2" customFormat="1" ht="16.5" customHeight="1">
      <c r="A259" s="40"/>
      <c r="B259" s="41"/>
      <c r="C259" s="201" t="s">
        <v>326</v>
      </c>
      <c r="D259" s="201" t="s">
        <v>130</v>
      </c>
      <c r="E259" s="202" t="s">
        <v>327</v>
      </c>
      <c r="F259" s="203" t="s">
        <v>328</v>
      </c>
      <c r="G259" s="204" t="s">
        <v>95</v>
      </c>
      <c r="H259" s="205">
        <v>317.64999999999998</v>
      </c>
      <c r="I259" s="206"/>
      <c r="J259" s="207">
        <f>ROUND(I259*H259,2)</f>
        <v>0</v>
      </c>
      <c r="K259" s="203" t="s">
        <v>133</v>
      </c>
      <c r="L259" s="46"/>
      <c r="M259" s="208" t="s">
        <v>31</v>
      </c>
      <c r="N259" s="209" t="s">
        <v>47</v>
      </c>
      <c r="O259" s="87"/>
      <c r="P259" s="210">
        <f>O259*H259</f>
        <v>0</v>
      </c>
      <c r="Q259" s="210">
        <v>0.00013999999999999999</v>
      </c>
      <c r="R259" s="210">
        <f>Q259*H259</f>
        <v>0.04447099999999999</v>
      </c>
      <c r="S259" s="210">
        <v>0</v>
      </c>
      <c r="T259" s="211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2" t="s">
        <v>135</v>
      </c>
      <c r="AT259" s="212" t="s">
        <v>130</v>
      </c>
      <c r="AU259" s="212" t="s">
        <v>85</v>
      </c>
      <c r="AY259" s="19" t="s">
        <v>127</v>
      </c>
      <c r="BE259" s="213">
        <f>IF(N259="základní",J259,0)</f>
        <v>0</v>
      </c>
      <c r="BF259" s="213">
        <f>IF(N259="snížená",J259,0)</f>
        <v>0</v>
      </c>
      <c r="BG259" s="213">
        <f>IF(N259="zákl. přenesená",J259,0)</f>
        <v>0</v>
      </c>
      <c r="BH259" s="213">
        <f>IF(N259="sníž. přenesená",J259,0)</f>
        <v>0</v>
      </c>
      <c r="BI259" s="213">
        <f>IF(N259="nulová",J259,0)</f>
        <v>0</v>
      </c>
      <c r="BJ259" s="19" t="s">
        <v>135</v>
      </c>
      <c r="BK259" s="213">
        <f>ROUND(I259*H259,2)</f>
        <v>0</v>
      </c>
      <c r="BL259" s="19" t="s">
        <v>135</v>
      </c>
      <c r="BM259" s="212" t="s">
        <v>329</v>
      </c>
    </row>
    <row r="260" s="2" customFormat="1">
      <c r="A260" s="40"/>
      <c r="B260" s="41"/>
      <c r="C260" s="42"/>
      <c r="D260" s="214" t="s">
        <v>137</v>
      </c>
      <c r="E260" s="42"/>
      <c r="F260" s="215" t="s">
        <v>330</v>
      </c>
      <c r="G260" s="42"/>
      <c r="H260" s="42"/>
      <c r="I260" s="216"/>
      <c r="J260" s="42"/>
      <c r="K260" s="42"/>
      <c r="L260" s="46"/>
      <c r="M260" s="217"/>
      <c r="N260" s="218"/>
      <c r="O260" s="87"/>
      <c r="P260" s="87"/>
      <c r="Q260" s="87"/>
      <c r="R260" s="87"/>
      <c r="S260" s="87"/>
      <c r="T260" s="88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137</v>
      </c>
      <c r="AU260" s="19" t="s">
        <v>85</v>
      </c>
    </row>
    <row r="261" s="2" customFormat="1">
      <c r="A261" s="40"/>
      <c r="B261" s="41"/>
      <c r="C261" s="42"/>
      <c r="D261" s="219" t="s">
        <v>139</v>
      </c>
      <c r="E261" s="42"/>
      <c r="F261" s="220" t="s">
        <v>331</v>
      </c>
      <c r="G261" s="42"/>
      <c r="H261" s="42"/>
      <c r="I261" s="216"/>
      <c r="J261" s="42"/>
      <c r="K261" s="42"/>
      <c r="L261" s="46"/>
      <c r="M261" s="217"/>
      <c r="N261" s="218"/>
      <c r="O261" s="87"/>
      <c r="P261" s="87"/>
      <c r="Q261" s="87"/>
      <c r="R261" s="87"/>
      <c r="S261" s="87"/>
      <c r="T261" s="88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139</v>
      </c>
      <c r="AU261" s="19" t="s">
        <v>85</v>
      </c>
    </row>
    <row r="262" s="13" customFormat="1">
      <c r="A262" s="13"/>
      <c r="B262" s="221"/>
      <c r="C262" s="222"/>
      <c r="D262" s="214" t="s">
        <v>141</v>
      </c>
      <c r="E262" s="223" t="s">
        <v>31</v>
      </c>
      <c r="F262" s="224" t="s">
        <v>181</v>
      </c>
      <c r="G262" s="222"/>
      <c r="H262" s="223" t="s">
        <v>31</v>
      </c>
      <c r="I262" s="225"/>
      <c r="J262" s="222"/>
      <c r="K262" s="222"/>
      <c r="L262" s="226"/>
      <c r="M262" s="227"/>
      <c r="N262" s="228"/>
      <c r="O262" s="228"/>
      <c r="P262" s="228"/>
      <c r="Q262" s="228"/>
      <c r="R262" s="228"/>
      <c r="S262" s="228"/>
      <c r="T262" s="22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0" t="s">
        <v>141</v>
      </c>
      <c r="AU262" s="230" t="s">
        <v>85</v>
      </c>
      <c r="AV262" s="13" t="s">
        <v>79</v>
      </c>
      <c r="AW262" s="13" t="s">
        <v>36</v>
      </c>
      <c r="AX262" s="13" t="s">
        <v>74</v>
      </c>
      <c r="AY262" s="230" t="s">
        <v>127</v>
      </c>
    </row>
    <row r="263" s="14" customFormat="1">
      <c r="A263" s="14"/>
      <c r="B263" s="231"/>
      <c r="C263" s="232"/>
      <c r="D263" s="214" t="s">
        <v>141</v>
      </c>
      <c r="E263" s="233" t="s">
        <v>93</v>
      </c>
      <c r="F263" s="234" t="s">
        <v>332</v>
      </c>
      <c r="G263" s="232"/>
      <c r="H263" s="235">
        <v>182.37000000000001</v>
      </c>
      <c r="I263" s="236"/>
      <c r="J263" s="232"/>
      <c r="K263" s="232"/>
      <c r="L263" s="237"/>
      <c r="M263" s="238"/>
      <c r="N263" s="239"/>
      <c r="O263" s="239"/>
      <c r="P263" s="239"/>
      <c r="Q263" s="239"/>
      <c r="R263" s="239"/>
      <c r="S263" s="239"/>
      <c r="T263" s="240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1" t="s">
        <v>141</v>
      </c>
      <c r="AU263" s="241" t="s">
        <v>85</v>
      </c>
      <c r="AV263" s="14" t="s">
        <v>85</v>
      </c>
      <c r="AW263" s="14" t="s">
        <v>36</v>
      </c>
      <c r="AX263" s="14" t="s">
        <v>74</v>
      </c>
      <c r="AY263" s="241" t="s">
        <v>127</v>
      </c>
    </row>
    <row r="264" s="13" customFormat="1">
      <c r="A264" s="13"/>
      <c r="B264" s="221"/>
      <c r="C264" s="222"/>
      <c r="D264" s="214" t="s">
        <v>141</v>
      </c>
      <c r="E264" s="223" t="s">
        <v>31</v>
      </c>
      <c r="F264" s="224" t="s">
        <v>184</v>
      </c>
      <c r="G264" s="222"/>
      <c r="H264" s="223" t="s">
        <v>31</v>
      </c>
      <c r="I264" s="225"/>
      <c r="J264" s="222"/>
      <c r="K264" s="222"/>
      <c r="L264" s="226"/>
      <c r="M264" s="227"/>
      <c r="N264" s="228"/>
      <c r="O264" s="228"/>
      <c r="P264" s="228"/>
      <c r="Q264" s="228"/>
      <c r="R264" s="228"/>
      <c r="S264" s="228"/>
      <c r="T264" s="22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0" t="s">
        <v>141</v>
      </c>
      <c r="AU264" s="230" t="s">
        <v>85</v>
      </c>
      <c r="AV264" s="13" t="s">
        <v>79</v>
      </c>
      <c r="AW264" s="13" t="s">
        <v>36</v>
      </c>
      <c r="AX264" s="13" t="s">
        <v>74</v>
      </c>
      <c r="AY264" s="230" t="s">
        <v>127</v>
      </c>
    </row>
    <row r="265" s="14" customFormat="1">
      <c r="A265" s="14"/>
      <c r="B265" s="231"/>
      <c r="C265" s="232"/>
      <c r="D265" s="214" t="s">
        <v>141</v>
      </c>
      <c r="E265" s="233" t="s">
        <v>97</v>
      </c>
      <c r="F265" s="234" t="s">
        <v>333</v>
      </c>
      <c r="G265" s="232"/>
      <c r="H265" s="235">
        <v>135.28</v>
      </c>
      <c r="I265" s="236"/>
      <c r="J265" s="232"/>
      <c r="K265" s="232"/>
      <c r="L265" s="237"/>
      <c r="M265" s="238"/>
      <c r="N265" s="239"/>
      <c r="O265" s="239"/>
      <c r="P265" s="239"/>
      <c r="Q265" s="239"/>
      <c r="R265" s="239"/>
      <c r="S265" s="239"/>
      <c r="T265" s="24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1" t="s">
        <v>141</v>
      </c>
      <c r="AU265" s="241" t="s">
        <v>85</v>
      </c>
      <c r="AV265" s="14" t="s">
        <v>85</v>
      </c>
      <c r="AW265" s="14" t="s">
        <v>36</v>
      </c>
      <c r="AX265" s="14" t="s">
        <v>74</v>
      </c>
      <c r="AY265" s="241" t="s">
        <v>127</v>
      </c>
    </row>
    <row r="266" s="15" customFormat="1">
      <c r="A266" s="15"/>
      <c r="B266" s="242"/>
      <c r="C266" s="243"/>
      <c r="D266" s="214" t="s">
        <v>141</v>
      </c>
      <c r="E266" s="244" t="s">
        <v>31</v>
      </c>
      <c r="F266" s="245" t="s">
        <v>147</v>
      </c>
      <c r="G266" s="243"/>
      <c r="H266" s="246">
        <v>317.64999999999998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52" t="s">
        <v>141</v>
      </c>
      <c r="AU266" s="252" t="s">
        <v>85</v>
      </c>
      <c r="AV266" s="15" t="s">
        <v>135</v>
      </c>
      <c r="AW266" s="15" t="s">
        <v>36</v>
      </c>
      <c r="AX266" s="15" t="s">
        <v>79</v>
      </c>
      <c r="AY266" s="252" t="s">
        <v>127</v>
      </c>
    </row>
    <row r="267" s="2" customFormat="1" ht="16.5" customHeight="1">
      <c r="A267" s="40"/>
      <c r="B267" s="41"/>
      <c r="C267" s="201" t="s">
        <v>334</v>
      </c>
      <c r="D267" s="201" t="s">
        <v>130</v>
      </c>
      <c r="E267" s="202" t="s">
        <v>335</v>
      </c>
      <c r="F267" s="203" t="s">
        <v>336</v>
      </c>
      <c r="G267" s="204" t="s">
        <v>83</v>
      </c>
      <c r="H267" s="205">
        <v>185.77600000000001</v>
      </c>
      <c r="I267" s="206"/>
      <c r="J267" s="207">
        <f>ROUND(I267*H267,2)</f>
        <v>0</v>
      </c>
      <c r="K267" s="203" t="s">
        <v>133</v>
      </c>
      <c r="L267" s="46"/>
      <c r="M267" s="208" t="s">
        <v>31</v>
      </c>
      <c r="N267" s="209" t="s">
        <v>47</v>
      </c>
      <c r="O267" s="87"/>
      <c r="P267" s="210">
        <f>O267*H267</f>
        <v>0</v>
      </c>
      <c r="Q267" s="210">
        <v>0.00080163999999999995</v>
      </c>
      <c r="R267" s="210">
        <f>Q267*H267</f>
        <v>0.14892547264</v>
      </c>
      <c r="S267" s="210">
        <v>0</v>
      </c>
      <c r="T267" s="211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2" t="s">
        <v>134</v>
      </c>
      <c r="AT267" s="212" t="s">
        <v>130</v>
      </c>
      <c r="AU267" s="212" t="s">
        <v>85</v>
      </c>
      <c r="AY267" s="19" t="s">
        <v>127</v>
      </c>
      <c r="BE267" s="213">
        <f>IF(N267="základní",J267,0)</f>
        <v>0</v>
      </c>
      <c r="BF267" s="213">
        <f>IF(N267="snížená",J267,0)</f>
        <v>0</v>
      </c>
      <c r="BG267" s="213">
        <f>IF(N267="zákl. přenesená",J267,0)</f>
        <v>0</v>
      </c>
      <c r="BH267" s="213">
        <f>IF(N267="sníž. přenesená",J267,0)</f>
        <v>0</v>
      </c>
      <c r="BI267" s="213">
        <f>IF(N267="nulová",J267,0)</f>
        <v>0</v>
      </c>
      <c r="BJ267" s="19" t="s">
        <v>135</v>
      </c>
      <c r="BK267" s="213">
        <f>ROUND(I267*H267,2)</f>
        <v>0</v>
      </c>
      <c r="BL267" s="19" t="s">
        <v>134</v>
      </c>
      <c r="BM267" s="212" t="s">
        <v>337</v>
      </c>
    </row>
    <row r="268" s="2" customFormat="1">
      <c r="A268" s="40"/>
      <c r="B268" s="41"/>
      <c r="C268" s="42"/>
      <c r="D268" s="214" t="s">
        <v>137</v>
      </c>
      <c r="E268" s="42"/>
      <c r="F268" s="215" t="s">
        <v>338</v>
      </c>
      <c r="G268" s="42"/>
      <c r="H268" s="42"/>
      <c r="I268" s="216"/>
      <c r="J268" s="42"/>
      <c r="K268" s="42"/>
      <c r="L268" s="46"/>
      <c r="M268" s="217"/>
      <c r="N268" s="218"/>
      <c r="O268" s="87"/>
      <c r="P268" s="87"/>
      <c r="Q268" s="87"/>
      <c r="R268" s="87"/>
      <c r="S268" s="87"/>
      <c r="T268" s="88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137</v>
      </c>
      <c r="AU268" s="19" t="s">
        <v>85</v>
      </c>
    </row>
    <row r="269" s="2" customFormat="1">
      <c r="A269" s="40"/>
      <c r="B269" s="41"/>
      <c r="C269" s="42"/>
      <c r="D269" s="219" t="s">
        <v>139</v>
      </c>
      <c r="E269" s="42"/>
      <c r="F269" s="220" t="s">
        <v>339</v>
      </c>
      <c r="G269" s="42"/>
      <c r="H269" s="42"/>
      <c r="I269" s="216"/>
      <c r="J269" s="42"/>
      <c r="K269" s="42"/>
      <c r="L269" s="46"/>
      <c r="M269" s="217"/>
      <c r="N269" s="218"/>
      <c r="O269" s="87"/>
      <c r="P269" s="87"/>
      <c r="Q269" s="87"/>
      <c r="R269" s="87"/>
      <c r="S269" s="87"/>
      <c r="T269" s="88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139</v>
      </c>
      <c r="AU269" s="19" t="s">
        <v>85</v>
      </c>
    </row>
    <row r="270" s="13" customFormat="1">
      <c r="A270" s="13"/>
      <c r="B270" s="221"/>
      <c r="C270" s="222"/>
      <c r="D270" s="214" t="s">
        <v>141</v>
      </c>
      <c r="E270" s="223" t="s">
        <v>31</v>
      </c>
      <c r="F270" s="224" t="s">
        <v>340</v>
      </c>
      <c r="G270" s="222"/>
      <c r="H270" s="223" t="s">
        <v>31</v>
      </c>
      <c r="I270" s="225"/>
      <c r="J270" s="222"/>
      <c r="K270" s="222"/>
      <c r="L270" s="226"/>
      <c r="M270" s="227"/>
      <c r="N270" s="228"/>
      <c r="O270" s="228"/>
      <c r="P270" s="228"/>
      <c r="Q270" s="228"/>
      <c r="R270" s="228"/>
      <c r="S270" s="228"/>
      <c r="T270" s="22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0" t="s">
        <v>141</v>
      </c>
      <c r="AU270" s="230" t="s">
        <v>85</v>
      </c>
      <c r="AV270" s="13" t="s">
        <v>79</v>
      </c>
      <c r="AW270" s="13" t="s">
        <v>36</v>
      </c>
      <c r="AX270" s="13" t="s">
        <v>74</v>
      </c>
      <c r="AY270" s="230" t="s">
        <v>127</v>
      </c>
    </row>
    <row r="271" s="14" customFormat="1">
      <c r="A271" s="14"/>
      <c r="B271" s="231"/>
      <c r="C271" s="232"/>
      <c r="D271" s="214" t="s">
        <v>141</v>
      </c>
      <c r="E271" s="233" t="s">
        <v>31</v>
      </c>
      <c r="F271" s="234" t="s">
        <v>316</v>
      </c>
      <c r="G271" s="232"/>
      <c r="H271" s="235">
        <v>185.77600000000001</v>
      </c>
      <c r="I271" s="236"/>
      <c r="J271" s="232"/>
      <c r="K271" s="232"/>
      <c r="L271" s="237"/>
      <c r="M271" s="238"/>
      <c r="N271" s="239"/>
      <c r="O271" s="239"/>
      <c r="P271" s="239"/>
      <c r="Q271" s="239"/>
      <c r="R271" s="239"/>
      <c r="S271" s="239"/>
      <c r="T271" s="24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1" t="s">
        <v>141</v>
      </c>
      <c r="AU271" s="241" t="s">
        <v>85</v>
      </c>
      <c r="AV271" s="14" t="s">
        <v>85</v>
      </c>
      <c r="AW271" s="14" t="s">
        <v>36</v>
      </c>
      <c r="AX271" s="14" t="s">
        <v>79</v>
      </c>
      <c r="AY271" s="241" t="s">
        <v>127</v>
      </c>
    </row>
    <row r="272" s="2" customFormat="1">
      <c r="A272" s="40"/>
      <c r="B272" s="41"/>
      <c r="C272" s="42"/>
      <c r="D272" s="214" t="s">
        <v>317</v>
      </c>
      <c r="E272" s="42"/>
      <c r="F272" s="263" t="s">
        <v>318</v>
      </c>
      <c r="G272" s="42"/>
      <c r="H272" s="42"/>
      <c r="I272" s="42"/>
      <c r="J272" s="42"/>
      <c r="K272" s="42"/>
      <c r="L272" s="46"/>
      <c r="M272" s="217"/>
      <c r="N272" s="218"/>
      <c r="O272" s="87"/>
      <c r="P272" s="87"/>
      <c r="Q272" s="87"/>
      <c r="R272" s="87"/>
      <c r="S272" s="87"/>
      <c r="T272" s="88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U272" s="19" t="s">
        <v>85</v>
      </c>
    </row>
    <row r="273" s="2" customFormat="1">
      <c r="A273" s="40"/>
      <c r="B273" s="41"/>
      <c r="C273" s="42"/>
      <c r="D273" s="214" t="s">
        <v>317</v>
      </c>
      <c r="E273" s="42"/>
      <c r="F273" s="264" t="s">
        <v>288</v>
      </c>
      <c r="G273" s="42"/>
      <c r="H273" s="265">
        <v>0</v>
      </c>
      <c r="I273" s="42"/>
      <c r="J273" s="42"/>
      <c r="K273" s="42"/>
      <c r="L273" s="46"/>
      <c r="M273" s="217"/>
      <c r="N273" s="218"/>
      <c r="O273" s="87"/>
      <c r="P273" s="87"/>
      <c r="Q273" s="87"/>
      <c r="R273" s="87"/>
      <c r="S273" s="87"/>
      <c r="T273" s="88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U273" s="19" t="s">
        <v>85</v>
      </c>
    </row>
    <row r="274" s="2" customFormat="1">
      <c r="A274" s="40"/>
      <c r="B274" s="41"/>
      <c r="C274" s="42"/>
      <c r="D274" s="214" t="s">
        <v>317</v>
      </c>
      <c r="E274" s="42"/>
      <c r="F274" s="264" t="s">
        <v>305</v>
      </c>
      <c r="G274" s="42"/>
      <c r="H274" s="265">
        <v>102</v>
      </c>
      <c r="I274" s="42"/>
      <c r="J274" s="42"/>
      <c r="K274" s="42"/>
      <c r="L274" s="46"/>
      <c r="M274" s="217"/>
      <c r="N274" s="218"/>
      <c r="O274" s="87"/>
      <c r="P274" s="87"/>
      <c r="Q274" s="87"/>
      <c r="R274" s="87"/>
      <c r="S274" s="87"/>
      <c r="T274" s="88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U274" s="19" t="s">
        <v>85</v>
      </c>
    </row>
    <row r="275" s="2" customFormat="1">
      <c r="A275" s="40"/>
      <c r="B275" s="41"/>
      <c r="C275" s="42"/>
      <c r="D275" s="214" t="s">
        <v>317</v>
      </c>
      <c r="E275" s="42"/>
      <c r="F275" s="263" t="s">
        <v>319</v>
      </c>
      <c r="G275" s="42"/>
      <c r="H275" s="42"/>
      <c r="I275" s="42"/>
      <c r="J275" s="42"/>
      <c r="K275" s="42"/>
      <c r="L275" s="46"/>
      <c r="M275" s="217"/>
      <c r="N275" s="218"/>
      <c r="O275" s="87"/>
      <c r="P275" s="87"/>
      <c r="Q275" s="87"/>
      <c r="R275" s="87"/>
      <c r="S275" s="87"/>
      <c r="T275" s="88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U275" s="19" t="s">
        <v>85</v>
      </c>
    </row>
    <row r="276" s="2" customFormat="1">
      <c r="A276" s="40"/>
      <c r="B276" s="41"/>
      <c r="C276" s="42"/>
      <c r="D276" s="214" t="s">
        <v>317</v>
      </c>
      <c r="E276" s="42"/>
      <c r="F276" s="264" t="s">
        <v>306</v>
      </c>
      <c r="G276" s="42"/>
      <c r="H276" s="265">
        <v>0</v>
      </c>
      <c r="I276" s="42"/>
      <c r="J276" s="42"/>
      <c r="K276" s="42"/>
      <c r="L276" s="46"/>
      <c r="M276" s="217"/>
      <c r="N276" s="218"/>
      <c r="O276" s="87"/>
      <c r="P276" s="87"/>
      <c r="Q276" s="87"/>
      <c r="R276" s="87"/>
      <c r="S276" s="87"/>
      <c r="T276" s="88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U276" s="19" t="s">
        <v>85</v>
      </c>
    </row>
    <row r="277" s="2" customFormat="1">
      <c r="A277" s="40"/>
      <c r="B277" s="41"/>
      <c r="C277" s="42"/>
      <c r="D277" s="214" t="s">
        <v>317</v>
      </c>
      <c r="E277" s="42"/>
      <c r="F277" s="264" t="s">
        <v>307</v>
      </c>
      <c r="G277" s="42"/>
      <c r="H277" s="265">
        <v>0</v>
      </c>
      <c r="I277" s="42"/>
      <c r="J277" s="42"/>
      <c r="K277" s="42"/>
      <c r="L277" s="46"/>
      <c r="M277" s="217"/>
      <c r="N277" s="218"/>
      <c r="O277" s="87"/>
      <c r="P277" s="87"/>
      <c r="Q277" s="87"/>
      <c r="R277" s="87"/>
      <c r="S277" s="87"/>
      <c r="T277" s="88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U277" s="19" t="s">
        <v>85</v>
      </c>
    </row>
    <row r="278" s="2" customFormat="1">
      <c r="A278" s="40"/>
      <c r="B278" s="41"/>
      <c r="C278" s="42"/>
      <c r="D278" s="214" t="s">
        <v>317</v>
      </c>
      <c r="E278" s="42"/>
      <c r="F278" s="264" t="s">
        <v>308</v>
      </c>
      <c r="G278" s="42"/>
      <c r="H278" s="265">
        <v>81.599999999999994</v>
      </c>
      <c r="I278" s="42"/>
      <c r="J278" s="42"/>
      <c r="K278" s="42"/>
      <c r="L278" s="46"/>
      <c r="M278" s="217"/>
      <c r="N278" s="218"/>
      <c r="O278" s="87"/>
      <c r="P278" s="87"/>
      <c r="Q278" s="87"/>
      <c r="R278" s="87"/>
      <c r="S278" s="87"/>
      <c r="T278" s="88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U278" s="19" t="s">
        <v>85</v>
      </c>
    </row>
    <row r="279" s="2" customFormat="1">
      <c r="A279" s="40"/>
      <c r="B279" s="41"/>
      <c r="C279" s="42"/>
      <c r="D279" s="214" t="s">
        <v>317</v>
      </c>
      <c r="E279" s="42"/>
      <c r="F279" s="263" t="s">
        <v>320</v>
      </c>
      <c r="G279" s="42"/>
      <c r="H279" s="42"/>
      <c r="I279" s="42"/>
      <c r="J279" s="42"/>
      <c r="K279" s="42"/>
      <c r="L279" s="46"/>
      <c r="M279" s="217"/>
      <c r="N279" s="218"/>
      <c r="O279" s="87"/>
      <c r="P279" s="87"/>
      <c r="Q279" s="87"/>
      <c r="R279" s="87"/>
      <c r="S279" s="87"/>
      <c r="T279" s="88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U279" s="19" t="s">
        <v>85</v>
      </c>
    </row>
    <row r="280" s="2" customFormat="1">
      <c r="A280" s="40"/>
      <c r="B280" s="41"/>
      <c r="C280" s="42"/>
      <c r="D280" s="214" t="s">
        <v>317</v>
      </c>
      <c r="E280" s="42"/>
      <c r="F280" s="264" t="s">
        <v>309</v>
      </c>
      <c r="G280" s="42"/>
      <c r="H280" s="265">
        <v>2.1760000000000002</v>
      </c>
      <c r="I280" s="42"/>
      <c r="J280" s="42"/>
      <c r="K280" s="42"/>
      <c r="L280" s="46"/>
      <c r="M280" s="217"/>
      <c r="N280" s="218"/>
      <c r="O280" s="87"/>
      <c r="P280" s="87"/>
      <c r="Q280" s="87"/>
      <c r="R280" s="87"/>
      <c r="S280" s="87"/>
      <c r="T280" s="88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U280" s="19" t="s">
        <v>85</v>
      </c>
    </row>
    <row r="281" s="2" customFormat="1" ht="16.5" customHeight="1">
      <c r="A281" s="40"/>
      <c r="B281" s="41"/>
      <c r="C281" s="201" t="s">
        <v>341</v>
      </c>
      <c r="D281" s="201" t="s">
        <v>130</v>
      </c>
      <c r="E281" s="202" t="s">
        <v>342</v>
      </c>
      <c r="F281" s="203" t="s">
        <v>343</v>
      </c>
      <c r="G281" s="204" t="s">
        <v>83</v>
      </c>
      <c r="H281" s="205">
        <v>185.77600000000001</v>
      </c>
      <c r="I281" s="206"/>
      <c r="J281" s="207">
        <f>ROUND(I281*H281,2)</f>
        <v>0</v>
      </c>
      <c r="K281" s="203" t="s">
        <v>133</v>
      </c>
      <c r="L281" s="46"/>
      <c r="M281" s="208" t="s">
        <v>31</v>
      </c>
      <c r="N281" s="209" t="s">
        <v>47</v>
      </c>
      <c r="O281" s="87"/>
      <c r="P281" s="210">
        <f>O281*H281</f>
        <v>0</v>
      </c>
      <c r="Q281" s="210">
        <v>0.00040400000000000001</v>
      </c>
      <c r="R281" s="210">
        <f>Q281*H281</f>
        <v>0.075053504000000007</v>
      </c>
      <c r="S281" s="210">
        <v>0</v>
      </c>
      <c r="T281" s="211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2" t="s">
        <v>134</v>
      </c>
      <c r="AT281" s="212" t="s">
        <v>130</v>
      </c>
      <c r="AU281" s="212" t="s">
        <v>85</v>
      </c>
      <c r="AY281" s="19" t="s">
        <v>127</v>
      </c>
      <c r="BE281" s="213">
        <f>IF(N281="základní",J281,0)</f>
        <v>0</v>
      </c>
      <c r="BF281" s="213">
        <f>IF(N281="snížená",J281,0)</f>
        <v>0</v>
      </c>
      <c r="BG281" s="213">
        <f>IF(N281="zákl. přenesená",J281,0)</f>
        <v>0</v>
      </c>
      <c r="BH281" s="213">
        <f>IF(N281="sníž. přenesená",J281,0)</f>
        <v>0</v>
      </c>
      <c r="BI281" s="213">
        <f>IF(N281="nulová",J281,0)</f>
        <v>0</v>
      </c>
      <c r="BJ281" s="19" t="s">
        <v>135</v>
      </c>
      <c r="BK281" s="213">
        <f>ROUND(I281*H281,2)</f>
        <v>0</v>
      </c>
      <c r="BL281" s="19" t="s">
        <v>134</v>
      </c>
      <c r="BM281" s="212" t="s">
        <v>344</v>
      </c>
    </row>
    <row r="282" s="2" customFormat="1">
      <c r="A282" s="40"/>
      <c r="B282" s="41"/>
      <c r="C282" s="42"/>
      <c r="D282" s="214" t="s">
        <v>137</v>
      </c>
      <c r="E282" s="42"/>
      <c r="F282" s="215" t="s">
        <v>345</v>
      </c>
      <c r="G282" s="42"/>
      <c r="H282" s="42"/>
      <c r="I282" s="216"/>
      <c r="J282" s="42"/>
      <c r="K282" s="42"/>
      <c r="L282" s="46"/>
      <c r="M282" s="217"/>
      <c r="N282" s="218"/>
      <c r="O282" s="87"/>
      <c r="P282" s="87"/>
      <c r="Q282" s="87"/>
      <c r="R282" s="87"/>
      <c r="S282" s="87"/>
      <c r="T282" s="88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137</v>
      </c>
      <c r="AU282" s="19" t="s">
        <v>85</v>
      </c>
    </row>
    <row r="283" s="2" customFormat="1">
      <c r="A283" s="40"/>
      <c r="B283" s="41"/>
      <c r="C283" s="42"/>
      <c r="D283" s="219" t="s">
        <v>139</v>
      </c>
      <c r="E283" s="42"/>
      <c r="F283" s="220" t="s">
        <v>346</v>
      </c>
      <c r="G283" s="42"/>
      <c r="H283" s="42"/>
      <c r="I283" s="216"/>
      <c r="J283" s="42"/>
      <c r="K283" s="42"/>
      <c r="L283" s="46"/>
      <c r="M283" s="217"/>
      <c r="N283" s="218"/>
      <c r="O283" s="87"/>
      <c r="P283" s="87"/>
      <c r="Q283" s="87"/>
      <c r="R283" s="87"/>
      <c r="S283" s="87"/>
      <c r="T283" s="88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139</v>
      </c>
      <c r="AU283" s="19" t="s">
        <v>85</v>
      </c>
    </row>
    <row r="284" s="2" customFormat="1" ht="16.5" customHeight="1">
      <c r="A284" s="40"/>
      <c r="B284" s="41"/>
      <c r="C284" s="201" t="s">
        <v>347</v>
      </c>
      <c r="D284" s="201" t="s">
        <v>130</v>
      </c>
      <c r="E284" s="202" t="s">
        <v>348</v>
      </c>
      <c r="F284" s="203" t="s">
        <v>349</v>
      </c>
      <c r="G284" s="204" t="s">
        <v>83</v>
      </c>
      <c r="H284" s="205">
        <v>185.77600000000001</v>
      </c>
      <c r="I284" s="206"/>
      <c r="J284" s="207">
        <f>ROUND(I284*H284,2)</f>
        <v>0</v>
      </c>
      <c r="K284" s="203" t="s">
        <v>133</v>
      </c>
      <c r="L284" s="46"/>
      <c r="M284" s="208" t="s">
        <v>31</v>
      </c>
      <c r="N284" s="209" t="s">
        <v>47</v>
      </c>
      <c r="O284" s="87"/>
      <c r="P284" s="210">
        <f>O284*H284</f>
        <v>0</v>
      </c>
      <c r="Q284" s="210">
        <v>0.00041060000000000001</v>
      </c>
      <c r="R284" s="210">
        <f>Q284*H284</f>
        <v>0.076279625600000012</v>
      </c>
      <c r="S284" s="210">
        <v>0</v>
      </c>
      <c r="T284" s="211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2" t="s">
        <v>134</v>
      </c>
      <c r="AT284" s="212" t="s">
        <v>130</v>
      </c>
      <c r="AU284" s="212" t="s">
        <v>85</v>
      </c>
      <c r="AY284" s="19" t="s">
        <v>127</v>
      </c>
      <c r="BE284" s="213">
        <f>IF(N284="základní",J284,0)</f>
        <v>0</v>
      </c>
      <c r="BF284" s="213">
        <f>IF(N284="snížená",J284,0)</f>
        <v>0</v>
      </c>
      <c r="BG284" s="213">
        <f>IF(N284="zákl. přenesená",J284,0)</f>
        <v>0</v>
      </c>
      <c r="BH284" s="213">
        <f>IF(N284="sníž. přenesená",J284,0)</f>
        <v>0</v>
      </c>
      <c r="BI284" s="213">
        <f>IF(N284="nulová",J284,0)</f>
        <v>0</v>
      </c>
      <c r="BJ284" s="19" t="s">
        <v>135</v>
      </c>
      <c r="BK284" s="213">
        <f>ROUND(I284*H284,2)</f>
        <v>0</v>
      </c>
      <c r="BL284" s="19" t="s">
        <v>134</v>
      </c>
      <c r="BM284" s="212" t="s">
        <v>350</v>
      </c>
    </row>
    <row r="285" s="2" customFormat="1">
      <c r="A285" s="40"/>
      <c r="B285" s="41"/>
      <c r="C285" s="42"/>
      <c r="D285" s="214" t="s">
        <v>137</v>
      </c>
      <c r="E285" s="42"/>
      <c r="F285" s="215" t="s">
        <v>351</v>
      </c>
      <c r="G285" s="42"/>
      <c r="H285" s="42"/>
      <c r="I285" s="216"/>
      <c r="J285" s="42"/>
      <c r="K285" s="42"/>
      <c r="L285" s="46"/>
      <c r="M285" s="217"/>
      <c r="N285" s="218"/>
      <c r="O285" s="87"/>
      <c r="P285" s="87"/>
      <c r="Q285" s="87"/>
      <c r="R285" s="87"/>
      <c r="S285" s="87"/>
      <c r="T285" s="88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137</v>
      </c>
      <c r="AU285" s="19" t="s">
        <v>85</v>
      </c>
    </row>
    <row r="286" s="2" customFormat="1">
      <c r="A286" s="40"/>
      <c r="B286" s="41"/>
      <c r="C286" s="42"/>
      <c r="D286" s="219" t="s">
        <v>139</v>
      </c>
      <c r="E286" s="42"/>
      <c r="F286" s="220" t="s">
        <v>352</v>
      </c>
      <c r="G286" s="42"/>
      <c r="H286" s="42"/>
      <c r="I286" s="216"/>
      <c r="J286" s="42"/>
      <c r="K286" s="42"/>
      <c r="L286" s="46"/>
      <c r="M286" s="217"/>
      <c r="N286" s="218"/>
      <c r="O286" s="87"/>
      <c r="P286" s="87"/>
      <c r="Q286" s="87"/>
      <c r="R286" s="87"/>
      <c r="S286" s="87"/>
      <c r="T286" s="88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139</v>
      </c>
      <c r="AU286" s="19" t="s">
        <v>85</v>
      </c>
    </row>
    <row r="287" s="12" customFormat="1" ht="25.92" customHeight="1">
      <c r="A287" s="12"/>
      <c r="B287" s="185"/>
      <c r="C287" s="186"/>
      <c r="D287" s="187" t="s">
        <v>73</v>
      </c>
      <c r="E287" s="188" t="s">
        <v>353</v>
      </c>
      <c r="F287" s="188" t="s">
        <v>354</v>
      </c>
      <c r="G287" s="186"/>
      <c r="H287" s="186"/>
      <c r="I287" s="189"/>
      <c r="J287" s="190">
        <f>BK287</f>
        <v>0</v>
      </c>
      <c r="K287" s="186"/>
      <c r="L287" s="191"/>
      <c r="M287" s="192"/>
      <c r="N287" s="193"/>
      <c r="O287" s="193"/>
      <c r="P287" s="194">
        <f>P288+P293+P304+P319</f>
        <v>0</v>
      </c>
      <c r="Q287" s="193"/>
      <c r="R287" s="194">
        <f>R288+R293+R304+R319</f>
        <v>0</v>
      </c>
      <c r="S287" s="193"/>
      <c r="T287" s="195">
        <f>T288+T293+T304+T319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196" t="s">
        <v>168</v>
      </c>
      <c r="AT287" s="197" t="s">
        <v>73</v>
      </c>
      <c r="AU287" s="197" t="s">
        <v>74</v>
      </c>
      <c r="AY287" s="196" t="s">
        <v>127</v>
      </c>
      <c r="BK287" s="198">
        <f>BK288+BK293+BK304+BK319</f>
        <v>0</v>
      </c>
    </row>
    <row r="288" s="12" customFormat="1" ht="22.8" customHeight="1">
      <c r="A288" s="12"/>
      <c r="B288" s="185"/>
      <c r="C288" s="186"/>
      <c r="D288" s="187" t="s">
        <v>73</v>
      </c>
      <c r="E288" s="199" t="s">
        <v>355</v>
      </c>
      <c r="F288" s="199" t="s">
        <v>356</v>
      </c>
      <c r="G288" s="186"/>
      <c r="H288" s="186"/>
      <c r="I288" s="189"/>
      <c r="J288" s="200">
        <f>BK288</f>
        <v>0</v>
      </c>
      <c r="K288" s="186"/>
      <c r="L288" s="191"/>
      <c r="M288" s="192"/>
      <c r="N288" s="193"/>
      <c r="O288" s="193"/>
      <c r="P288" s="194">
        <f>SUM(P289:P292)</f>
        <v>0</v>
      </c>
      <c r="Q288" s="193"/>
      <c r="R288" s="194">
        <f>SUM(R289:R292)</f>
        <v>0</v>
      </c>
      <c r="S288" s="193"/>
      <c r="T288" s="195">
        <f>SUM(T289:T292)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196" t="s">
        <v>168</v>
      </c>
      <c r="AT288" s="197" t="s">
        <v>73</v>
      </c>
      <c r="AU288" s="197" t="s">
        <v>79</v>
      </c>
      <c r="AY288" s="196" t="s">
        <v>127</v>
      </c>
      <c r="BK288" s="198">
        <f>SUM(BK289:BK292)</f>
        <v>0</v>
      </c>
    </row>
    <row r="289" s="2" customFormat="1" ht="16.5" customHeight="1">
      <c r="A289" s="40"/>
      <c r="B289" s="41"/>
      <c r="C289" s="201" t="s">
        <v>357</v>
      </c>
      <c r="D289" s="201" t="s">
        <v>130</v>
      </c>
      <c r="E289" s="202" t="s">
        <v>358</v>
      </c>
      <c r="F289" s="203" t="s">
        <v>359</v>
      </c>
      <c r="G289" s="204" t="s">
        <v>360</v>
      </c>
      <c r="H289" s="205">
        <v>1</v>
      </c>
      <c r="I289" s="206"/>
      <c r="J289" s="207">
        <f>ROUND(I289*H289,2)</f>
        <v>0</v>
      </c>
      <c r="K289" s="203" t="s">
        <v>31</v>
      </c>
      <c r="L289" s="46"/>
      <c r="M289" s="208" t="s">
        <v>31</v>
      </c>
      <c r="N289" s="209" t="s">
        <v>47</v>
      </c>
      <c r="O289" s="87"/>
      <c r="P289" s="210">
        <f>O289*H289</f>
        <v>0</v>
      </c>
      <c r="Q289" s="210">
        <v>0</v>
      </c>
      <c r="R289" s="210">
        <f>Q289*H289</f>
        <v>0</v>
      </c>
      <c r="S289" s="210">
        <v>0</v>
      </c>
      <c r="T289" s="211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2" t="s">
        <v>361</v>
      </c>
      <c r="AT289" s="212" t="s">
        <v>130</v>
      </c>
      <c r="AU289" s="212" t="s">
        <v>85</v>
      </c>
      <c r="AY289" s="19" t="s">
        <v>127</v>
      </c>
      <c r="BE289" s="213">
        <f>IF(N289="základní",J289,0)</f>
        <v>0</v>
      </c>
      <c r="BF289" s="213">
        <f>IF(N289="snížená",J289,0)</f>
        <v>0</v>
      </c>
      <c r="BG289" s="213">
        <f>IF(N289="zákl. přenesená",J289,0)</f>
        <v>0</v>
      </c>
      <c r="BH289" s="213">
        <f>IF(N289="sníž. přenesená",J289,0)</f>
        <v>0</v>
      </c>
      <c r="BI289" s="213">
        <f>IF(N289="nulová",J289,0)</f>
        <v>0</v>
      </c>
      <c r="BJ289" s="19" t="s">
        <v>135</v>
      </c>
      <c r="BK289" s="213">
        <f>ROUND(I289*H289,2)</f>
        <v>0</v>
      </c>
      <c r="BL289" s="19" t="s">
        <v>361</v>
      </c>
      <c r="BM289" s="212" t="s">
        <v>362</v>
      </c>
    </row>
    <row r="290" s="2" customFormat="1">
      <c r="A290" s="40"/>
      <c r="B290" s="41"/>
      <c r="C290" s="42"/>
      <c r="D290" s="214" t="s">
        <v>137</v>
      </c>
      <c r="E290" s="42"/>
      <c r="F290" s="215" t="s">
        <v>359</v>
      </c>
      <c r="G290" s="42"/>
      <c r="H290" s="42"/>
      <c r="I290" s="216"/>
      <c r="J290" s="42"/>
      <c r="K290" s="42"/>
      <c r="L290" s="46"/>
      <c r="M290" s="217"/>
      <c r="N290" s="218"/>
      <c r="O290" s="87"/>
      <c r="P290" s="87"/>
      <c r="Q290" s="87"/>
      <c r="R290" s="87"/>
      <c r="S290" s="87"/>
      <c r="T290" s="88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137</v>
      </c>
      <c r="AU290" s="19" t="s">
        <v>85</v>
      </c>
    </row>
    <row r="291" s="13" customFormat="1">
      <c r="A291" s="13"/>
      <c r="B291" s="221"/>
      <c r="C291" s="222"/>
      <c r="D291" s="214" t="s">
        <v>141</v>
      </c>
      <c r="E291" s="223" t="s">
        <v>31</v>
      </c>
      <c r="F291" s="224" t="s">
        <v>363</v>
      </c>
      <c r="G291" s="222"/>
      <c r="H291" s="223" t="s">
        <v>31</v>
      </c>
      <c r="I291" s="225"/>
      <c r="J291" s="222"/>
      <c r="K291" s="222"/>
      <c r="L291" s="226"/>
      <c r="M291" s="227"/>
      <c r="N291" s="228"/>
      <c r="O291" s="228"/>
      <c r="P291" s="228"/>
      <c r="Q291" s="228"/>
      <c r="R291" s="228"/>
      <c r="S291" s="228"/>
      <c r="T291" s="22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0" t="s">
        <v>141</v>
      </c>
      <c r="AU291" s="230" t="s">
        <v>85</v>
      </c>
      <c r="AV291" s="13" t="s">
        <v>79</v>
      </c>
      <c r="AW291" s="13" t="s">
        <v>36</v>
      </c>
      <c r="AX291" s="13" t="s">
        <v>74</v>
      </c>
      <c r="AY291" s="230" t="s">
        <v>127</v>
      </c>
    </row>
    <row r="292" s="14" customFormat="1">
      <c r="A292" s="14"/>
      <c r="B292" s="231"/>
      <c r="C292" s="232"/>
      <c r="D292" s="214" t="s">
        <v>141</v>
      </c>
      <c r="E292" s="233" t="s">
        <v>31</v>
      </c>
      <c r="F292" s="234" t="s">
        <v>79</v>
      </c>
      <c r="G292" s="232"/>
      <c r="H292" s="235">
        <v>1</v>
      </c>
      <c r="I292" s="236"/>
      <c r="J292" s="232"/>
      <c r="K292" s="232"/>
      <c r="L292" s="237"/>
      <c r="M292" s="238"/>
      <c r="N292" s="239"/>
      <c r="O292" s="239"/>
      <c r="P292" s="239"/>
      <c r="Q292" s="239"/>
      <c r="R292" s="239"/>
      <c r="S292" s="239"/>
      <c r="T292" s="240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1" t="s">
        <v>141</v>
      </c>
      <c r="AU292" s="241" t="s">
        <v>85</v>
      </c>
      <c r="AV292" s="14" t="s">
        <v>85</v>
      </c>
      <c r="AW292" s="14" t="s">
        <v>36</v>
      </c>
      <c r="AX292" s="14" t="s">
        <v>79</v>
      </c>
      <c r="AY292" s="241" t="s">
        <v>127</v>
      </c>
    </row>
    <row r="293" s="12" customFormat="1" ht="22.8" customHeight="1">
      <c r="A293" s="12"/>
      <c r="B293" s="185"/>
      <c r="C293" s="186"/>
      <c r="D293" s="187" t="s">
        <v>73</v>
      </c>
      <c r="E293" s="199" t="s">
        <v>364</v>
      </c>
      <c r="F293" s="199" t="s">
        <v>365</v>
      </c>
      <c r="G293" s="186"/>
      <c r="H293" s="186"/>
      <c r="I293" s="189"/>
      <c r="J293" s="200">
        <f>BK293</f>
        <v>0</v>
      </c>
      <c r="K293" s="186"/>
      <c r="L293" s="191"/>
      <c r="M293" s="192"/>
      <c r="N293" s="193"/>
      <c r="O293" s="193"/>
      <c r="P293" s="194">
        <f>SUM(P294:P303)</f>
        <v>0</v>
      </c>
      <c r="Q293" s="193"/>
      <c r="R293" s="194">
        <f>SUM(R294:R303)</f>
        <v>0</v>
      </c>
      <c r="S293" s="193"/>
      <c r="T293" s="195">
        <f>SUM(T294:T303)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196" t="s">
        <v>168</v>
      </c>
      <c r="AT293" s="197" t="s">
        <v>73</v>
      </c>
      <c r="AU293" s="197" t="s">
        <v>79</v>
      </c>
      <c r="AY293" s="196" t="s">
        <v>127</v>
      </c>
      <c r="BK293" s="198">
        <f>SUM(BK294:BK303)</f>
        <v>0</v>
      </c>
    </row>
    <row r="294" s="2" customFormat="1" ht="16.5" customHeight="1">
      <c r="A294" s="40"/>
      <c r="B294" s="41"/>
      <c r="C294" s="201" t="s">
        <v>151</v>
      </c>
      <c r="D294" s="201" t="s">
        <v>130</v>
      </c>
      <c r="E294" s="202" t="s">
        <v>366</v>
      </c>
      <c r="F294" s="203" t="s">
        <v>367</v>
      </c>
      <c r="G294" s="204" t="s">
        <v>360</v>
      </c>
      <c r="H294" s="205">
        <v>1</v>
      </c>
      <c r="I294" s="206"/>
      <c r="J294" s="207">
        <f>ROUND(I294*H294,2)</f>
        <v>0</v>
      </c>
      <c r="K294" s="203" t="s">
        <v>31</v>
      </c>
      <c r="L294" s="46"/>
      <c r="M294" s="208" t="s">
        <v>31</v>
      </c>
      <c r="N294" s="209" t="s">
        <v>47</v>
      </c>
      <c r="O294" s="87"/>
      <c r="P294" s="210">
        <f>O294*H294</f>
        <v>0</v>
      </c>
      <c r="Q294" s="210">
        <v>0</v>
      </c>
      <c r="R294" s="210">
        <f>Q294*H294</f>
        <v>0</v>
      </c>
      <c r="S294" s="210">
        <v>0</v>
      </c>
      <c r="T294" s="211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2" t="s">
        <v>361</v>
      </c>
      <c r="AT294" s="212" t="s">
        <v>130</v>
      </c>
      <c r="AU294" s="212" t="s">
        <v>85</v>
      </c>
      <c r="AY294" s="19" t="s">
        <v>127</v>
      </c>
      <c r="BE294" s="213">
        <f>IF(N294="základní",J294,0)</f>
        <v>0</v>
      </c>
      <c r="BF294" s="213">
        <f>IF(N294="snížená",J294,0)</f>
        <v>0</v>
      </c>
      <c r="BG294" s="213">
        <f>IF(N294="zákl. přenesená",J294,0)</f>
        <v>0</v>
      </c>
      <c r="BH294" s="213">
        <f>IF(N294="sníž. přenesená",J294,0)</f>
        <v>0</v>
      </c>
      <c r="BI294" s="213">
        <f>IF(N294="nulová",J294,0)</f>
        <v>0</v>
      </c>
      <c r="BJ294" s="19" t="s">
        <v>135</v>
      </c>
      <c r="BK294" s="213">
        <f>ROUND(I294*H294,2)</f>
        <v>0</v>
      </c>
      <c r="BL294" s="19" t="s">
        <v>361</v>
      </c>
      <c r="BM294" s="212" t="s">
        <v>368</v>
      </c>
    </row>
    <row r="295" s="2" customFormat="1">
      <c r="A295" s="40"/>
      <c r="B295" s="41"/>
      <c r="C295" s="42"/>
      <c r="D295" s="214" t="s">
        <v>137</v>
      </c>
      <c r="E295" s="42"/>
      <c r="F295" s="215" t="s">
        <v>367</v>
      </c>
      <c r="G295" s="42"/>
      <c r="H295" s="42"/>
      <c r="I295" s="216"/>
      <c r="J295" s="42"/>
      <c r="K295" s="42"/>
      <c r="L295" s="46"/>
      <c r="M295" s="217"/>
      <c r="N295" s="218"/>
      <c r="O295" s="87"/>
      <c r="P295" s="87"/>
      <c r="Q295" s="87"/>
      <c r="R295" s="87"/>
      <c r="S295" s="87"/>
      <c r="T295" s="88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137</v>
      </c>
      <c r="AU295" s="19" t="s">
        <v>85</v>
      </c>
    </row>
    <row r="296" s="2" customFormat="1" ht="16.5" customHeight="1">
      <c r="A296" s="40"/>
      <c r="B296" s="41"/>
      <c r="C296" s="201" t="s">
        <v>369</v>
      </c>
      <c r="D296" s="201" t="s">
        <v>130</v>
      </c>
      <c r="E296" s="202" t="s">
        <v>370</v>
      </c>
      <c r="F296" s="203" t="s">
        <v>371</v>
      </c>
      <c r="G296" s="204" t="s">
        <v>360</v>
      </c>
      <c r="H296" s="205">
        <v>1</v>
      </c>
      <c r="I296" s="206"/>
      <c r="J296" s="207">
        <f>ROUND(I296*H296,2)</f>
        <v>0</v>
      </c>
      <c r="K296" s="203" t="s">
        <v>31</v>
      </c>
      <c r="L296" s="46"/>
      <c r="M296" s="208" t="s">
        <v>31</v>
      </c>
      <c r="N296" s="209" t="s">
        <v>47</v>
      </c>
      <c r="O296" s="87"/>
      <c r="P296" s="210">
        <f>O296*H296</f>
        <v>0</v>
      </c>
      <c r="Q296" s="210">
        <v>0</v>
      </c>
      <c r="R296" s="210">
        <f>Q296*H296</f>
        <v>0</v>
      </c>
      <c r="S296" s="210">
        <v>0</v>
      </c>
      <c r="T296" s="211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2" t="s">
        <v>361</v>
      </c>
      <c r="AT296" s="212" t="s">
        <v>130</v>
      </c>
      <c r="AU296" s="212" t="s">
        <v>85</v>
      </c>
      <c r="AY296" s="19" t="s">
        <v>127</v>
      </c>
      <c r="BE296" s="213">
        <f>IF(N296="základní",J296,0)</f>
        <v>0</v>
      </c>
      <c r="BF296" s="213">
        <f>IF(N296="snížená",J296,0)</f>
        <v>0</v>
      </c>
      <c r="BG296" s="213">
        <f>IF(N296="zákl. přenesená",J296,0)</f>
        <v>0</v>
      </c>
      <c r="BH296" s="213">
        <f>IF(N296="sníž. přenesená",J296,0)</f>
        <v>0</v>
      </c>
      <c r="BI296" s="213">
        <f>IF(N296="nulová",J296,0)</f>
        <v>0</v>
      </c>
      <c r="BJ296" s="19" t="s">
        <v>135</v>
      </c>
      <c r="BK296" s="213">
        <f>ROUND(I296*H296,2)</f>
        <v>0</v>
      </c>
      <c r="BL296" s="19" t="s">
        <v>361</v>
      </c>
      <c r="BM296" s="212" t="s">
        <v>372</v>
      </c>
    </row>
    <row r="297" s="2" customFormat="1">
      <c r="A297" s="40"/>
      <c r="B297" s="41"/>
      <c r="C297" s="42"/>
      <c r="D297" s="214" t="s">
        <v>137</v>
      </c>
      <c r="E297" s="42"/>
      <c r="F297" s="215" t="s">
        <v>371</v>
      </c>
      <c r="G297" s="42"/>
      <c r="H297" s="42"/>
      <c r="I297" s="216"/>
      <c r="J297" s="42"/>
      <c r="K297" s="42"/>
      <c r="L297" s="46"/>
      <c r="M297" s="217"/>
      <c r="N297" s="218"/>
      <c r="O297" s="87"/>
      <c r="P297" s="87"/>
      <c r="Q297" s="87"/>
      <c r="R297" s="87"/>
      <c r="S297" s="87"/>
      <c r="T297" s="88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137</v>
      </c>
      <c r="AU297" s="19" t="s">
        <v>85</v>
      </c>
    </row>
    <row r="298" s="13" customFormat="1">
      <c r="A298" s="13"/>
      <c r="B298" s="221"/>
      <c r="C298" s="222"/>
      <c r="D298" s="214" t="s">
        <v>141</v>
      </c>
      <c r="E298" s="223" t="s">
        <v>31</v>
      </c>
      <c r="F298" s="224" t="s">
        <v>373</v>
      </c>
      <c r="G298" s="222"/>
      <c r="H298" s="223" t="s">
        <v>31</v>
      </c>
      <c r="I298" s="225"/>
      <c r="J298" s="222"/>
      <c r="K298" s="222"/>
      <c r="L298" s="226"/>
      <c r="M298" s="227"/>
      <c r="N298" s="228"/>
      <c r="O298" s="228"/>
      <c r="P298" s="228"/>
      <c r="Q298" s="228"/>
      <c r="R298" s="228"/>
      <c r="S298" s="228"/>
      <c r="T298" s="229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0" t="s">
        <v>141</v>
      </c>
      <c r="AU298" s="230" t="s">
        <v>85</v>
      </c>
      <c r="AV298" s="13" t="s">
        <v>79</v>
      </c>
      <c r="AW298" s="13" t="s">
        <v>36</v>
      </c>
      <c r="AX298" s="13" t="s">
        <v>74</v>
      </c>
      <c r="AY298" s="230" t="s">
        <v>127</v>
      </c>
    </row>
    <row r="299" s="13" customFormat="1">
      <c r="A299" s="13"/>
      <c r="B299" s="221"/>
      <c r="C299" s="222"/>
      <c r="D299" s="214" t="s">
        <v>141</v>
      </c>
      <c r="E299" s="223" t="s">
        <v>31</v>
      </c>
      <c r="F299" s="224" t="s">
        <v>374</v>
      </c>
      <c r="G299" s="222"/>
      <c r="H299" s="223" t="s">
        <v>31</v>
      </c>
      <c r="I299" s="225"/>
      <c r="J299" s="222"/>
      <c r="K299" s="222"/>
      <c r="L299" s="226"/>
      <c r="M299" s="227"/>
      <c r="N299" s="228"/>
      <c r="O299" s="228"/>
      <c r="P299" s="228"/>
      <c r="Q299" s="228"/>
      <c r="R299" s="228"/>
      <c r="S299" s="228"/>
      <c r="T299" s="229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0" t="s">
        <v>141</v>
      </c>
      <c r="AU299" s="230" t="s">
        <v>85</v>
      </c>
      <c r="AV299" s="13" t="s">
        <v>79</v>
      </c>
      <c r="AW299" s="13" t="s">
        <v>36</v>
      </c>
      <c r="AX299" s="13" t="s">
        <v>74</v>
      </c>
      <c r="AY299" s="230" t="s">
        <v>127</v>
      </c>
    </row>
    <row r="300" s="13" customFormat="1">
      <c r="A300" s="13"/>
      <c r="B300" s="221"/>
      <c r="C300" s="222"/>
      <c r="D300" s="214" t="s">
        <v>141</v>
      </c>
      <c r="E300" s="223" t="s">
        <v>31</v>
      </c>
      <c r="F300" s="224" t="s">
        <v>375</v>
      </c>
      <c r="G300" s="222"/>
      <c r="H300" s="223" t="s">
        <v>31</v>
      </c>
      <c r="I300" s="225"/>
      <c r="J300" s="222"/>
      <c r="K300" s="222"/>
      <c r="L300" s="226"/>
      <c r="M300" s="227"/>
      <c r="N300" s="228"/>
      <c r="O300" s="228"/>
      <c r="P300" s="228"/>
      <c r="Q300" s="228"/>
      <c r="R300" s="228"/>
      <c r="S300" s="228"/>
      <c r="T300" s="22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0" t="s">
        <v>141</v>
      </c>
      <c r="AU300" s="230" t="s">
        <v>85</v>
      </c>
      <c r="AV300" s="13" t="s">
        <v>79</v>
      </c>
      <c r="AW300" s="13" t="s">
        <v>36</v>
      </c>
      <c r="AX300" s="13" t="s">
        <v>74</v>
      </c>
      <c r="AY300" s="230" t="s">
        <v>127</v>
      </c>
    </row>
    <row r="301" s="13" customFormat="1">
      <c r="A301" s="13"/>
      <c r="B301" s="221"/>
      <c r="C301" s="222"/>
      <c r="D301" s="214" t="s">
        <v>141</v>
      </c>
      <c r="E301" s="223" t="s">
        <v>31</v>
      </c>
      <c r="F301" s="224" t="s">
        <v>376</v>
      </c>
      <c r="G301" s="222"/>
      <c r="H301" s="223" t="s">
        <v>31</v>
      </c>
      <c r="I301" s="225"/>
      <c r="J301" s="222"/>
      <c r="K301" s="222"/>
      <c r="L301" s="226"/>
      <c r="M301" s="227"/>
      <c r="N301" s="228"/>
      <c r="O301" s="228"/>
      <c r="P301" s="228"/>
      <c r="Q301" s="228"/>
      <c r="R301" s="228"/>
      <c r="S301" s="228"/>
      <c r="T301" s="22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0" t="s">
        <v>141</v>
      </c>
      <c r="AU301" s="230" t="s">
        <v>85</v>
      </c>
      <c r="AV301" s="13" t="s">
        <v>79</v>
      </c>
      <c r="AW301" s="13" t="s">
        <v>36</v>
      </c>
      <c r="AX301" s="13" t="s">
        <v>74</v>
      </c>
      <c r="AY301" s="230" t="s">
        <v>127</v>
      </c>
    </row>
    <row r="302" s="13" customFormat="1">
      <c r="A302" s="13"/>
      <c r="B302" s="221"/>
      <c r="C302" s="222"/>
      <c r="D302" s="214" t="s">
        <v>141</v>
      </c>
      <c r="E302" s="223" t="s">
        <v>31</v>
      </c>
      <c r="F302" s="224" t="s">
        <v>377</v>
      </c>
      <c r="G302" s="222"/>
      <c r="H302" s="223" t="s">
        <v>31</v>
      </c>
      <c r="I302" s="225"/>
      <c r="J302" s="222"/>
      <c r="K302" s="222"/>
      <c r="L302" s="226"/>
      <c r="M302" s="227"/>
      <c r="N302" s="228"/>
      <c r="O302" s="228"/>
      <c r="P302" s="228"/>
      <c r="Q302" s="228"/>
      <c r="R302" s="228"/>
      <c r="S302" s="228"/>
      <c r="T302" s="22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0" t="s">
        <v>141</v>
      </c>
      <c r="AU302" s="230" t="s">
        <v>85</v>
      </c>
      <c r="AV302" s="13" t="s">
        <v>79</v>
      </c>
      <c r="AW302" s="13" t="s">
        <v>36</v>
      </c>
      <c r="AX302" s="13" t="s">
        <v>74</v>
      </c>
      <c r="AY302" s="230" t="s">
        <v>127</v>
      </c>
    </row>
    <row r="303" s="14" customFormat="1">
      <c r="A303" s="14"/>
      <c r="B303" s="231"/>
      <c r="C303" s="232"/>
      <c r="D303" s="214" t="s">
        <v>141</v>
      </c>
      <c r="E303" s="233" t="s">
        <v>31</v>
      </c>
      <c r="F303" s="234" t="s">
        <v>79</v>
      </c>
      <c r="G303" s="232"/>
      <c r="H303" s="235">
        <v>1</v>
      </c>
      <c r="I303" s="236"/>
      <c r="J303" s="232"/>
      <c r="K303" s="232"/>
      <c r="L303" s="237"/>
      <c r="M303" s="238"/>
      <c r="N303" s="239"/>
      <c r="O303" s="239"/>
      <c r="P303" s="239"/>
      <c r="Q303" s="239"/>
      <c r="R303" s="239"/>
      <c r="S303" s="239"/>
      <c r="T303" s="240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1" t="s">
        <v>141</v>
      </c>
      <c r="AU303" s="241" t="s">
        <v>85</v>
      </c>
      <c r="AV303" s="14" t="s">
        <v>85</v>
      </c>
      <c r="AW303" s="14" t="s">
        <v>36</v>
      </c>
      <c r="AX303" s="14" t="s">
        <v>79</v>
      </c>
      <c r="AY303" s="241" t="s">
        <v>127</v>
      </c>
    </row>
    <row r="304" s="12" customFormat="1" ht="22.8" customHeight="1">
      <c r="A304" s="12"/>
      <c r="B304" s="185"/>
      <c r="C304" s="186"/>
      <c r="D304" s="187" t="s">
        <v>73</v>
      </c>
      <c r="E304" s="199" t="s">
        <v>378</v>
      </c>
      <c r="F304" s="199" t="s">
        <v>379</v>
      </c>
      <c r="G304" s="186"/>
      <c r="H304" s="186"/>
      <c r="I304" s="189"/>
      <c r="J304" s="200">
        <f>BK304</f>
        <v>0</v>
      </c>
      <c r="K304" s="186"/>
      <c r="L304" s="191"/>
      <c r="M304" s="192"/>
      <c r="N304" s="193"/>
      <c r="O304" s="193"/>
      <c r="P304" s="194">
        <f>SUM(P305:P318)</f>
        <v>0</v>
      </c>
      <c r="Q304" s="193"/>
      <c r="R304" s="194">
        <f>SUM(R305:R318)</f>
        <v>0</v>
      </c>
      <c r="S304" s="193"/>
      <c r="T304" s="195">
        <f>SUM(T305:T318)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196" t="s">
        <v>168</v>
      </c>
      <c r="AT304" s="197" t="s">
        <v>73</v>
      </c>
      <c r="AU304" s="197" t="s">
        <v>79</v>
      </c>
      <c r="AY304" s="196" t="s">
        <v>127</v>
      </c>
      <c r="BK304" s="198">
        <f>SUM(BK305:BK318)</f>
        <v>0</v>
      </c>
    </row>
    <row r="305" s="2" customFormat="1" ht="16.5" customHeight="1">
      <c r="A305" s="40"/>
      <c r="B305" s="41"/>
      <c r="C305" s="201" t="s">
        <v>380</v>
      </c>
      <c r="D305" s="201" t="s">
        <v>130</v>
      </c>
      <c r="E305" s="202" t="s">
        <v>381</v>
      </c>
      <c r="F305" s="203" t="s">
        <v>382</v>
      </c>
      <c r="G305" s="204" t="s">
        <v>360</v>
      </c>
      <c r="H305" s="205">
        <v>1</v>
      </c>
      <c r="I305" s="206"/>
      <c r="J305" s="207">
        <f>ROUND(I305*H305,2)</f>
        <v>0</v>
      </c>
      <c r="K305" s="203" t="s">
        <v>31</v>
      </c>
      <c r="L305" s="46"/>
      <c r="M305" s="208" t="s">
        <v>31</v>
      </c>
      <c r="N305" s="209" t="s">
        <v>47</v>
      </c>
      <c r="O305" s="87"/>
      <c r="P305" s="210">
        <f>O305*H305</f>
        <v>0</v>
      </c>
      <c r="Q305" s="210">
        <v>0</v>
      </c>
      <c r="R305" s="210">
        <f>Q305*H305</f>
        <v>0</v>
      </c>
      <c r="S305" s="210">
        <v>0</v>
      </c>
      <c r="T305" s="211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2" t="s">
        <v>361</v>
      </c>
      <c r="AT305" s="212" t="s">
        <v>130</v>
      </c>
      <c r="AU305" s="212" t="s">
        <v>85</v>
      </c>
      <c r="AY305" s="19" t="s">
        <v>127</v>
      </c>
      <c r="BE305" s="213">
        <f>IF(N305="základní",J305,0)</f>
        <v>0</v>
      </c>
      <c r="BF305" s="213">
        <f>IF(N305="snížená",J305,0)</f>
        <v>0</v>
      </c>
      <c r="BG305" s="213">
        <f>IF(N305="zákl. přenesená",J305,0)</f>
        <v>0</v>
      </c>
      <c r="BH305" s="213">
        <f>IF(N305="sníž. přenesená",J305,0)</f>
        <v>0</v>
      </c>
      <c r="BI305" s="213">
        <f>IF(N305="nulová",J305,0)</f>
        <v>0</v>
      </c>
      <c r="BJ305" s="19" t="s">
        <v>135</v>
      </c>
      <c r="BK305" s="213">
        <f>ROUND(I305*H305,2)</f>
        <v>0</v>
      </c>
      <c r="BL305" s="19" t="s">
        <v>361</v>
      </c>
      <c r="BM305" s="212" t="s">
        <v>383</v>
      </c>
    </row>
    <row r="306" s="2" customFormat="1">
      <c r="A306" s="40"/>
      <c r="B306" s="41"/>
      <c r="C306" s="42"/>
      <c r="D306" s="214" t="s">
        <v>137</v>
      </c>
      <c r="E306" s="42"/>
      <c r="F306" s="215" t="s">
        <v>382</v>
      </c>
      <c r="G306" s="42"/>
      <c r="H306" s="42"/>
      <c r="I306" s="216"/>
      <c r="J306" s="42"/>
      <c r="K306" s="42"/>
      <c r="L306" s="46"/>
      <c r="M306" s="217"/>
      <c r="N306" s="218"/>
      <c r="O306" s="87"/>
      <c r="P306" s="87"/>
      <c r="Q306" s="87"/>
      <c r="R306" s="87"/>
      <c r="S306" s="87"/>
      <c r="T306" s="88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137</v>
      </c>
      <c r="AU306" s="19" t="s">
        <v>85</v>
      </c>
    </row>
    <row r="307" s="13" customFormat="1">
      <c r="A307" s="13"/>
      <c r="B307" s="221"/>
      <c r="C307" s="222"/>
      <c r="D307" s="214" t="s">
        <v>141</v>
      </c>
      <c r="E307" s="223" t="s">
        <v>31</v>
      </c>
      <c r="F307" s="224" t="s">
        <v>384</v>
      </c>
      <c r="G307" s="222"/>
      <c r="H307" s="223" t="s">
        <v>31</v>
      </c>
      <c r="I307" s="225"/>
      <c r="J307" s="222"/>
      <c r="K307" s="222"/>
      <c r="L307" s="226"/>
      <c r="M307" s="227"/>
      <c r="N307" s="228"/>
      <c r="O307" s="228"/>
      <c r="P307" s="228"/>
      <c r="Q307" s="228"/>
      <c r="R307" s="228"/>
      <c r="S307" s="228"/>
      <c r="T307" s="229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0" t="s">
        <v>141</v>
      </c>
      <c r="AU307" s="230" t="s">
        <v>85</v>
      </c>
      <c r="AV307" s="13" t="s">
        <v>79</v>
      </c>
      <c r="AW307" s="13" t="s">
        <v>36</v>
      </c>
      <c r="AX307" s="13" t="s">
        <v>74</v>
      </c>
      <c r="AY307" s="230" t="s">
        <v>127</v>
      </c>
    </row>
    <row r="308" s="13" customFormat="1">
      <c r="A308" s="13"/>
      <c r="B308" s="221"/>
      <c r="C308" s="222"/>
      <c r="D308" s="214" t="s">
        <v>141</v>
      </c>
      <c r="E308" s="223" t="s">
        <v>31</v>
      </c>
      <c r="F308" s="224" t="s">
        <v>385</v>
      </c>
      <c r="G308" s="222"/>
      <c r="H308" s="223" t="s">
        <v>31</v>
      </c>
      <c r="I308" s="225"/>
      <c r="J308" s="222"/>
      <c r="K308" s="222"/>
      <c r="L308" s="226"/>
      <c r="M308" s="227"/>
      <c r="N308" s="228"/>
      <c r="O308" s="228"/>
      <c r="P308" s="228"/>
      <c r="Q308" s="228"/>
      <c r="R308" s="228"/>
      <c r="S308" s="228"/>
      <c r="T308" s="22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0" t="s">
        <v>141</v>
      </c>
      <c r="AU308" s="230" t="s">
        <v>85</v>
      </c>
      <c r="AV308" s="13" t="s">
        <v>79</v>
      </c>
      <c r="AW308" s="13" t="s">
        <v>36</v>
      </c>
      <c r="AX308" s="13" t="s">
        <v>74</v>
      </c>
      <c r="AY308" s="230" t="s">
        <v>127</v>
      </c>
    </row>
    <row r="309" s="13" customFormat="1">
      <c r="A309" s="13"/>
      <c r="B309" s="221"/>
      <c r="C309" s="222"/>
      <c r="D309" s="214" t="s">
        <v>141</v>
      </c>
      <c r="E309" s="223" t="s">
        <v>31</v>
      </c>
      <c r="F309" s="224" t="s">
        <v>386</v>
      </c>
      <c r="G309" s="222"/>
      <c r="H309" s="223" t="s">
        <v>31</v>
      </c>
      <c r="I309" s="225"/>
      <c r="J309" s="222"/>
      <c r="K309" s="222"/>
      <c r="L309" s="226"/>
      <c r="M309" s="227"/>
      <c r="N309" s="228"/>
      <c r="O309" s="228"/>
      <c r="P309" s="228"/>
      <c r="Q309" s="228"/>
      <c r="R309" s="228"/>
      <c r="S309" s="228"/>
      <c r="T309" s="229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0" t="s">
        <v>141</v>
      </c>
      <c r="AU309" s="230" t="s">
        <v>85</v>
      </c>
      <c r="AV309" s="13" t="s">
        <v>79</v>
      </c>
      <c r="AW309" s="13" t="s">
        <v>36</v>
      </c>
      <c r="AX309" s="13" t="s">
        <v>74</v>
      </c>
      <c r="AY309" s="230" t="s">
        <v>127</v>
      </c>
    </row>
    <row r="310" s="13" customFormat="1">
      <c r="A310" s="13"/>
      <c r="B310" s="221"/>
      <c r="C310" s="222"/>
      <c r="D310" s="214" t="s">
        <v>141</v>
      </c>
      <c r="E310" s="223" t="s">
        <v>31</v>
      </c>
      <c r="F310" s="224" t="s">
        <v>387</v>
      </c>
      <c r="G310" s="222"/>
      <c r="H310" s="223" t="s">
        <v>31</v>
      </c>
      <c r="I310" s="225"/>
      <c r="J310" s="222"/>
      <c r="K310" s="222"/>
      <c r="L310" s="226"/>
      <c r="M310" s="227"/>
      <c r="N310" s="228"/>
      <c r="O310" s="228"/>
      <c r="P310" s="228"/>
      <c r="Q310" s="228"/>
      <c r="R310" s="228"/>
      <c r="S310" s="228"/>
      <c r="T310" s="22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0" t="s">
        <v>141</v>
      </c>
      <c r="AU310" s="230" t="s">
        <v>85</v>
      </c>
      <c r="AV310" s="13" t="s">
        <v>79</v>
      </c>
      <c r="AW310" s="13" t="s">
        <v>36</v>
      </c>
      <c r="AX310" s="13" t="s">
        <v>74</v>
      </c>
      <c r="AY310" s="230" t="s">
        <v>127</v>
      </c>
    </row>
    <row r="311" s="13" customFormat="1">
      <c r="A311" s="13"/>
      <c r="B311" s="221"/>
      <c r="C311" s="222"/>
      <c r="D311" s="214" t="s">
        <v>141</v>
      </c>
      <c r="E311" s="223" t="s">
        <v>31</v>
      </c>
      <c r="F311" s="224" t="s">
        <v>388</v>
      </c>
      <c r="G311" s="222"/>
      <c r="H311" s="223" t="s">
        <v>31</v>
      </c>
      <c r="I311" s="225"/>
      <c r="J311" s="222"/>
      <c r="K311" s="222"/>
      <c r="L311" s="226"/>
      <c r="M311" s="227"/>
      <c r="N311" s="228"/>
      <c r="O311" s="228"/>
      <c r="P311" s="228"/>
      <c r="Q311" s="228"/>
      <c r="R311" s="228"/>
      <c r="S311" s="228"/>
      <c r="T311" s="229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0" t="s">
        <v>141</v>
      </c>
      <c r="AU311" s="230" t="s">
        <v>85</v>
      </c>
      <c r="AV311" s="13" t="s">
        <v>79</v>
      </c>
      <c r="AW311" s="13" t="s">
        <v>36</v>
      </c>
      <c r="AX311" s="13" t="s">
        <v>74</v>
      </c>
      <c r="AY311" s="230" t="s">
        <v>127</v>
      </c>
    </row>
    <row r="312" s="14" customFormat="1">
      <c r="A312" s="14"/>
      <c r="B312" s="231"/>
      <c r="C312" s="232"/>
      <c r="D312" s="214" t="s">
        <v>141</v>
      </c>
      <c r="E312" s="233" t="s">
        <v>31</v>
      </c>
      <c r="F312" s="234" t="s">
        <v>79</v>
      </c>
      <c r="G312" s="232"/>
      <c r="H312" s="235">
        <v>1</v>
      </c>
      <c r="I312" s="236"/>
      <c r="J312" s="232"/>
      <c r="K312" s="232"/>
      <c r="L312" s="237"/>
      <c r="M312" s="238"/>
      <c r="N312" s="239"/>
      <c r="O312" s="239"/>
      <c r="P312" s="239"/>
      <c r="Q312" s="239"/>
      <c r="R312" s="239"/>
      <c r="S312" s="239"/>
      <c r="T312" s="240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1" t="s">
        <v>141</v>
      </c>
      <c r="AU312" s="241" t="s">
        <v>85</v>
      </c>
      <c r="AV312" s="14" t="s">
        <v>85</v>
      </c>
      <c r="AW312" s="14" t="s">
        <v>36</v>
      </c>
      <c r="AX312" s="14" t="s">
        <v>79</v>
      </c>
      <c r="AY312" s="241" t="s">
        <v>127</v>
      </c>
    </row>
    <row r="313" s="2" customFormat="1" ht="16.5" customHeight="1">
      <c r="A313" s="40"/>
      <c r="B313" s="41"/>
      <c r="C313" s="201" t="s">
        <v>389</v>
      </c>
      <c r="D313" s="201" t="s">
        <v>130</v>
      </c>
      <c r="E313" s="202" t="s">
        <v>390</v>
      </c>
      <c r="F313" s="203" t="s">
        <v>391</v>
      </c>
      <c r="G313" s="204" t="s">
        <v>360</v>
      </c>
      <c r="H313" s="205">
        <v>1</v>
      </c>
      <c r="I313" s="206"/>
      <c r="J313" s="207">
        <f>ROUND(I313*H313,2)</f>
        <v>0</v>
      </c>
      <c r="K313" s="203" t="s">
        <v>31</v>
      </c>
      <c r="L313" s="46"/>
      <c r="M313" s="208" t="s">
        <v>31</v>
      </c>
      <c r="N313" s="209" t="s">
        <v>47</v>
      </c>
      <c r="O313" s="87"/>
      <c r="P313" s="210">
        <f>O313*H313</f>
        <v>0</v>
      </c>
      <c r="Q313" s="210">
        <v>0</v>
      </c>
      <c r="R313" s="210">
        <f>Q313*H313</f>
        <v>0</v>
      </c>
      <c r="S313" s="210">
        <v>0</v>
      </c>
      <c r="T313" s="211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2" t="s">
        <v>361</v>
      </c>
      <c r="AT313" s="212" t="s">
        <v>130</v>
      </c>
      <c r="AU313" s="212" t="s">
        <v>85</v>
      </c>
      <c r="AY313" s="19" t="s">
        <v>127</v>
      </c>
      <c r="BE313" s="213">
        <f>IF(N313="základní",J313,0)</f>
        <v>0</v>
      </c>
      <c r="BF313" s="213">
        <f>IF(N313="snížená",J313,0)</f>
        <v>0</v>
      </c>
      <c r="BG313" s="213">
        <f>IF(N313="zákl. přenesená",J313,0)</f>
        <v>0</v>
      </c>
      <c r="BH313" s="213">
        <f>IF(N313="sníž. přenesená",J313,0)</f>
        <v>0</v>
      </c>
      <c r="BI313" s="213">
        <f>IF(N313="nulová",J313,0)</f>
        <v>0</v>
      </c>
      <c r="BJ313" s="19" t="s">
        <v>135</v>
      </c>
      <c r="BK313" s="213">
        <f>ROUND(I313*H313,2)</f>
        <v>0</v>
      </c>
      <c r="BL313" s="19" t="s">
        <v>361</v>
      </c>
      <c r="BM313" s="212" t="s">
        <v>392</v>
      </c>
    </row>
    <row r="314" s="2" customFormat="1">
      <c r="A314" s="40"/>
      <c r="B314" s="41"/>
      <c r="C314" s="42"/>
      <c r="D314" s="214" t="s">
        <v>137</v>
      </c>
      <c r="E314" s="42"/>
      <c r="F314" s="215" t="s">
        <v>391</v>
      </c>
      <c r="G314" s="42"/>
      <c r="H314" s="42"/>
      <c r="I314" s="216"/>
      <c r="J314" s="42"/>
      <c r="K314" s="42"/>
      <c r="L314" s="46"/>
      <c r="M314" s="217"/>
      <c r="N314" s="218"/>
      <c r="O314" s="87"/>
      <c r="P314" s="87"/>
      <c r="Q314" s="87"/>
      <c r="R314" s="87"/>
      <c r="S314" s="87"/>
      <c r="T314" s="88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137</v>
      </c>
      <c r="AU314" s="19" t="s">
        <v>85</v>
      </c>
    </row>
    <row r="315" s="13" customFormat="1">
      <c r="A315" s="13"/>
      <c r="B315" s="221"/>
      <c r="C315" s="222"/>
      <c r="D315" s="214" t="s">
        <v>141</v>
      </c>
      <c r="E315" s="223" t="s">
        <v>31</v>
      </c>
      <c r="F315" s="224" t="s">
        <v>393</v>
      </c>
      <c r="G315" s="222"/>
      <c r="H315" s="223" t="s">
        <v>31</v>
      </c>
      <c r="I315" s="225"/>
      <c r="J315" s="222"/>
      <c r="K315" s="222"/>
      <c r="L315" s="226"/>
      <c r="M315" s="227"/>
      <c r="N315" s="228"/>
      <c r="O315" s="228"/>
      <c r="P315" s="228"/>
      <c r="Q315" s="228"/>
      <c r="R315" s="228"/>
      <c r="S315" s="228"/>
      <c r="T315" s="229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0" t="s">
        <v>141</v>
      </c>
      <c r="AU315" s="230" t="s">
        <v>85</v>
      </c>
      <c r="AV315" s="13" t="s">
        <v>79</v>
      </c>
      <c r="AW315" s="13" t="s">
        <v>36</v>
      </c>
      <c r="AX315" s="13" t="s">
        <v>74</v>
      </c>
      <c r="AY315" s="230" t="s">
        <v>127</v>
      </c>
    </row>
    <row r="316" s="13" customFormat="1">
      <c r="A316" s="13"/>
      <c r="B316" s="221"/>
      <c r="C316" s="222"/>
      <c r="D316" s="214" t="s">
        <v>141</v>
      </c>
      <c r="E316" s="223" t="s">
        <v>31</v>
      </c>
      <c r="F316" s="224" t="s">
        <v>394</v>
      </c>
      <c r="G316" s="222"/>
      <c r="H316" s="223" t="s">
        <v>31</v>
      </c>
      <c r="I316" s="225"/>
      <c r="J316" s="222"/>
      <c r="K316" s="222"/>
      <c r="L316" s="226"/>
      <c r="M316" s="227"/>
      <c r="N316" s="228"/>
      <c r="O316" s="228"/>
      <c r="P316" s="228"/>
      <c r="Q316" s="228"/>
      <c r="R316" s="228"/>
      <c r="S316" s="228"/>
      <c r="T316" s="229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0" t="s">
        <v>141</v>
      </c>
      <c r="AU316" s="230" t="s">
        <v>85</v>
      </c>
      <c r="AV316" s="13" t="s">
        <v>79</v>
      </c>
      <c r="AW316" s="13" t="s">
        <v>36</v>
      </c>
      <c r="AX316" s="13" t="s">
        <v>74</v>
      </c>
      <c r="AY316" s="230" t="s">
        <v>127</v>
      </c>
    </row>
    <row r="317" s="13" customFormat="1">
      <c r="A317" s="13"/>
      <c r="B317" s="221"/>
      <c r="C317" s="222"/>
      <c r="D317" s="214" t="s">
        <v>141</v>
      </c>
      <c r="E317" s="223" t="s">
        <v>31</v>
      </c>
      <c r="F317" s="224" t="s">
        <v>395</v>
      </c>
      <c r="G317" s="222"/>
      <c r="H317" s="223" t="s">
        <v>31</v>
      </c>
      <c r="I317" s="225"/>
      <c r="J317" s="222"/>
      <c r="K317" s="222"/>
      <c r="L317" s="226"/>
      <c r="M317" s="227"/>
      <c r="N317" s="228"/>
      <c r="O317" s="228"/>
      <c r="P317" s="228"/>
      <c r="Q317" s="228"/>
      <c r="R317" s="228"/>
      <c r="S317" s="228"/>
      <c r="T317" s="229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0" t="s">
        <v>141</v>
      </c>
      <c r="AU317" s="230" t="s">
        <v>85</v>
      </c>
      <c r="AV317" s="13" t="s">
        <v>79</v>
      </c>
      <c r="AW317" s="13" t="s">
        <v>36</v>
      </c>
      <c r="AX317" s="13" t="s">
        <v>74</v>
      </c>
      <c r="AY317" s="230" t="s">
        <v>127</v>
      </c>
    </row>
    <row r="318" s="14" customFormat="1">
      <c r="A318" s="14"/>
      <c r="B318" s="231"/>
      <c r="C318" s="232"/>
      <c r="D318" s="214" t="s">
        <v>141</v>
      </c>
      <c r="E318" s="233" t="s">
        <v>31</v>
      </c>
      <c r="F318" s="234" t="s">
        <v>79</v>
      </c>
      <c r="G318" s="232"/>
      <c r="H318" s="235">
        <v>1</v>
      </c>
      <c r="I318" s="236"/>
      <c r="J318" s="232"/>
      <c r="K318" s="232"/>
      <c r="L318" s="237"/>
      <c r="M318" s="238"/>
      <c r="N318" s="239"/>
      <c r="O318" s="239"/>
      <c r="P318" s="239"/>
      <c r="Q318" s="239"/>
      <c r="R318" s="239"/>
      <c r="S318" s="239"/>
      <c r="T318" s="240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1" t="s">
        <v>141</v>
      </c>
      <c r="AU318" s="241" t="s">
        <v>85</v>
      </c>
      <c r="AV318" s="14" t="s">
        <v>85</v>
      </c>
      <c r="AW318" s="14" t="s">
        <v>36</v>
      </c>
      <c r="AX318" s="14" t="s">
        <v>79</v>
      </c>
      <c r="AY318" s="241" t="s">
        <v>127</v>
      </c>
    </row>
    <row r="319" s="12" customFormat="1" ht="22.8" customHeight="1">
      <c r="A319" s="12"/>
      <c r="B319" s="185"/>
      <c r="C319" s="186"/>
      <c r="D319" s="187" t="s">
        <v>73</v>
      </c>
      <c r="E319" s="199" t="s">
        <v>396</v>
      </c>
      <c r="F319" s="199" t="s">
        <v>397</v>
      </c>
      <c r="G319" s="186"/>
      <c r="H319" s="186"/>
      <c r="I319" s="189"/>
      <c r="J319" s="200">
        <f>BK319</f>
        <v>0</v>
      </c>
      <c r="K319" s="186"/>
      <c r="L319" s="191"/>
      <c r="M319" s="192"/>
      <c r="N319" s="193"/>
      <c r="O319" s="193"/>
      <c r="P319" s="194">
        <f>SUM(P320:P324)</f>
        <v>0</v>
      </c>
      <c r="Q319" s="193"/>
      <c r="R319" s="194">
        <f>SUM(R320:R324)</f>
        <v>0</v>
      </c>
      <c r="S319" s="193"/>
      <c r="T319" s="195">
        <f>SUM(T320:T324)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196" t="s">
        <v>168</v>
      </c>
      <c r="AT319" s="197" t="s">
        <v>73</v>
      </c>
      <c r="AU319" s="197" t="s">
        <v>79</v>
      </c>
      <c r="AY319" s="196" t="s">
        <v>127</v>
      </c>
      <c r="BK319" s="198">
        <f>SUM(BK320:BK324)</f>
        <v>0</v>
      </c>
    </row>
    <row r="320" s="2" customFormat="1" ht="16.5" customHeight="1">
      <c r="A320" s="40"/>
      <c r="B320" s="41"/>
      <c r="C320" s="201" t="s">
        <v>398</v>
      </c>
      <c r="D320" s="201" t="s">
        <v>130</v>
      </c>
      <c r="E320" s="202" t="s">
        <v>399</v>
      </c>
      <c r="F320" s="203" t="s">
        <v>400</v>
      </c>
      <c r="G320" s="204" t="s">
        <v>360</v>
      </c>
      <c r="H320" s="205">
        <v>1</v>
      </c>
      <c r="I320" s="206"/>
      <c r="J320" s="207">
        <f>ROUND(I320*H320,2)</f>
        <v>0</v>
      </c>
      <c r="K320" s="203" t="s">
        <v>31</v>
      </c>
      <c r="L320" s="46"/>
      <c r="M320" s="208" t="s">
        <v>31</v>
      </c>
      <c r="N320" s="209" t="s">
        <v>47</v>
      </c>
      <c r="O320" s="87"/>
      <c r="P320" s="210">
        <f>O320*H320</f>
        <v>0</v>
      </c>
      <c r="Q320" s="210">
        <v>0</v>
      </c>
      <c r="R320" s="210">
        <f>Q320*H320</f>
        <v>0</v>
      </c>
      <c r="S320" s="210">
        <v>0</v>
      </c>
      <c r="T320" s="211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2" t="s">
        <v>361</v>
      </c>
      <c r="AT320" s="212" t="s">
        <v>130</v>
      </c>
      <c r="AU320" s="212" t="s">
        <v>85</v>
      </c>
      <c r="AY320" s="19" t="s">
        <v>127</v>
      </c>
      <c r="BE320" s="213">
        <f>IF(N320="základní",J320,0)</f>
        <v>0</v>
      </c>
      <c r="BF320" s="213">
        <f>IF(N320="snížená",J320,0)</f>
        <v>0</v>
      </c>
      <c r="BG320" s="213">
        <f>IF(N320="zákl. přenesená",J320,0)</f>
        <v>0</v>
      </c>
      <c r="BH320" s="213">
        <f>IF(N320="sníž. přenesená",J320,0)</f>
        <v>0</v>
      </c>
      <c r="BI320" s="213">
        <f>IF(N320="nulová",J320,0)</f>
        <v>0</v>
      </c>
      <c r="BJ320" s="19" t="s">
        <v>135</v>
      </c>
      <c r="BK320" s="213">
        <f>ROUND(I320*H320,2)</f>
        <v>0</v>
      </c>
      <c r="BL320" s="19" t="s">
        <v>361</v>
      </c>
      <c r="BM320" s="212" t="s">
        <v>401</v>
      </c>
    </row>
    <row r="321" s="2" customFormat="1">
      <c r="A321" s="40"/>
      <c r="B321" s="41"/>
      <c r="C321" s="42"/>
      <c r="D321" s="214" t="s">
        <v>137</v>
      </c>
      <c r="E321" s="42"/>
      <c r="F321" s="215" t="s">
        <v>400</v>
      </c>
      <c r="G321" s="42"/>
      <c r="H321" s="42"/>
      <c r="I321" s="216"/>
      <c r="J321" s="42"/>
      <c r="K321" s="42"/>
      <c r="L321" s="46"/>
      <c r="M321" s="217"/>
      <c r="N321" s="218"/>
      <c r="O321" s="87"/>
      <c r="P321" s="87"/>
      <c r="Q321" s="87"/>
      <c r="R321" s="87"/>
      <c r="S321" s="87"/>
      <c r="T321" s="88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137</v>
      </c>
      <c r="AU321" s="19" t="s">
        <v>85</v>
      </c>
    </row>
    <row r="322" s="13" customFormat="1">
      <c r="A322" s="13"/>
      <c r="B322" s="221"/>
      <c r="C322" s="222"/>
      <c r="D322" s="214" t="s">
        <v>141</v>
      </c>
      <c r="E322" s="223" t="s">
        <v>31</v>
      </c>
      <c r="F322" s="224" t="s">
        <v>402</v>
      </c>
      <c r="G322" s="222"/>
      <c r="H322" s="223" t="s">
        <v>31</v>
      </c>
      <c r="I322" s="225"/>
      <c r="J322" s="222"/>
      <c r="K322" s="222"/>
      <c r="L322" s="226"/>
      <c r="M322" s="227"/>
      <c r="N322" s="228"/>
      <c r="O322" s="228"/>
      <c r="P322" s="228"/>
      <c r="Q322" s="228"/>
      <c r="R322" s="228"/>
      <c r="S322" s="228"/>
      <c r="T322" s="229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0" t="s">
        <v>141</v>
      </c>
      <c r="AU322" s="230" t="s">
        <v>85</v>
      </c>
      <c r="AV322" s="13" t="s">
        <v>79</v>
      </c>
      <c r="AW322" s="13" t="s">
        <v>36</v>
      </c>
      <c r="AX322" s="13" t="s">
        <v>74</v>
      </c>
      <c r="AY322" s="230" t="s">
        <v>127</v>
      </c>
    </row>
    <row r="323" s="13" customFormat="1">
      <c r="A323" s="13"/>
      <c r="B323" s="221"/>
      <c r="C323" s="222"/>
      <c r="D323" s="214" t="s">
        <v>141</v>
      </c>
      <c r="E323" s="223" t="s">
        <v>31</v>
      </c>
      <c r="F323" s="224" t="s">
        <v>403</v>
      </c>
      <c r="G323" s="222"/>
      <c r="H323" s="223" t="s">
        <v>31</v>
      </c>
      <c r="I323" s="225"/>
      <c r="J323" s="222"/>
      <c r="K323" s="222"/>
      <c r="L323" s="226"/>
      <c r="M323" s="227"/>
      <c r="N323" s="228"/>
      <c r="O323" s="228"/>
      <c r="P323" s="228"/>
      <c r="Q323" s="228"/>
      <c r="R323" s="228"/>
      <c r="S323" s="228"/>
      <c r="T323" s="229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0" t="s">
        <v>141</v>
      </c>
      <c r="AU323" s="230" t="s">
        <v>85</v>
      </c>
      <c r="AV323" s="13" t="s">
        <v>79</v>
      </c>
      <c r="AW323" s="13" t="s">
        <v>36</v>
      </c>
      <c r="AX323" s="13" t="s">
        <v>74</v>
      </c>
      <c r="AY323" s="230" t="s">
        <v>127</v>
      </c>
    </row>
    <row r="324" s="14" customFormat="1">
      <c r="A324" s="14"/>
      <c r="B324" s="231"/>
      <c r="C324" s="232"/>
      <c r="D324" s="214" t="s">
        <v>141</v>
      </c>
      <c r="E324" s="233" t="s">
        <v>31</v>
      </c>
      <c r="F324" s="234" t="s">
        <v>79</v>
      </c>
      <c r="G324" s="232"/>
      <c r="H324" s="235">
        <v>1</v>
      </c>
      <c r="I324" s="236"/>
      <c r="J324" s="232"/>
      <c r="K324" s="232"/>
      <c r="L324" s="237"/>
      <c r="M324" s="266"/>
      <c r="N324" s="267"/>
      <c r="O324" s="267"/>
      <c r="P324" s="267"/>
      <c r="Q324" s="267"/>
      <c r="R324" s="267"/>
      <c r="S324" s="267"/>
      <c r="T324" s="268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1" t="s">
        <v>141</v>
      </c>
      <c r="AU324" s="241" t="s">
        <v>85</v>
      </c>
      <c r="AV324" s="14" t="s">
        <v>85</v>
      </c>
      <c r="AW324" s="14" t="s">
        <v>36</v>
      </c>
      <c r="AX324" s="14" t="s">
        <v>79</v>
      </c>
      <c r="AY324" s="241" t="s">
        <v>127</v>
      </c>
    </row>
    <row r="325" s="2" customFormat="1" ht="6.96" customHeight="1">
      <c r="A325" s="40"/>
      <c r="B325" s="62"/>
      <c r="C325" s="63"/>
      <c r="D325" s="63"/>
      <c r="E325" s="63"/>
      <c r="F325" s="63"/>
      <c r="G325" s="63"/>
      <c r="H325" s="63"/>
      <c r="I325" s="63"/>
      <c r="J325" s="63"/>
      <c r="K325" s="63"/>
      <c r="L325" s="46"/>
      <c r="M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</row>
  </sheetData>
  <sheetProtection sheet="1" autoFilter="0" formatColumns="0" formatRows="0" objects="1" scenarios="1" spinCount="100000" saltValue="EVTglAEeWMVv5Tsk4aSUYH09pSdZYPthdd0EtOl8g5asozYW5gtPf9b0scrTu1ZTlLswCtEhuIfWKlCentY2vQ==" hashValue="nqHZ+byPW49MumNsIjmO0XqXRhVsFTrBvn8fnI+0mTXHQyz8jPR3JVLi0Ji6DTmPqLrFzZ4OpKJ2IxRsHivr+g==" algorithmName="SHA-512" password="C71F"/>
  <autoFilter ref="C80:K324"/>
  <mergeCells count="6">
    <mergeCell ref="E7:H7"/>
    <mergeCell ref="E16:H16"/>
    <mergeCell ref="E25:H25"/>
    <mergeCell ref="E46:H46"/>
    <mergeCell ref="E73:H73"/>
    <mergeCell ref="L2:V2"/>
  </mergeCells>
  <hyperlinks>
    <hyperlink ref="F86" r:id="rId1" display="https://podminky.urs.cz/item/CS_URS_2025_01/767995113"/>
    <hyperlink ref="F113" r:id="rId2" display="https://podminky.urs.cz/item/CS_URS_2025_01/767995114"/>
    <hyperlink ref="F216" r:id="rId3" display="https://podminky.urs.cz/item/CS_URS_2025_01/767996802"/>
    <hyperlink ref="F222" r:id="rId4" display="https://podminky.urs.cz/item/CS_URS_2025_01/767995115"/>
    <hyperlink ref="F226" r:id="rId5" display="https://podminky.urs.cz/item/CS_URS_2025_01/789223532"/>
    <hyperlink ref="F236" r:id="rId6" display="https://podminky.urs.cz/item/CS_URS_2025_01/789421333"/>
    <hyperlink ref="F261" r:id="rId7" display="https://podminky.urs.cz/item/CS_URS_2025_01/628613611"/>
    <hyperlink ref="F269" r:id="rId8" display="https://podminky.urs.cz/item/CS_URS_2025_01/789327211"/>
    <hyperlink ref="F283" r:id="rId9" display="https://podminky.urs.cz/item/CS_URS_2025_01/789327216"/>
    <hyperlink ref="F286" r:id="rId10" display="https://podminky.urs.cz/item/CS_URS_2025_01/7893272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27"/>
      <c r="C3" s="128"/>
      <c r="D3" s="128"/>
      <c r="E3" s="128"/>
      <c r="F3" s="128"/>
      <c r="G3" s="128"/>
      <c r="H3" s="22"/>
    </row>
    <row r="4" s="1" customFormat="1" ht="24.96" customHeight="1">
      <c r="B4" s="22"/>
      <c r="C4" s="129" t="s">
        <v>404</v>
      </c>
      <c r="H4" s="22"/>
    </row>
    <row r="5" s="1" customFormat="1" ht="12" customHeight="1">
      <c r="B5" s="22"/>
      <c r="C5" s="269" t="s">
        <v>13</v>
      </c>
      <c r="D5" s="138" t="s">
        <v>14</v>
      </c>
      <c r="E5" s="1"/>
      <c r="F5" s="1"/>
      <c r="H5" s="22"/>
    </row>
    <row r="6" s="1" customFormat="1" ht="36.96" customHeight="1">
      <c r="B6" s="22"/>
      <c r="C6" s="270" t="s">
        <v>16</v>
      </c>
      <c r="D6" s="271" t="s">
        <v>17</v>
      </c>
      <c r="E6" s="1"/>
      <c r="F6" s="1"/>
      <c r="H6" s="22"/>
    </row>
    <row r="7" s="1" customFormat="1" ht="16.5" customHeight="1">
      <c r="B7" s="22"/>
      <c r="C7" s="131" t="s">
        <v>24</v>
      </c>
      <c r="D7" s="135" t="str">
        <f>'Rekapitulace stavby'!AN8</f>
        <v>10. 7. 2024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74"/>
      <c r="B9" s="272"/>
      <c r="C9" s="273" t="s">
        <v>55</v>
      </c>
      <c r="D9" s="274" t="s">
        <v>56</v>
      </c>
      <c r="E9" s="274" t="s">
        <v>114</v>
      </c>
      <c r="F9" s="275" t="s">
        <v>405</v>
      </c>
      <c r="G9" s="174"/>
      <c r="H9" s="272"/>
    </row>
    <row r="10" s="2" customFormat="1" ht="26.4" customHeight="1">
      <c r="A10" s="40"/>
      <c r="B10" s="46"/>
      <c r="C10" s="276" t="s">
        <v>14</v>
      </c>
      <c r="D10" s="276" t="s">
        <v>17</v>
      </c>
      <c r="E10" s="40"/>
      <c r="F10" s="40"/>
      <c r="G10" s="40"/>
      <c r="H10" s="46"/>
    </row>
    <row r="11" s="2" customFormat="1" ht="16.8" customHeight="1">
      <c r="A11" s="40"/>
      <c r="B11" s="46"/>
      <c r="C11" s="277" t="s">
        <v>81</v>
      </c>
      <c r="D11" s="278" t="s">
        <v>82</v>
      </c>
      <c r="E11" s="279" t="s">
        <v>83</v>
      </c>
      <c r="F11" s="280">
        <v>102</v>
      </c>
      <c r="G11" s="40"/>
      <c r="H11" s="46"/>
    </row>
    <row r="12" s="2" customFormat="1" ht="16.8" customHeight="1">
      <c r="A12" s="40"/>
      <c r="B12" s="46"/>
      <c r="C12" s="281" t="s">
        <v>31</v>
      </c>
      <c r="D12" s="281" t="s">
        <v>288</v>
      </c>
      <c r="E12" s="19" t="s">
        <v>31</v>
      </c>
      <c r="F12" s="282">
        <v>0</v>
      </c>
      <c r="G12" s="40"/>
      <c r="H12" s="46"/>
    </row>
    <row r="13" s="2" customFormat="1" ht="16.8" customHeight="1">
      <c r="A13" s="40"/>
      <c r="B13" s="46"/>
      <c r="C13" s="281" t="s">
        <v>81</v>
      </c>
      <c r="D13" s="281" t="s">
        <v>305</v>
      </c>
      <c r="E13" s="19" t="s">
        <v>31</v>
      </c>
      <c r="F13" s="282">
        <v>102</v>
      </c>
      <c r="G13" s="40"/>
      <c r="H13" s="46"/>
    </row>
    <row r="14" s="2" customFormat="1" ht="16.8" customHeight="1">
      <c r="A14" s="40"/>
      <c r="B14" s="46"/>
      <c r="C14" s="283" t="s">
        <v>406</v>
      </c>
      <c r="D14" s="40"/>
      <c r="E14" s="40"/>
      <c r="F14" s="40"/>
      <c r="G14" s="40"/>
      <c r="H14" s="46"/>
    </row>
    <row r="15" s="2" customFormat="1" ht="16.8" customHeight="1">
      <c r="A15" s="40"/>
      <c r="B15" s="46"/>
      <c r="C15" s="281" t="s">
        <v>300</v>
      </c>
      <c r="D15" s="281" t="s">
        <v>301</v>
      </c>
      <c r="E15" s="19" t="s">
        <v>83</v>
      </c>
      <c r="F15" s="282">
        <v>185.77600000000001</v>
      </c>
      <c r="G15" s="40"/>
      <c r="H15" s="46"/>
    </row>
    <row r="16" s="2" customFormat="1" ht="16.8" customHeight="1">
      <c r="A16" s="40"/>
      <c r="B16" s="46"/>
      <c r="C16" s="281" t="s">
        <v>335</v>
      </c>
      <c r="D16" s="281" t="s">
        <v>336</v>
      </c>
      <c r="E16" s="19" t="s">
        <v>83</v>
      </c>
      <c r="F16" s="282">
        <v>185.77600000000001</v>
      </c>
      <c r="G16" s="40"/>
      <c r="H16" s="46"/>
    </row>
    <row r="17" s="2" customFormat="1" ht="16.8" customHeight="1">
      <c r="A17" s="40"/>
      <c r="B17" s="46"/>
      <c r="C17" s="281" t="s">
        <v>311</v>
      </c>
      <c r="D17" s="281" t="s">
        <v>312</v>
      </c>
      <c r="E17" s="19" t="s">
        <v>83</v>
      </c>
      <c r="F17" s="282">
        <v>185.77600000000001</v>
      </c>
      <c r="G17" s="40"/>
      <c r="H17" s="46"/>
    </row>
    <row r="18" s="2" customFormat="1" ht="16.8" customHeight="1">
      <c r="A18" s="40"/>
      <c r="B18" s="46"/>
      <c r="C18" s="281" t="s">
        <v>322</v>
      </c>
      <c r="D18" s="281" t="s">
        <v>323</v>
      </c>
      <c r="E18" s="19" t="s">
        <v>95</v>
      </c>
      <c r="F18" s="282">
        <v>199.523</v>
      </c>
      <c r="G18" s="40"/>
      <c r="H18" s="46"/>
    </row>
    <row r="19" s="2" customFormat="1" ht="16.8" customHeight="1">
      <c r="A19" s="40"/>
      <c r="B19" s="46"/>
      <c r="C19" s="277" t="s">
        <v>86</v>
      </c>
      <c r="D19" s="278" t="s">
        <v>87</v>
      </c>
      <c r="E19" s="279" t="s">
        <v>83</v>
      </c>
      <c r="F19" s="280">
        <v>81.599999999999994</v>
      </c>
      <c r="G19" s="40"/>
      <c r="H19" s="46"/>
    </row>
    <row r="20" s="2" customFormat="1" ht="16.8" customHeight="1">
      <c r="A20" s="40"/>
      <c r="B20" s="46"/>
      <c r="C20" s="281" t="s">
        <v>31</v>
      </c>
      <c r="D20" s="281" t="s">
        <v>306</v>
      </c>
      <c r="E20" s="19" t="s">
        <v>31</v>
      </c>
      <c r="F20" s="282">
        <v>0</v>
      </c>
      <c r="G20" s="40"/>
      <c r="H20" s="46"/>
    </row>
    <row r="21" s="2" customFormat="1" ht="16.8" customHeight="1">
      <c r="A21" s="40"/>
      <c r="B21" s="46"/>
      <c r="C21" s="281" t="s">
        <v>31</v>
      </c>
      <c r="D21" s="281" t="s">
        <v>307</v>
      </c>
      <c r="E21" s="19" t="s">
        <v>31</v>
      </c>
      <c r="F21" s="282">
        <v>0</v>
      </c>
      <c r="G21" s="40"/>
      <c r="H21" s="46"/>
    </row>
    <row r="22" s="2" customFormat="1" ht="16.8" customHeight="1">
      <c r="A22" s="40"/>
      <c r="B22" s="46"/>
      <c r="C22" s="281" t="s">
        <v>86</v>
      </c>
      <c r="D22" s="281" t="s">
        <v>308</v>
      </c>
      <c r="E22" s="19" t="s">
        <v>31</v>
      </c>
      <c r="F22" s="282">
        <v>81.599999999999994</v>
      </c>
      <c r="G22" s="40"/>
      <c r="H22" s="46"/>
    </row>
    <row r="23" s="2" customFormat="1" ht="16.8" customHeight="1">
      <c r="A23" s="40"/>
      <c r="B23" s="46"/>
      <c r="C23" s="283" t="s">
        <v>406</v>
      </c>
      <c r="D23" s="40"/>
      <c r="E23" s="40"/>
      <c r="F23" s="40"/>
      <c r="G23" s="40"/>
      <c r="H23" s="46"/>
    </row>
    <row r="24" s="2" customFormat="1" ht="16.8" customHeight="1">
      <c r="A24" s="40"/>
      <c r="B24" s="46"/>
      <c r="C24" s="281" t="s">
        <v>300</v>
      </c>
      <c r="D24" s="281" t="s">
        <v>301</v>
      </c>
      <c r="E24" s="19" t="s">
        <v>83</v>
      </c>
      <c r="F24" s="282">
        <v>185.77600000000001</v>
      </c>
      <c r="G24" s="40"/>
      <c r="H24" s="46"/>
    </row>
    <row r="25" s="2" customFormat="1" ht="16.8" customHeight="1">
      <c r="A25" s="40"/>
      <c r="B25" s="46"/>
      <c r="C25" s="281" t="s">
        <v>335</v>
      </c>
      <c r="D25" s="281" t="s">
        <v>336</v>
      </c>
      <c r="E25" s="19" t="s">
        <v>83</v>
      </c>
      <c r="F25" s="282">
        <v>185.77600000000001</v>
      </c>
      <c r="G25" s="40"/>
      <c r="H25" s="46"/>
    </row>
    <row r="26" s="2" customFormat="1" ht="16.8" customHeight="1">
      <c r="A26" s="40"/>
      <c r="B26" s="46"/>
      <c r="C26" s="281" t="s">
        <v>311</v>
      </c>
      <c r="D26" s="281" t="s">
        <v>312</v>
      </c>
      <c r="E26" s="19" t="s">
        <v>83</v>
      </c>
      <c r="F26" s="282">
        <v>185.77600000000001</v>
      </c>
      <c r="G26" s="40"/>
      <c r="H26" s="46"/>
    </row>
    <row r="27" s="2" customFormat="1" ht="16.8" customHeight="1">
      <c r="A27" s="40"/>
      <c r="B27" s="46"/>
      <c r="C27" s="281" t="s">
        <v>322</v>
      </c>
      <c r="D27" s="281" t="s">
        <v>323</v>
      </c>
      <c r="E27" s="19" t="s">
        <v>95</v>
      </c>
      <c r="F27" s="282">
        <v>199.523</v>
      </c>
      <c r="G27" s="40"/>
      <c r="H27" s="46"/>
    </row>
    <row r="28" s="2" customFormat="1" ht="16.8" customHeight="1">
      <c r="A28" s="40"/>
      <c r="B28" s="46"/>
      <c r="C28" s="277" t="s">
        <v>90</v>
      </c>
      <c r="D28" s="278" t="s">
        <v>91</v>
      </c>
      <c r="E28" s="279" t="s">
        <v>83</v>
      </c>
      <c r="F28" s="280">
        <v>2.1760000000000002</v>
      </c>
      <c r="G28" s="40"/>
      <c r="H28" s="46"/>
    </row>
    <row r="29" s="2" customFormat="1" ht="16.8" customHeight="1">
      <c r="A29" s="40"/>
      <c r="B29" s="46"/>
      <c r="C29" s="281" t="s">
        <v>90</v>
      </c>
      <c r="D29" s="281" t="s">
        <v>309</v>
      </c>
      <c r="E29" s="19" t="s">
        <v>31</v>
      </c>
      <c r="F29" s="282">
        <v>2.1760000000000002</v>
      </c>
      <c r="G29" s="40"/>
      <c r="H29" s="46"/>
    </row>
    <row r="30" s="2" customFormat="1" ht="16.8" customHeight="1">
      <c r="A30" s="40"/>
      <c r="B30" s="46"/>
      <c r="C30" s="283" t="s">
        <v>406</v>
      </c>
      <c r="D30" s="40"/>
      <c r="E30" s="40"/>
      <c r="F30" s="40"/>
      <c r="G30" s="40"/>
      <c r="H30" s="46"/>
    </row>
    <row r="31" s="2" customFormat="1" ht="16.8" customHeight="1">
      <c r="A31" s="40"/>
      <c r="B31" s="46"/>
      <c r="C31" s="281" t="s">
        <v>300</v>
      </c>
      <c r="D31" s="281" t="s">
        <v>301</v>
      </c>
      <c r="E31" s="19" t="s">
        <v>83</v>
      </c>
      <c r="F31" s="282">
        <v>185.77600000000001</v>
      </c>
      <c r="G31" s="40"/>
      <c r="H31" s="46"/>
    </row>
    <row r="32" s="2" customFormat="1" ht="16.8" customHeight="1">
      <c r="A32" s="40"/>
      <c r="B32" s="46"/>
      <c r="C32" s="281" t="s">
        <v>335</v>
      </c>
      <c r="D32" s="281" t="s">
        <v>336</v>
      </c>
      <c r="E32" s="19" t="s">
        <v>83</v>
      </c>
      <c r="F32" s="282">
        <v>185.77600000000001</v>
      </c>
      <c r="G32" s="40"/>
      <c r="H32" s="46"/>
    </row>
    <row r="33" s="2" customFormat="1" ht="16.8" customHeight="1">
      <c r="A33" s="40"/>
      <c r="B33" s="46"/>
      <c r="C33" s="281" t="s">
        <v>311</v>
      </c>
      <c r="D33" s="281" t="s">
        <v>312</v>
      </c>
      <c r="E33" s="19" t="s">
        <v>83</v>
      </c>
      <c r="F33" s="282">
        <v>185.77600000000001</v>
      </c>
      <c r="G33" s="40"/>
      <c r="H33" s="46"/>
    </row>
    <row r="34" s="2" customFormat="1" ht="16.8" customHeight="1">
      <c r="A34" s="40"/>
      <c r="B34" s="46"/>
      <c r="C34" s="281" t="s">
        <v>322</v>
      </c>
      <c r="D34" s="281" t="s">
        <v>323</v>
      </c>
      <c r="E34" s="19" t="s">
        <v>95</v>
      </c>
      <c r="F34" s="282">
        <v>199.523</v>
      </c>
      <c r="G34" s="40"/>
      <c r="H34" s="46"/>
    </row>
    <row r="35" s="2" customFormat="1" ht="16.8" customHeight="1">
      <c r="A35" s="40"/>
      <c r="B35" s="46"/>
      <c r="C35" s="277" t="s">
        <v>93</v>
      </c>
      <c r="D35" s="278" t="s">
        <v>94</v>
      </c>
      <c r="E35" s="279" t="s">
        <v>95</v>
      </c>
      <c r="F35" s="280">
        <v>182.37000000000001</v>
      </c>
      <c r="G35" s="40"/>
      <c r="H35" s="46"/>
    </row>
    <row r="36" s="2" customFormat="1" ht="16.8" customHeight="1">
      <c r="A36" s="40"/>
      <c r="B36" s="46"/>
      <c r="C36" s="281" t="s">
        <v>31</v>
      </c>
      <c r="D36" s="281" t="s">
        <v>181</v>
      </c>
      <c r="E36" s="19" t="s">
        <v>31</v>
      </c>
      <c r="F36" s="282">
        <v>0</v>
      </c>
      <c r="G36" s="40"/>
      <c r="H36" s="46"/>
    </row>
    <row r="37" s="2" customFormat="1" ht="16.8" customHeight="1">
      <c r="A37" s="40"/>
      <c r="B37" s="46"/>
      <c r="C37" s="281" t="s">
        <v>93</v>
      </c>
      <c r="D37" s="281" t="s">
        <v>332</v>
      </c>
      <c r="E37" s="19" t="s">
        <v>31</v>
      </c>
      <c r="F37" s="282">
        <v>182.37000000000001</v>
      </c>
      <c r="G37" s="40"/>
      <c r="H37" s="46"/>
    </row>
    <row r="38" s="2" customFormat="1" ht="16.8" customHeight="1">
      <c r="A38" s="40"/>
      <c r="B38" s="46"/>
      <c r="C38" s="277" t="s">
        <v>97</v>
      </c>
      <c r="D38" s="278" t="s">
        <v>98</v>
      </c>
      <c r="E38" s="279" t="s">
        <v>95</v>
      </c>
      <c r="F38" s="280">
        <v>135.28</v>
      </c>
      <c r="G38" s="40"/>
      <c r="H38" s="46"/>
    </row>
    <row r="39" s="2" customFormat="1" ht="16.8" customHeight="1">
      <c r="A39" s="40"/>
      <c r="B39" s="46"/>
      <c r="C39" s="281" t="s">
        <v>31</v>
      </c>
      <c r="D39" s="281" t="s">
        <v>184</v>
      </c>
      <c r="E39" s="19" t="s">
        <v>31</v>
      </c>
      <c r="F39" s="282">
        <v>0</v>
      </c>
      <c r="G39" s="40"/>
      <c r="H39" s="46"/>
    </row>
    <row r="40" s="2" customFormat="1" ht="16.8" customHeight="1">
      <c r="A40" s="40"/>
      <c r="B40" s="46"/>
      <c r="C40" s="281" t="s">
        <v>97</v>
      </c>
      <c r="D40" s="281" t="s">
        <v>333</v>
      </c>
      <c r="E40" s="19" t="s">
        <v>31</v>
      </c>
      <c r="F40" s="282">
        <v>135.28</v>
      </c>
      <c r="G40" s="40"/>
      <c r="H40" s="46"/>
    </row>
    <row r="41" s="2" customFormat="1" ht="7.44" customHeight="1">
      <c r="A41" s="40"/>
      <c r="B41" s="154"/>
      <c r="C41" s="155"/>
      <c r="D41" s="155"/>
      <c r="E41" s="155"/>
      <c r="F41" s="155"/>
      <c r="G41" s="155"/>
      <c r="H41" s="46"/>
    </row>
    <row r="42" s="2" customFormat="1">
      <c r="A42" s="40"/>
      <c r="B42" s="40"/>
      <c r="C42" s="40"/>
      <c r="D42" s="40"/>
      <c r="E42" s="40"/>
      <c r="F42" s="40"/>
      <c r="G42" s="40"/>
      <c r="H42" s="40"/>
    </row>
  </sheetData>
  <sheetProtection sheet="1" formatColumns="0" formatRows="0" objects="1" scenarios="1" spinCount="100000" saltValue="tbG+GPZezSWP+yZo5D/8h3f8bQRgzXg8VoP5btufLJwrwDQHE0q7Y2dgymd0Xjr63sT96+ZGLDHOcMiP4YvtbQ==" hashValue="DGcsOdSTERWb+E25saMXcYF6uBlsu8014bri3NDUleThXvnpnq5STyuGVBPWoQZF2P5l1mhMUyAogrPLBGVEXw==" algorithmName="SHA-512" password="C71F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4" customWidth="1"/>
    <col min="2" max="2" width="1.667969" style="284" customWidth="1"/>
    <col min="3" max="4" width="5" style="284" customWidth="1"/>
    <col min="5" max="5" width="11.66016" style="284" customWidth="1"/>
    <col min="6" max="6" width="9.160156" style="284" customWidth="1"/>
    <col min="7" max="7" width="5" style="284" customWidth="1"/>
    <col min="8" max="8" width="77.83203" style="284" customWidth="1"/>
    <col min="9" max="10" width="20" style="284" customWidth="1"/>
    <col min="11" max="11" width="1.667969" style="284" customWidth="1"/>
  </cols>
  <sheetData>
    <row r="1" s="1" customFormat="1" ht="37.5" customHeight="1"/>
    <row r="2" s="1" customFormat="1" ht="7.5" customHeight="1">
      <c r="B2" s="285"/>
      <c r="C2" s="286"/>
      <c r="D2" s="286"/>
      <c r="E2" s="286"/>
      <c r="F2" s="286"/>
      <c r="G2" s="286"/>
      <c r="H2" s="286"/>
      <c r="I2" s="286"/>
      <c r="J2" s="286"/>
      <c r="K2" s="287"/>
    </row>
    <row r="3" s="16" customFormat="1" ht="45" customHeight="1">
      <c r="B3" s="288"/>
      <c r="C3" s="289" t="s">
        <v>407</v>
      </c>
      <c r="D3" s="289"/>
      <c r="E3" s="289"/>
      <c r="F3" s="289"/>
      <c r="G3" s="289"/>
      <c r="H3" s="289"/>
      <c r="I3" s="289"/>
      <c r="J3" s="289"/>
      <c r="K3" s="290"/>
    </row>
    <row r="4" s="1" customFormat="1" ht="25.5" customHeight="1">
      <c r="B4" s="291"/>
      <c r="C4" s="292" t="s">
        <v>408</v>
      </c>
      <c r="D4" s="292"/>
      <c r="E4" s="292"/>
      <c r="F4" s="292"/>
      <c r="G4" s="292"/>
      <c r="H4" s="292"/>
      <c r="I4" s="292"/>
      <c r="J4" s="292"/>
      <c r="K4" s="293"/>
    </row>
    <row r="5" s="1" customFormat="1" ht="5.25" customHeight="1">
      <c r="B5" s="291"/>
      <c r="C5" s="294"/>
      <c r="D5" s="294"/>
      <c r="E5" s="294"/>
      <c r="F5" s="294"/>
      <c r="G5" s="294"/>
      <c r="H5" s="294"/>
      <c r="I5" s="294"/>
      <c r="J5" s="294"/>
      <c r="K5" s="293"/>
    </row>
    <row r="6" s="1" customFormat="1" ht="15" customHeight="1">
      <c r="B6" s="291"/>
      <c r="C6" s="295" t="s">
        <v>409</v>
      </c>
      <c r="D6" s="295"/>
      <c r="E6" s="295"/>
      <c r="F6" s="295"/>
      <c r="G6" s="295"/>
      <c r="H6" s="295"/>
      <c r="I6" s="295"/>
      <c r="J6" s="295"/>
      <c r="K6" s="293"/>
    </row>
    <row r="7" s="1" customFormat="1" ht="15" customHeight="1">
      <c r="B7" s="296"/>
      <c r="C7" s="295" t="s">
        <v>410</v>
      </c>
      <c r="D7" s="295"/>
      <c r="E7" s="295"/>
      <c r="F7" s="295"/>
      <c r="G7" s="295"/>
      <c r="H7" s="295"/>
      <c r="I7" s="295"/>
      <c r="J7" s="295"/>
      <c r="K7" s="293"/>
    </row>
    <row r="8" s="1" customFormat="1" ht="12.75" customHeight="1">
      <c r="B8" s="296"/>
      <c r="C8" s="295"/>
      <c r="D8" s="295"/>
      <c r="E8" s="295"/>
      <c r="F8" s="295"/>
      <c r="G8" s="295"/>
      <c r="H8" s="295"/>
      <c r="I8" s="295"/>
      <c r="J8" s="295"/>
      <c r="K8" s="293"/>
    </row>
    <row r="9" s="1" customFormat="1" ht="15" customHeight="1">
      <c r="B9" s="296"/>
      <c r="C9" s="295" t="s">
        <v>411</v>
      </c>
      <c r="D9" s="295"/>
      <c r="E9" s="295"/>
      <c r="F9" s="295"/>
      <c r="G9" s="295"/>
      <c r="H9" s="295"/>
      <c r="I9" s="295"/>
      <c r="J9" s="295"/>
      <c r="K9" s="293"/>
    </row>
    <row r="10" s="1" customFormat="1" ht="15" customHeight="1">
      <c r="B10" s="296"/>
      <c r="C10" s="295"/>
      <c r="D10" s="295" t="s">
        <v>412</v>
      </c>
      <c r="E10" s="295"/>
      <c r="F10" s="295"/>
      <c r="G10" s="295"/>
      <c r="H10" s="295"/>
      <c r="I10" s="295"/>
      <c r="J10" s="295"/>
      <c r="K10" s="293"/>
    </row>
    <row r="11" s="1" customFormat="1" ht="15" customHeight="1">
      <c r="B11" s="296"/>
      <c r="C11" s="297"/>
      <c r="D11" s="295" t="s">
        <v>413</v>
      </c>
      <c r="E11" s="295"/>
      <c r="F11" s="295"/>
      <c r="G11" s="295"/>
      <c r="H11" s="295"/>
      <c r="I11" s="295"/>
      <c r="J11" s="295"/>
      <c r="K11" s="293"/>
    </row>
    <row r="12" s="1" customFormat="1" ht="15" customHeight="1">
      <c r="B12" s="296"/>
      <c r="C12" s="297"/>
      <c r="D12" s="295"/>
      <c r="E12" s="295"/>
      <c r="F12" s="295"/>
      <c r="G12" s="295"/>
      <c r="H12" s="295"/>
      <c r="I12" s="295"/>
      <c r="J12" s="295"/>
      <c r="K12" s="293"/>
    </row>
    <row r="13" s="1" customFormat="1" ht="15" customHeight="1">
      <c r="B13" s="296"/>
      <c r="C13" s="297"/>
      <c r="D13" s="298" t="s">
        <v>414</v>
      </c>
      <c r="E13" s="295"/>
      <c r="F13" s="295"/>
      <c r="G13" s="295"/>
      <c r="H13" s="295"/>
      <c r="I13" s="295"/>
      <c r="J13" s="295"/>
      <c r="K13" s="293"/>
    </row>
    <row r="14" s="1" customFormat="1" ht="12.75" customHeight="1">
      <c r="B14" s="296"/>
      <c r="C14" s="297"/>
      <c r="D14" s="297"/>
      <c r="E14" s="297"/>
      <c r="F14" s="297"/>
      <c r="G14" s="297"/>
      <c r="H14" s="297"/>
      <c r="I14" s="297"/>
      <c r="J14" s="297"/>
      <c r="K14" s="293"/>
    </row>
    <row r="15" s="1" customFormat="1" ht="15" customHeight="1">
      <c r="B15" s="296"/>
      <c r="C15" s="297"/>
      <c r="D15" s="295" t="s">
        <v>415</v>
      </c>
      <c r="E15" s="295"/>
      <c r="F15" s="295"/>
      <c r="G15" s="295"/>
      <c r="H15" s="295"/>
      <c r="I15" s="295"/>
      <c r="J15" s="295"/>
      <c r="K15" s="293"/>
    </row>
    <row r="16" s="1" customFormat="1" ht="15" customHeight="1">
      <c r="B16" s="296"/>
      <c r="C16" s="297"/>
      <c r="D16" s="295" t="s">
        <v>416</v>
      </c>
      <c r="E16" s="295"/>
      <c r="F16" s="295"/>
      <c r="G16" s="295"/>
      <c r="H16" s="295"/>
      <c r="I16" s="295"/>
      <c r="J16" s="295"/>
      <c r="K16" s="293"/>
    </row>
    <row r="17" s="1" customFormat="1" ht="15" customHeight="1">
      <c r="B17" s="296"/>
      <c r="C17" s="297"/>
      <c r="D17" s="295" t="s">
        <v>417</v>
      </c>
      <c r="E17" s="295"/>
      <c r="F17" s="295"/>
      <c r="G17" s="295"/>
      <c r="H17" s="295"/>
      <c r="I17" s="295"/>
      <c r="J17" s="295"/>
      <c r="K17" s="293"/>
    </row>
    <row r="18" s="1" customFormat="1" ht="15" customHeight="1">
      <c r="B18" s="296"/>
      <c r="C18" s="297"/>
      <c r="D18" s="297"/>
      <c r="E18" s="299" t="s">
        <v>78</v>
      </c>
      <c r="F18" s="295" t="s">
        <v>418</v>
      </c>
      <c r="G18" s="295"/>
      <c r="H18" s="295"/>
      <c r="I18" s="295"/>
      <c r="J18" s="295"/>
      <c r="K18" s="293"/>
    </row>
    <row r="19" s="1" customFormat="1" ht="15" customHeight="1">
      <c r="B19" s="296"/>
      <c r="C19" s="297"/>
      <c r="D19" s="297"/>
      <c r="E19" s="299" t="s">
        <v>419</v>
      </c>
      <c r="F19" s="295" t="s">
        <v>420</v>
      </c>
      <c r="G19" s="295"/>
      <c r="H19" s="295"/>
      <c r="I19" s="295"/>
      <c r="J19" s="295"/>
      <c r="K19" s="293"/>
    </row>
    <row r="20" s="1" customFormat="1" ht="15" customHeight="1">
      <c r="B20" s="296"/>
      <c r="C20" s="297"/>
      <c r="D20" s="297"/>
      <c r="E20" s="299" t="s">
        <v>421</v>
      </c>
      <c r="F20" s="295" t="s">
        <v>422</v>
      </c>
      <c r="G20" s="295"/>
      <c r="H20" s="295"/>
      <c r="I20" s="295"/>
      <c r="J20" s="295"/>
      <c r="K20" s="293"/>
    </row>
    <row r="21" s="1" customFormat="1" ht="15" customHeight="1">
      <c r="B21" s="296"/>
      <c r="C21" s="297"/>
      <c r="D21" s="297"/>
      <c r="E21" s="299" t="s">
        <v>423</v>
      </c>
      <c r="F21" s="295" t="s">
        <v>424</v>
      </c>
      <c r="G21" s="295"/>
      <c r="H21" s="295"/>
      <c r="I21" s="295"/>
      <c r="J21" s="295"/>
      <c r="K21" s="293"/>
    </row>
    <row r="22" s="1" customFormat="1" ht="15" customHeight="1">
      <c r="B22" s="296"/>
      <c r="C22" s="297"/>
      <c r="D22" s="297"/>
      <c r="E22" s="299" t="s">
        <v>425</v>
      </c>
      <c r="F22" s="295" t="s">
        <v>426</v>
      </c>
      <c r="G22" s="295"/>
      <c r="H22" s="295"/>
      <c r="I22" s="295"/>
      <c r="J22" s="295"/>
      <c r="K22" s="293"/>
    </row>
    <row r="23" s="1" customFormat="1" ht="15" customHeight="1">
      <c r="B23" s="296"/>
      <c r="C23" s="297"/>
      <c r="D23" s="297"/>
      <c r="E23" s="299" t="s">
        <v>427</v>
      </c>
      <c r="F23" s="295" t="s">
        <v>428</v>
      </c>
      <c r="G23" s="295"/>
      <c r="H23" s="295"/>
      <c r="I23" s="295"/>
      <c r="J23" s="295"/>
      <c r="K23" s="293"/>
    </row>
    <row r="24" s="1" customFormat="1" ht="12.75" customHeight="1">
      <c r="B24" s="296"/>
      <c r="C24" s="297"/>
      <c r="D24" s="297"/>
      <c r="E24" s="297"/>
      <c r="F24" s="297"/>
      <c r="G24" s="297"/>
      <c r="H24" s="297"/>
      <c r="I24" s="297"/>
      <c r="J24" s="297"/>
      <c r="K24" s="293"/>
    </row>
    <row r="25" s="1" customFormat="1" ht="15" customHeight="1">
      <c r="B25" s="296"/>
      <c r="C25" s="295" t="s">
        <v>429</v>
      </c>
      <c r="D25" s="295"/>
      <c r="E25" s="295"/>
      <c r="F25" s="295"/>
      <c r="G25" s="295"/>
      <c r="H25" s="295"/>
      <c r="I25" s="295"/>
      <c r="J25" s="295"/>
      <c r="K25" s="293"/>
    </row>
    <row r="26" s="1" customFormat="1" ht="15" customHeight="1">
      <c r="B26" s="296"/>
      <c r="C26" s="295" t="s">
        <v>430</v>
      </c>
      <c r="D26" s="295"/>
      <c r="E26" s="295"/>
      <c r="F26" s="295"/>
      <c r="G26" s="295"/>
      <c r="H26" s="295"/>
      <c r="I26" s="295"/>
      <c r="J26" s="295"/>
      <c r="K26" s="293"/>
    </row>
    <row r="27" s="1" customFormat="1" ht="15" customHeight="1">
      <c r="B27" s="296"/>
      <c r="C27" s="295"/>
      <c r="D27" s="295" t="s">
        <v>431</v>
      </c>
      <c r="E27" s="295"/>
      <c r="F27" s="295"/>
      <c r="G27" s="295"/>
      <c r="H27" s="295"/>
      <c r="I27" s="295"/>
      <c r="J27" s="295"/>
      <c r="K27" s="293"/>
    </row>
    <row r="28" s="1" customFormat="1" ht="15" customHeight="1">
      <c r="B28" s="296"/>
      <c r="C28" s="297"/>
      <c r="D28" s="295" t="s">
        <v>432</v>
      </c>
      <c r="E28" s="295"/>
      <c r="F28" s="295"/>
      <c r="G28" s="295"/>
      <c r="H28" s="295"/>
      <c r="I28" s="295"/>
      <c r="J28" s="295"/>
      <c r="K28" s="293"/>
    </row>
    <row r="29" s="1" customFormat="1" ht="12.75" customHeight="1">
      <c r="B29" s="296"/>
      <c r="C29" s="297"/>
      <c r="D29" s="297"/>
      <c r="E29" s="297"/>
      <c r="F29" s="297"/>
      <c r="G29" s="297"/>
      <c r="H29" s="297"/>
      <c r="I29" s="297"/>
      <c r="J29" s="297"/>
      <c r="K29" s="293"/>
    </row>
    <row r="30" s="1" customFormat="1" ht="15" customHeight="1">
      <c r="B30" s="296"/>
      <c r="C30" s="297"/>
      <c r="D30" s="295" t="s">
        <v>433</v>
      </c>
      <c r="E30" s="295"/>
      <c r="F30" s="295"/>
      <c r="G30" s="295"/>
      <c r="H30" s="295"/>
      <c r="I30" s="295"/>
      <c r="J30" s="295"/>
      <c r="K30" s="293"/>
    </row>
    <row r="31" s="1" customFormat="1" ht="15" customHeight="1">
      <c r="B31" s="296"/>
      <c r="C31" s="297"/>
      <c r="D31" s="295" t="s">
        <v>434</v>
      </c>
      <c r="E31" s="295"/>
      <c r="F31" s="295"/>
      <c r="G31" s="295"/>
      <c r="H31" s="295"/>
      <c r="I31" s="295"/>
      <c r="J31" s="295"/>
      <c r="K31" s="293"/>
    </row>
    <row r="32" s="1" customFormat="1" ht="12.75" customHeight="1">
      <c r="B32" s="296"/>
      <c r="C32" s="297"/>
      <c r="D32" s="297"/>
      <c r="E32" s="297"/>
      <c r="F32" s="297"/>
      <c r="G32" s="297"/>
      <c r="H32" s="297"/>
      <c r="I32" s="297"/>
      <c r="J32" s="297"/>
      <c r="K32" s="293"/>
    </row>
    <row r="33" s="1" customFormat="1" ht="15" customHeight="1">
      <c r="B33" s="296"/>
      <c r="C33" s="297"/>
      <c r="D33" s="295" t="s">
        <v>435</v>
      </c>
      <c r="E33" s="295"/>
      <c r="F33" s="295"/>
      <c r="G33" s="295"/>
      <c r="H33" s="295"/>
      <c r="I33" s="295"/>
      <c r="J33" s="295"/>
      <c r="K33" s="293"/>
    </row>
    <row r="34" s="1" customFormat="1" ht="15" customHeight="1">
      <c r="B34" s="296"/>
      <c r="C34" s="297"/>
      <c r="D34" s="295" t="s">
        <v>436</v>
      </c>
      <c r="E34" s="295"/>
      <c r="F34" s="295"/>
      <c r="G34" s="295"/>
      <c r="H34" s="295"/>
      <c r="I34" s="295"/>
      <c r="J34" s="295"/>
      <c r="K34" s="293"/>
    </row>
    <row r="35" s="1" customFormat="1" ht="15" customHeight="1">
      <c r="B35" s="296"/>
      <c r="C35" s="297"/>
      <c r="D35" s="295" t="s">
        <v>437</v>
      </c>
      <c r="E35" s="295"/>
      <c r="F35" s="295"/>
      <c r="G35" s="295"/>
      <c r="H35" s="295"/>
      <c r="I35" s="295"/>
      <c r="J35" s="295"/>
      <c r="K35" s="293"/>
    </row>
    <row r="36" s="1" customFormat="1" ht="15" customHeight="1">
      <c r="B36" s="296"/>
      <c r="C36" s="297"/>
      <c r="D36" s="295"/>
      <c r="E36" s="298" t="s">
        <v>113</v>
      </c>
      <c r="F36" s="295"/>
      <c r="G36" s="295" t="s">
        <v>438</v>
      </c>
      <c r="H36" s="295"/>
      <c r="I36" s="295"/>
      <c r="J36" s="295"/>
      <c r="K36" s="293"/>
    </row>
    <row r="37" s="1" customFormat="1" ht="30.75" customHeight="1">
      <c r="B37" s="296"/>
      <c r="C37" s="297"/>
      <c r="D37" s="295"/>
      <c r="E37" s="298" t="s">
        <v>439</v>
      </c>
      <c r="F37" s="295"/>
      <c r="G37" s="295" t="s">
        <v>440</v>
      </c>
      <c r="H37" s="295"/>
      <c r="I37" s="295"/>
      <c r="J37" s="295"/>
      <c r="K37" s="293"/>
    </row>
    <row r="38" s="1" customFormat="1" ht="15" customHeight="1">
      <c r="B38" s="296"/>
      <c r="C38" s="297"/>
      <c r="D38" s="295"/>
      <c r="E38" s="298" t="s">
        <v>55</v>
      </c>
      <c r="F38" s="295"/>
      <c r="G38" s="295" t="s">
        <v>441</v>
      </c>
      <c r="H38" s="295"/>
      <c r="I38" s="295"/>
      <c r="J38" s="295"/>
      <c r="K38" s="293"/>
    </row>
    <row r="39" s="1" customFormat="1" ht="15" customHeight="1">
      <c r="B39" s="296"/>
      <c r="C39" s="297"/>
      <c r="D39" s="295"/>
      <c r="E39" s="298" t="s">
        <v>56</v>
      </c>
      <c r="F39" s="295"/>
      <c r="G39" s="295" t="s">
        <v>442</v>
      </c>
      <c r="H39" s="295"/>
      <c r="I39" s="295"/>
      <c r="J39" s="295"/>
      <c r="K39" s="293"/>
    </row>
    <row r="40" s="1" customFormat="1" ht="15" customHeight="1">
      <c r="B40" s="296"/>
      <c r="C40" s="297"/>
      <c r="D40" s="295"/>
      <c r="E40" s="298" t="s">
        <v>114</v>
      </c>
      <c r="F40" s="295"/>
      <c r="G40" s="295" t="s">
        <v>443</v>
      </c>
      <c r="H40" s="295"/>
      <c r="I40" s="295"/>
      <c r="J40" s="295"/>
      <c r="K40" s="293"/>
    </row>
    <row r="41" s="1" customFormat="1" ht="15" customHeight="1">
      <c r="B41" s="296"/>
      <c r="C41" s="297"/>
      <c r="D41" s="295"/>
      <c r="E41" s="298" t="s">
        <v>115</v>
      </c>
      <c r="F41" s="295"/>
      <c r="G41" s="295" t="s">
        <v>444</v>
      </c>
      <c r="H41" s="295"/>
      <c r="I41" s="295"/>
      <c r="J41" s="295"/>
      <c r="K41" s="293"/>
    </row>
    <row r="42" s="1" customFormat="1" ht="15" customHeight="1">
      <c r="B42" s="296"/>
      <c r="C42" s="297"/>
      <c r="D42" s="295"/>
      <c r="E42" s="298" t="s">
        <v>445</v>
      </c>
      <c r="F42" s="295"/>
      <c r="G42" s="295" t="s">
        <v>446</v>
      </c>
      <c r="H42" s="295"/>
      <c r="I42" s="295"/>
      <c r="J42" s="295"/>
      <c r="K42" s="293"/>
    </row>
    <row r="43" s="1" customFormat="1" ht="15" customHeight="1">
      <c r="B43" s="296"/>
      <c r="C43" s="297"/>
      <c r="D43" s="295"/>
      <c r="E43" s="298"/>
      <c r="F43" s="295"/>
      <c r="G43" s="295" t="s">
        <v>447</v>
      </c>
      <c r="H43" s="295"/>
      <c r="I43" s="295"/>
      <c r="J43" s="295"/>
      <c r="K43" s="293"/>
    </row>
    <row r="44" s="1" customFormat="1" ht="15" customHeight="1">
      <c r="B44" s="296"/>
      <c r="C44" s="297"/>
      <c r="D44" s="295"/>
      <c r="E44" s="298" t="s">
        <v>448</v>
      </c>
      <c r="F44" s="295"/>
      <c r="G44" s="295" t="s">
        <v>449</v>
      </c>
      <c r="H44" s="295"/>
      <c r="I44" s="295"/>
      <c r="J44" s="295"/>
      <c r="K44" s="293"/>
    </row>
    <row r="45" s="1" customFormat="1" ht="15" customHeight="1">
      <c r="B45" s="296"/>
      <c r="C45" s="297"/>
      <c r="D45" s="295"/>
      <c r="E45" s="298" t="s">
        <v>117</v>
      </c>
      <c r="F45" s="295"/>
      <c r="G45" s="295" t="s">
        <v>450</v>
      </c>
      <c r="H45" s="295"/>
      <c r="I45" s="295"/>
      <c r="J45" s="295"/>
      <c r="K45" s="293"/>
    </row>
    <row r="46" s="1" customFormat="1" ht="12.75" customHeight="1">
      <c r="B46" s="296"/>
      <c r="C46" s="297"/>
      <c r="D46" s="295"/>
      <c r="E46" s="295"/>
      <c r="F46" s="295"/>
      <c r="G46" s="295"/>
      <c r="H46" s="295"/>
      <c r="I46" s="295"/>
      <c r="J46" s="295"/>
      <c r="K46" s="293"/>
    </row>
    <row r="47" s="1" customFormat="1" ht="15" customHeight="1">
      <c r="B47" s="296"/>
      <c r="C47" s="297"/>
      <c r="D47" s="295" t="s">
        <v>451</v>
      </c>
      <c r="E47" s="295"/>
      <c r="F47" s="295"/>
      <c r="G47" s="295"/>
      <c r="H47" s="295"/>
      <c r="I47" s="295"/>
      <c r="J47" s="295"/>
      <c r="K47" s="293"/>
    </row>
    <row r="48" s="1" customFormat="1" ht="15" customHeight="1">
      <c r="B48" s="296"/>
      <c r="C48" s="297"/>
      <c r="D48" s="297"/>
      <c r="E48" s="295" t="s">
        <v>452</v>
      </c>
      <c r="F48" s="295"/>
      <c r="G48" s="295"/>
      <c r="H48" s="295"/>
      <c r="I48" s="295"/>
      <c r="J48" s="295"/>
      <c r="K48" s="293"/>
    </row>
    <row r="49" s="1" customFormat="1" ht="15" customHeight="1">
      <c r="B49" s="296"/>
      <c r="C49" s="297"/>
      <c r="D49" s="297"/>
      <c r="E49" s="295" t="s">
        <v>453</v>
      </c>
      <c r="F49" s="295"/>
      <c r="G49" s="295"/>
      <c r="H49" s="295"/>
      <c r="I49" s="295"/>
      <c r="J49" s="295"/>
      <c r="K49" s="293"/>
    </row>
    <row r="50" s="1" customFormat="1" ht="15" customHeight="1">
      <c r="B50" s="296"/>
      <c r="C50" s="297"/>
      <c r="D50" s="297"/>
      <c r="E50" s="295" t="s">
        <v>454</v>
      </c>
      <c r="F50" s="295"/>
      <c r="G50" s="295"/>
      <c r="H50" s="295"/>
      <c r="I50" s="295"/>
      <c r="J50" s="295"/>
      <c r="K50" s="293"/>
    </row>
    <row r="51" s="1" customFormat="1" ht="15" customHeight="1">
      <c r="B51" s="296"/>
      <c r="C51" s="297"/>
      <c r="D51" s="295" t="s">
        <v>455</v>
      </c>
      <c r="E51" s="295"/>
      <c r="F51" s="295"/>
      <c r="G51" s="295"/>
      <c r="H51" s="295"/>
      <c r="I51" s="295"/>
      <c r="J51" s="295"/>
      <c r="K51" s="293"/>
    </row>
    <row r="52" s="1" customFormat="1" ht="25.5" customHeight="1">
      <c r="B52" s="291"/>
      <c r="C52" s="292" t="s">
        <v>456</v>
      </c>
      <c r="D52" s="292"/>
      <c r="E52" s="292"/>
      <c r="F52" s="292"/>
      <c r="G52" s="292"/>
      <c r="H52" s="292"/>
      <c r="I52" s="292"/>
      <c r="J52" s="292"/>
      <c r="K52" s="293"/>
    </row>
    <row r="53" s="1" customFormat="1" ht="5.25" customHeight="1">
      <c r="B53" s="291"/>
      <c r="C53" s="294"/>
      <c r="D53" s="294"/>
      <c r="E53" s="294"/>
      <c r="F53" s="294"/>
      <c r="G53" s="294"/>
      <c r="H53" s="294"/>
      <c r="I53" s="294"/>
      <c r="J53" s="294"/>
      <c r="K53" s="293"/>
    </row>
    <row r="54" s="1" customFormat="1" ht="15" customHeight="1">
      <c r="B54" s="291"/>
      <c r="C54" s="295" t="s">
        <v>457</v>
      </c>
      <c r="D54" s="295"/>
      <c r="E54" s="295"/>
      <c r="F54" s="295"/>
      <c r="G54" s="295"/>
      <c r="H54" s="295"/>
      <c r="I54" s="295"/>
      <c r="J54" s="295"/>
      <c r="K54" s="293"/>
    </row>
    <row r="55" s="1" customFormat="1" ht="15" customHeight="1">
      <c r="B55" s="291"/>
      <c r="C55" s="295" t="s">
        <v>458</v>
      </c>
      <c r="D55" s="295"/>
      <c r="E55" s="295"/>
      <c r="F55" s="295"/>
      <c r="G55" s="295"/>
      <c r="H55" s="295"/>
      <c r="I55" s="295"/>
      <c r="J55" s="295"/>
      <c r="K55" s="293"/>
    </row>
    <row r="56" s="1" customFormat="1" ht="12.75" customHeight="1">
      <c r="B56" s="291"/>
      <c r="C56" s="295"/>
      <c r="D56" s="295"/>
      <c r="E56" s="295"/>
      <c r="F56" s="295"/>
      <c r="G56" s="295"/>
      <c r="H56" s="295"/>
      <c r="I56" s="295"/>
      <c r="J56" s="295"/>
      <c r="K56" s="293"/>
    </row>
    <row r="57" s="1" customFormat="1" ht="15" customHeight="1">
      <c r="B57" s="291"/>
      <c r="C57" s="295" t="s">
        <v>459</v>
      </c>
      <c r="D57" s="295"/>
      <c r="E57" s="295"/>
      <c r="F57" s="295"/>
      <c r="G57" s="295"/>
      <c r="H57" s="295"/>
      <c r="I57" s="295"/>
      <c r="J57" s="295"/>
      <c r="K57" s="293"/>
    </row>
    <row r="58" s="1" customFormat="1" ht="15" customHeight="1">
      <c r="B58" s="291"/>
      <c r="C58" s="297"/>
      <c r="D58" s="295" t="s">
        <v>460</v>
      </c>
      <c r="E58" s="295"/>
      <c r="F58" s="295"/>
      <c r="G58" s="295"/>
      <c r="H58" s="295"/>
      <c r="I58" s="295"/>
      <c r="J58" s="295"/>
      <c r="K58" s="293"/>
    </row>
    <row r="59" s="1" customFormat="1" ht="15" customHeight="1">
      <c r="B59" s="291"/>
      <c r="C59" s="297"/>
      <c r="D59" s="295" t="s">
        <v>461</v>
      </c>
      <c r="E59" s="295"/>
      <c r="F59" s="295"/>
      <c r="G59" s="295"/>
      <c r="H59" s="295"/>
      <c r="I59" s="295"/>
      <c r="J59" s="295"/>
      <c r="K59" s="293"/>
    </row>
    <row r="60" s="1" customFormat="1" ht="15" customHeight="1">
      <c r="B60" s="291"/>
      <c r="C60" s="297"/>
      <c r="D60" s="295" t="s">
        <v>462</v>
      </c>
      <c r="E60" s="295"/>
      <c r="F60" s="295"/>
      <c r="G60" s="295"/>
      <c r="H60" s="295"/>
      <c r="I60" s="295"/>
      <c r="J60" s="295"/>
      <c r="K60" s="293"/>
    </row>
    <row r="61" s="1" customFormat="1" ht="15" customHeight="1">
      <c r="B61" s="291"/>
      <c r="C61" s="297"/>
      <c r="D61" s="295" t="s">
        <v>463</v>
      </c>
      <c r="E61" s="295"/>
      <c r="F61" s="295"/>
      <c r="G61" s="295"/>
      <c r="H61" s="295"/>
      <c r="I61" s="295"/>
      <c r="J61" s="295"/>
      <c r="K61" s="293"/>
    </row>
    <row r="62" s="1" customFormat="1" ht="15" customHeight="1">
      <c r="B62" s="291"/>
      <c r="C62" s="297"/>
      <c r="D62" s="300" t="s">
        <v>464</v>
      </c>
      <c r="E62" s="300"/>
      <c r="F62" s="300"/>
      <c r="G62" s="300"/>
      <c r="H62" s="300"/>
      <c r="I62" s="300"/>
      <c r="J62" s="300"/>
      <c r="K62" s="293"/>
    </row>
    <row r="63" s="1" customFormat="1" ht="15" customHeight="1">
      <c r="B63" s="291"/>
      <c r="C63" s="297"/>
      <c r="D63" s="295" t="s">
        <v>465</v>
      </c>
      <c r="E63" s="295"/>
      <c r="F63" s="295"/>
      <c r="G63" s="295"/>
      <c r="H63" s="295"/>
      <c r="I63" s="295"/>
      <c r="J63" s="295"/>
      <c r="K63" s="293"/>
    </row>
    <row r="64" s="1" customFormat="1" ht="12.75" customHeight="1">
      <c r="B64" s="291"/>
      <c r="C64" s="297"/>
      <c r="D64" s="297"/>
      <c r="E64" s="301"/>
      <c r="F64" s="297"/>
      <c r="G64" s="297"/>
      <c r="H64" s="297"/>
      <c r="I64" s="297"/>
      <c r="J64" s="297"/>
      <c r="K64" s="293"/>
    </row>
    <row r="65" s="1" customFormat="1" ht="15" customHeight="1">
      <c r="B65" s="291"/>
      <c r="C65" s="297"/>
      <c r="D65" s="295" t="s">
        <v>466</v>
      </c>
      <c r="E65" s="295"/>
      <c r="F65" s="295"/>
      <c r="G65" s="295"/>
      <c r="H65" s="295"/>
      <c r="I65" s="295"/>
      <c r="J65" s="295"/>
      <c r="K65" s="293"/>
    </row>
    <row r="66" s="1" customFormat="1" ht="15" customHeight="1">
      <c r="B66" s="291"/>
      <c r="C66" s="297"/>
      <c r="D66" s="300" t="s">
        <v>467</v>
      </c>
      <c r="E66" s="300"/>
      <c r="F66" s="300"/>
      <c r="G66" s="300"/>
      <c r="H66" s="300"/>
      <c r="I66" s="300"/>
      <c r="J66" s="300"/>
      <c r="K66" s="293"/>
    </row>
    <row r="67" s="1" customFormat="1" ht="15" customHeight="1">
      <c r="B67" s="291"/>
      <c r="C67" s="297"/>
      <c r="D67" s="295" t="s">
        <v>468</v>
      </c>
      <c r="E67" s="295"/>
      <c r="F67" s="295"/>
      <c r="G67" s="295"/>
      <c r="H67" s="295"/>
      <c r="I67" s="295"/>
      <c r="J67" s="295"/>
      <c r="K67" s="293"/>
    </row>
    <row r="68" s="1" customFormat="1" ht="15" customHeight="1">
      <c r="B68" s="291"/>
      <c r="C68" s="297"/>
      <c r="D68" s="295" t="s">
        <v>469</v>
      </c>
      <c r="E68" s="295"/>
      <c r="F68" s="295"/>
      <c r="G68" s="295"/>
      <c r="H68" s="295"/>
      <c r="I68" s="295"/>
      <c r="J68" s="295"/>
      <c r="K68" s="293"/>
    </row>
    <row r="69" s="1" customFormat="1" ht="15" customHeight="1">
      <c r="B69" s="291"/>
      <c r="C69" s="297"/>
      <c r="D69" s="295" t="s">
        <v>470</v>
      </c>
      <c r="E69" s="295"/>
      <c r="F69" s="295"/>
      <c r="G69" s="295"/>
      <c r="H69" s="295"/>
      <c r="I69" s="295"/>
      <c r="J69" s="295"/>
      <c r="K69" s="293"/>
    </row>
    <row r="70" s="1" customFormat="1" ht="15" customHeight="1">
      <c r="B70" s="291"/>
      <c r="C70" s="297"/>
      <c r="D70" s="295" t="s">
        <v>471</v>
      </c>
      <c r="E70" s="295"/>
      <c r="F70" s="295"/>
      <c r="G70" s="295"/>
      <c r="H70" s="295"/>
      <c r="I70" s="295"/>
      <c r="J70" s="295"/>
      <c r="K70" s="293"/>
    </row>
    <row r="71" s="1" customFormat="1" ht="12.75" customHeight="1">
      <c r="B71" s="302"/>
      <c r="C71" s="303"/>
      <c r="D71" s="303"/>
      <c r="E71" s="303"/>
      <c r="F71" s="303"/>
      <c r="G71" s="303"/>
      <c r="H71" s="303"/>
      <c r="I71" s="303"/>
      <c r="J71" s="303"/>
      <c r="K71" s="304"/>
    </row>
    <row r="72" s="1" customFormat="1" ht="18.75" customHeight="1">
      <c r="B72" s="305"/>
      <c r="C72" s="305"/>
      <c r="D72" s="305"/>
      <c r="E72" s="305"/>
      <c r="F72" s="305"/>
      <c r="G72" s="305"/>
      <c r="H72" s="305"/>
      <c r="I72" s="305"/>
      <c r="J72" s="305"/>
      <c r="K72" s="306"/>
    </row>
    <row r="73" s="1" customFormat="1" ht="18.75" customHeight="1">
      <c r="B73" s="306"/>
      <c r="C73" s="306"/>
      <c r="D73" s="306"/>
      <c r="E73" s="306"/>
      <c r="F73" s="306"/>
      <c r="G73" s="306"/>
      <c r="H73" s="306"/>
      <c r="I73" s="306"/>
      <c r="J73" s="306"/>
      <c r="K73" s="306"/>
    </row>
    <row r="74" s="1" customFormat="1" ht="7.5" customHeight="1">
      <c r="B74" s="307"/>
      <c r="C74" s="308"/>
      <c r="D74" s="308"/>
      <c r="E74" s="308"/>
      <c r="F74" s="308"/>
      <c r="G74" s="308"/>
      <c r="H74" s="308"/>
      <c r="I74" s="308"/>
      <c r="J74" s="308"/>
      <c r="K74" s="309"/>
    </row>
    <row r="75" s="1" customFormat="1" ht="45" customHeight="1">
      <c r="B75" s="310"/>
      <c r="C75" s="311" t="s">
        <v>472</v>
      </c>
      <c r="D75" s="311"/>
      <c r="E75" s="311"/>
      <c r="F75" s="311"/>
      <c r="G75" s="311"/>
      <c r="H75" s="311"/>
      <c r="I75" s="311"/>
      <c r="J75" s="311"/>
      <c r="K75" s="312"/>
    </row>
    <row r="76" s="1" customFormat="1" ht="17.25" customHeight="1">
      <c r="B76" s="310"/>
      <c r="C76" s="313" t="s">
        <v>473</v>
      </c>
      <c r="D76" s="313"/>
      <c r="E76" s="313"/>
      <c r="F76" s="313" t="s">
        <v>474</v>
      </c>
      <c r="G76" s="314"/>
      <c r="H76" s="313" t="s">
        <v>56</v>
      </c>
      <c r="I76" s="313" t="s">
        <v>59</v>
      </c>
      <c r="J76" s="313" t="s">
        <v>475</v>
      </c>
      <c r="K76" s="312"/>
    </row>
    <row r="77" s="1" customFormat="1" ht="17.25" customHeight="1">
      <c r="B77" s="310"/>
      <c r="C77" s="315" t="s">
        <v>476</v>
      </c>
      <c r="D77" s="315"/>
      <c r="E77" s="315"/>
      <c r="F77" s="316" t="s">
        <v>477</v>
      </c>
      <c r="G77" s="317"/>
      <c r="H77" s="315"/>
      <c r="I77" s="315"/>
      <c r="J77" s="315" t="s">
        <v>478</v>
      </c>
      <c r="K77" s="312"/>
    </row>
    <row r="78" s="1" customFormat="1" ht="5.25" customHeight="1">
      <c r="B78" s="310"/>
      <c r="C78" s="318"/>
      <c r="D78" s="318"/>
      <c r="E78" s="318"/>
      <c r="F78" s="318"/>
      <c r="G78" s="319"/>
      <c r="H78" s="318"/>
      <c r="I78" s="318"/>
      <c r="J78" s="318"/>
      <c r="K78" s="312"/>
    </row>
    <row r="79" s="1" customFormat="1" ht="15" customHeight="1">
      <c r="B79" s="310"/>
      <c r="C79" s="298" t="s">
        <v>55</v>
      </c>
      <c r="D79" s="320"/>
      <c r="E79" s="320"/>
      <c r="F79" s="321" t="s">
        <v>479</v>
      </c>
      <c r="G79" s="322"/>
      <c r="H79" s="298" t="s">
        <v>480</v>
      </c>
      <c r="I79" s="298" t="s">
        <v>481</v>
      </c>
      <c r="J79" s="298">
        <v>20</v>
      </c>
      <c r="K79" s="312"/>
    </row>
    <row r="80" s="1" customFormat="1" ht="15" customHeight="1">
      <c r="B80" s="310"/>
      <c r="C80" s="298" t="s">
        <v>482</v>
      </c>
      <c r="D80" s="298"/>
      <c r="E80" s="298"/>
      <c r="F80" s="321" t="s">
        <v>479</v>
      </c>
      <c r="G80" s="322"/>
      <c r="H80" s="298" t="s">
        <v>483</v>
      </c>
      <c r="I80" s="298" t="s">
        <v>481</v>
      </c>
      <c r="J80" s="298">
        <v>120</v>
      </c>
      <c r="K80" s="312"/>
    </row>
    <row r="81" s="1" customFormat="1" ht="15" customHeight="1">
      <c r="B81" s="323"/>
      <c r="C81" s="298" t="s">
        <v>484</v>
      </c>
      <c r="D81" s="298"/>
      <c r="E81" s="298"/>
      <c r="F81" s="321" t="s">
        <v>485</v>
      </c>
      <c r="G81" s="322"/>
      <c r="H81" s="298" t="s">
        <v>486</v>
      </c>
      <c r="I81" s="298" t="s">
        <v>481</v>
      </c>
      <c r="J81" s="298">
        <v>50</v>
      </c>
      <c r="K81" s="312"/>
    </row>
    <row r="82" s="1" customFormat="1" ht="15" customHeight="1">
      <c r="B82" s="323"/>
      <c r="C82" s="298" t="s">
        <v>487</v>
      </c>
      <c r="D82" s="298"/>
      <c r="E82" s="298"/>
      <c r="F82" s="321" t="s">
        <v>479</v>
      </c>
      <c r="G82" s="322"/>
      <c r="H82" s="298" t="s">
        <v>488</v>
      </c>
      <c r="I82" s="298" t="s">
        <v>489</v>
      </c>
      <c r="J82" s="298"/>
      <c r="K82" s="312"/>
    </row>
    <row r="83" s="1" customFormat="1" ht="15" customHeight="1">
      <c r="B83" s="323"/>
      <c r="C83" s="324" t="s">
        <v>490</v>
      </c>
      <c r="D83" s="324"/>
      <c r="E83" s="324"/>
      <c r="F83" s="325" t="s">
        <v>485</v>
      </c>
      <c r="G83" s="324"/>
      <c r="H83" s="324" t="s">
        <v>491</v>
      </c>
      <c r="I83" s="324" t="s">
        <v>481</v>
      </c>
      <c r="J83" s="324">
        <v>15</v>
      </c>
      <c r="K83" s="312"/>
    </row>
    <row r="84" s="1" customFormat="1" ht="15" customHeight="1">
      <c r="B84" s="323"/>
      <c r="C84" s="324" t="s">
        <v>492</v>
      </c>
      <c r="D84" s="324"/>
      <c r="E84" s="324"/>
      <c r="F84" s="325" t="s">
        <v>485</v>
      </c>
      <c r="G84" s="324"/>
      <c r="H84" s="324" t="s">
        <v>493</v>
      </c>
      <c r="I84" s="324" t="s">
        <v>481</v>
      </c>
      <c r="J84" s="324">
        <v>15</v>
      </c>
      <c r="K84" s="312"/>
    </row>
    <row r="85" s="1" customFormat="1" ht="15" customHeight="1">
      <c r="B85" s="323"/>
      <c r="C85" s="324" t="s">
        <v>494</v>
      </c>
      <c r="D85" s="324"/>
      <c r="E85" s="324"/>
      <c r="F85" s="325" t="s">
        <v>485</v>
      </c>
      <c r="G85" s="324"/>
      <c r="H85" s="324" t="s">
        <v>495</v>
      </c>
      <c r="I85" s="324" t="s">
        <v>481</v>
      </c>
      <c r="J85" s="324">
        <v>20</v>
      </c>
      <c r="K85" s="312"/>
    </row>
    <row r="86" s="1" customFormat="1" ht="15" customHeight="1">
      <c r="B86" s="323"/>
      <c r="C86" s="324" t="s">
        <v>496</v>
      </c>
      <c r="D86" s="324"/>
      <c r="E86" s="324"/>
      <c r="F86" s="325" t="s">
        <v>485</v>
      </c>
      <c r="G86" s="324"/>
      <c r="H86" s="324" t="s">
        <v>497</v>
      </c>
      <c r="I86" s="324" t="s">
        <v>481</v>
      </c>
      <c r="J86" s="324">
        <v>20</v>
      </c>
      <c r="K86" s="312"/>
    </row>
    <row r="87" s="1" customFormat="1" ht="15" customHeight="1">
      <c r="B87" s="323"/>
      <c r="C87" s="298" t="s">
        <v>498</v>
      </c>
      <c r="D87" s="298"/>
      <c r="E87" s="298"/>
      <c r="F87" s="321" t="s">
        <v>485</v>
      </c>
      <c r="G87" s="322"/>
      <c r="H87" s="298" t="s">
        <v>499</v>
      </c>
      <c r="I87" s="298" t="s">
        <v>481</v>
      </c>
      <c r="J87" s="298">
        <v>50</v>
      </c>
      <c r="K87" s="312"/>
    </row>
    <row r="88" s="1" customFormat="1" ht="15" customHeight="1">
      <c r="B88" s="323"/>
      <c r="C88" s="298" t="s">
        <v>500</v>
      </c>
      <c r="D88" s="298"/>
      <c r="E88" s="298"/>
      <c r="F88" s="321" t="s">
        <v>485</v>
      </c>
      <c r="G88" s="322"/>
      <c r="H88" s="298" t="s">
        <v>501</v>
      </c>
      <c r="I88" s="298" t="s">
        <v>481</v>
      </c>
      <c r="J88" s="298">
        <v>20</v>
      </c>
      <c r="K88" s="312"/>
    </row>
    <row r="89" s="1" customFormat="1" ht="15" customHeight="1">
      <c r="B89" s="323"/>
      <c r="C89" s="298" t="s">
        <v>502</v>
      </c>
      <c r="D89" s="298"/>
      <c r="E89" s="298"/>
      <c r="F89" s="321" t="s">
        <v>485</v>
      </c>
      <c r="G89" s="322"/>
      <c r="H89" s="298" t="s">
        <v>503</v>
      </c>
      <c r="I89" s="298" t="s">
        <v>481</v>
      </c>
      <c r="J89" s="298">
        <v>20</v>
      </c>
      <c r="K89" s="312"/>
    </row>
    <row r="90" s="1" customFormat="1" ht="15" customHeight="1">
      <c r="B90" s="323"/>
      <c r="C90" s="298" t="s">
        <v>504</v>
      </c>
      <c r="D90" s="298"/>
      <c r="E90" s="298"/>
      <c r="F90" s="321" t="s">
        <v>485</v>
      </c>
      <c r="G90" s="322"/>
      <c r="H90" s="298" t="s">
        <v>505</v>
      </c>
      <c r="I90" s="298" t="s">
        <v>481</v>
      </c>
      <c r="J90" s="298">
        <v>50</v>
      </c>
      <c r="K90" s="312"/>
    </row>
    <row r="91" s="1" customFormat="1" ht="15" customHeight="1">
      <c r="B91" s="323"/>
      <c r="C91" s="298" t="s">
        <v>506</v>
      </c>
      <c r="D91" s="298"/>
      <c r="E91" s="298"/>
      <c r="F91" s="321" t="s">
        <v>485</v>
      </c>
      <c r="G91" s="322"/>
      <c r="H91" s="298" t="s">
        <v>506</v>
      </c>
      <c r="I91" s="298" t="s">
        <v>481</v>
      </c>
      <c r="J91" s="298">
        <v>50</v>
      </c>
      <c r="K91" s="312"/>
    </row>
    <row r="92" s="1" customFormat="1" ht="15" customHeight="1">
      <c r="B92" s="323"/>
      <c r="C92" s="298" t="s">
        <v>507</v>
      </c>
      <c r="D92" s="298"/>
      <c r="E92" s="298"/>
      <c r="F92" s="321" t="s">
        <v>485</v>
      </c>
      <c r="G92" s="322"/>
      <c r="H92" s="298" t="s">
        <v>508</v>
      </c>
      <c r="I92" s="298" t="s">
        <v>481</v>
      </c>
      <c r="J92" s="298">
        <v>255</v>
      </c>
      <c r="K92" s="312"/>
    </row>
    <row r="93" s="1" customFormat="1" ht="15" customHeight="1">
      <c r="B93" s="323"/>
      <c r="C93" s="298" t="s">
        <v>509</v>
      </c>
      <c r="D93" s="298"/>
      <c r="E93" s="298"/>
      <c r="F93" s="321" t="s">
        <v>479</v>
      </c>
      <c r="G93" s="322"/>
      <c r="H93" s="298" t="s">
        <v>510</v>
      </c>
      <c r="I93" s="298" t="s">
        <v>511</v>
      </c>
      <c r="J93" s="298"/>
      <c r="K93" s="312"/>
    </row>
    <row r="94" s="1" customFormat="1" ht="15" customHeight="1">
      <c r="B94" s="323"/>
      <c r="C94" s="298" t="s">
        <v>512</v>
      </c>
      <c r="D94" s="298"/>
      <c r="E94" s="298"/>
      <c r="F94" s="321" t="s">
        <v>479</v>
      </c>
      <c r="G94" s="322"/>
      <c r="H94" s="298" t="s">
        <v>513</v>
      </c>
      <c r="I94" s="298" t="s">
        <v>514</v>
      </c>
      <c r="J94" s="298"/>
      <c r="K94" s="312"/>
    </row>
    <row r="95" s="1" customFormat="1" ht="15" customHeight="1">
      <c r="B95" s="323"/>
      <c r="C95" s="298" t="s">
        <v>515</v>
      </c>
      <c r="D95" s="298"/>
      <c r="E95" s="298"/>
      <c r="F95" s="321" t="s">
        <v>479</v>
      </c>
      <c r="G95" s="322"/>
      <c r="H95" s="298" t="s">
        <v>515</v>
      </c>
      <c r="I95" s="298" t="s">
        <v>514</v>
      </c>
      <c r="J95" s="298"/>
      <c r="K95" s="312"/>
    </row>
    <row r="96" s="1" customFormat="1" ht="15" customHeight="1">
      <c r="B96" s="323"/>
      <c r="C96" s="298" t="s">
        <v>40</v>
      </c>
      <c r="D96" s="298"/>
      <c r="E96" s="298"/>
      <c r="F96" s="321" t="s">
        <v>479</v>
      </c>
      <c r="G96" s="322"/>
      <c r="H96" s="298" t="s">
        <v>516</v>
      </c>
      <c r="I96" s="298" t="s">
        <v>514</v>
      </c>
      <c r="J96" s="298"/>
      <c r="K96" s="312"/>
    </row>
    <row r="97" s="1" customFormat="1" ht="15" customHeight="1">
      <c r="B97" s="323"/>
      <c r="C97" s="298" t="s">
        <v>50</v>
      </c>
      <c r="D97" s="298"/>
      <c r="E97" s="298"/>
      <c r="F97" s="321" t="s">
        <v>479</v>
      </c>
      <c r="G97" s="322"/>
      <c r="H97" s="298" t="s">
        <v>517</v>
      </c>
      <c r="I97" s="298" t="s">
        <v>514</v>
      </c>
      <c r="J97" s="298"/>
      <c r="K97" s="312"/>
    </row>
    <row r="98" s="1" customFormat="1" ht="15" customHeight="1">
      <c r="B98" s="326"/>
      <c r="C98" s="327"/>
      <c r="D98" s="327"/>
      <c r="E98" s="327"/>
      <c r="F98" s="327"/>
      <c r="G98" s="327"/>
      <c r="H98" s="327"/>
      <c r="I98" s="327"/>
      <c r="J98" s="327"/>
      <c r="K98" s="328"/>
    </row>
    <row r="99" s="1" customFormat="1" ht="18.75" customHeight="1">
      <c r="B99" s="329"/>
      <c r="C99" s="330"/>
      <c r="D99" s="330"/>
      <c r="E99" s="330"/>
      <c r="F99" s="330"/>
      <c r="G99" s="330"/>
      <c r="H99" s="330"/>
      <c r="I99" s="330"/>
      <c r="J99" s="330"/>
      <c r="K99" s="329"/>
    </row>
    <row r="100" s="1" customFormat="1" ht="18.75" customHeight="1">
      <c r="B100" s="306"/>
      <c r="C100" s="306"/>
      <c r="D100" s="306"/>
      <c r="E100" s="306"/>
      <c r="F100" s="306"/>
      <c r="G100" s="306"/>
      <c r="H100" s="306"/>
      <c r="I100" s="306"/>
      <c r="J100" s="306"/>
      <c r="K100" s="306"/>
    </row>
    <row r="101" s="1" customFormat="1" ht="7.5" customHeight="1">
      <c r="B101" s="307"/>
      <c r="C101" s="308"/>
      <c r="D101" s="308"/>
      <c r="E101" s="308"/>
      <c r="F101" s="308"/>
      <c r="G101" s="308"/>
      <c r="H101" s="308"/>
      <c r="I101" s="308"/>
      <c r="J101" s="308"/>
      <c r="K101" s="309"/>
    </row>
    <row r="102" s="1" customFormat="1" ht="45" customHeight="1">
      <c r="B102" s="310"/>
      <c r="C102" s="311" t="s">
        <v>518</v>
      </c>
      <c r="D102" s="311"/>
      <c r="E102" s="311"/>
      <c r="F102" s="311"/>
      <c r="G102" s="311"/>
      <c r="H102" s="311"/>
      <c r="I102" s="311"/>
      <c r="J102" s="311"/>
      <c r="K102" s="312"/>
    </row>
    <row r="103" s="1" customFormat="1" ht="17.25" customHeight="1">
      <c r="B103" s="310"/>
      <c r="C103" s="313" t="s">
        <v>473</v>
      </c>
      <c r="D103" s="313"/>
      <c r="E103" s="313"/>
      <c r="F103" s="313" t="s">
        <v>474</v>
      </c>
      <c r="G103" s="314"/>
      <c r="H103" s="313" t="s">
        <v>56</v>
      </c>
      <c r="I103" s="313" t="s">
        <v>59</v>
      </c>
      <c r="J103" s="313" t="s">
        <v>475</v>
      </c>
      <c r="K103" s="312"/>
    </row>
    <row r="104" s="1" customFormat="1" ht="17.25" customHeight="1">
      <c r="B104" s="310"/>
      <c r="C104" s="315" t="s">
        <v>476</v>
      </c>
      <c r="D104" s="315"/>
      <c r="E104" s="315"/>
      <c r="F104" s="316" t="s">
        <v>477</v>
      </c>
      <c r="G104" s="317"/>
      <c r="H104" s="315"/>
      <c r="I104" s="315"/>
      <c r="J104" s="315" t="s">
        <v>478</v>
      </c>
      <c r="K104" s="312"/>
    </row>
    <row r="105" s="1" customFormat="1" ht="5.25" customHeight="1">
      <c r="B105" s="310"/>
      <c r="C105" s="313"/>
      <c r="D105" s="313"/>
      <c r="E105" s="313"/>
      <c r="F105" s="313"/>
      <c r="G105" s="331"/>
      <c r="H105" s="313"/>
      <c r="I105" s="313"/>
      <c r="J105" s="313"/>
      <c r="K105" s="312"/>
    </row>
    <row r="106" s="1" customFormat="1" ht="15" customHeight="1">
      <c r="B106" s="310"/>
      <c r="C106" s="298" t="s">
        <v>55</v>
      </c>
      <c r="D106" s="320"/>
      <c r="E106" s="320"/>
      <c r="F106" s="321" t="s">
        <v>479</v>
      </c>
      <c r="G106" s="298"/>
      <c r="H106" s="298" t="s">
        <v>519</v>
      </c>
      <c r="I106" s="298" t="s">
        <v>481</v>
      </c>
      <c r="J106" s="298">
        <v>20</v>
      </c>
      <c r="K106" s="312"/>
    </row>
    <row r="107" s="1" customFormat="1" ht="15" customHeight="1">
      <c r="B107" s="310"/>
      <c r="C107" s="298" t="s">
        <v>482</v>
      </c>
      <c r="D107" s="298"/>
      <c r="E107" s="298"/>
      <c r="F107" s="321" t="s">
        <v>479</v>
      </c>
      <c r="G107" s="298"/>
      <c r="H107" s="298" t="s">
        <v>519</v>
      </c>
      <c r="I107" s="298" t="s">
        <v>481</v>
      </c>
      <c r="J107" s="298">
        <v>120</v>
      </c>
      <c r="K107" s="312"/>
    </row>
    <row r="108" s="1" customFormat="1" ht="15" customHeight="1">
      <c r="B108" s="323"/>
      <c r="C108" s="298" t="s">
        <v>484</v>
      </c>
      <c r="D108" s="298"/>
      <c r="E108" s="298"/>
      <c r="F108" s="321" t="s">
        <v>485</v>
      </c>
      <c r="G108" s="298"/>
      <c r="H108" s="298" t="s">
        <v>519</v>
      </c>
      <c r="I108" s="298" t="s">
        <v>481</v>
      </c>
      <c r="J108" s="298">
        <v>50</v>
      </c>
      <c r="K108" s="312"/>
    </row>
    <row r="109" s="1" customFormat="1" ht="15" customHeight="1">
      <c r="B109" s="323"/>
      <c r="C109" s="298" t="s">
        <v>487</v>
      </c>
      <c r="D109" s="298"/>
      <c r="E109" s="298"/>
      <c r="F109" s="321" t="s">
        <v>479</v>
      </c>
      <c r="G109" s="298"/>
      <c r="H109" s="298" t="s">
        <v>519</v>
      </c>
      <c r="I109" s="298" t="s">
        <v>489</v>
      </c>
      <c r="J109" s="298"/>
      <c r="K109" s="312"/>
    </row>
    <row r="110" s="1" customFormat="1" ht="15" customHeight="1">
      <c r="B110" s="323"/>
      <c r="C110" s="298" t="s">
        <v>498</v>
      </c>
      <c r="D110" s="298"/>
      <c r="E110" s="298"/>
      <c r="F110" s="321" t="s">
        <v>485</v>
      </c>
      <c r="G110" s="298"/>
      <c r="H110" s="298" t="s">
        <v>519</v>
      </c>
      <c r="I110" s="298" t="s">
        <v>481</v>
      </c>
      <c r="J110" s="298">
        <v>50</v>
      </c>
      <c r="K110" s="312"/>
    </row>
    <row r="111" s="1" customFormat="1" ht="15" customHeight="1">
      <c r="B111" s="323"/>
      <c r="C111" s="298" t="s">
        <v>506</v>
      </c>
      <c r="D111" s="298"/>
      <c r="E111" s="298"/>
      <c r="F111" s="321" t="s">
        <v>485</v>
      </c>
      <c r="G111" s="298"/>
      <c r="H111" s="298" t="s">
        <v>519</v>
      </c>
      <c r="I111" s="298" t="s">
        <v>481</v>
      </c>
      <c r="J111" s="298">
        <v>50</v>
      </c>
      <c r="K111" s="312"/>
    </row>
    <row r="112" s="1" customFormat="1" ht="15" customHeight="1">
      <c r="B112" s="323"/>
      <c r="C112" s="298" t="s">
        <v>504</v>
      </c>
      <c r="D112" s="298"/>
      <c r="E112" s="298"/>
      <c r="F112" s="321" t="s">
        <v>485</v>
      </c>
      <c r="G112" s="298"/>
      <c r="H112" s="298" t="s">
        <v>519</v>
      </c>
      <c r="I112" s="298" t="s">
        <v>481</v>
      </c>
      <c r="J112" s="298">
        <v>50</v>
      </c>
      <c r="K112" s="312"/>
    </row>
    <row r="113" s="1" customFormat="1" ht="15" customHeight="1">
      <c r="B113" s="323"/>
      <c r="C113" s="298" t="s">
        <v>55</v>
      </c>
      <c r="D113" s="298"/>
      <c r="E113" s="298"/>
      <c r="F113" s="321" t="s">
        <v>479</v>
      </c>
      <c r="G113" s="298"/>
      <c r="H113" s="298" t="s">
        <v>520</v>
      </c>
      <c r="I113" s="298" t="s">
        <v>481</v>
      </c>
      <c r="J113" s="298">
        <v>20</v>
      </c>
      <c r="K113" s="312"/>
    </row>
    <row r="114" s="1" customFormat="1" ht="15" customHeight="1">
      <c r="B114" s="323"/>
      <c r="C114" s="298" t="s">
        <v>521</v>
      </c>
      <c r="D114" s="298"/>
      <c r="E114" s="298"/>
      <c r="F114" s="321" t="s">
        <v>479</v>
      </c>
      <c r="G114" s="298"/>
      <c r="H114" s="298" t="s">
        <v>522</v>
      </c>
      <c r="I114" s="298" t="s">
        <v>481</v>
      </c>
      <c r="J114" s="298">
        <v>120</v>
      </c>
      <c r="K114" s="312"/>
    </row>
    <row r="115" s="1" customFormat="1" ht="15" customHeight="1">
      <c r="B115" s="323"/>
      <c r="C115" s="298" t="s">
        <v>40</v>
      </c>
      <c r="D115" s="298"/>
      <c r="E115" s="298"/>
      <c r="F115" s="321" t="s">
        <v>479</v>
      </c>
      <c r="G115" s="298"/>
      <c r="H115" s="298" t="s">
        <v>523</v>
      </c>
      <c r="I115" s="298" t="s">
        <v>514</v>
      </c>
      <c r="J115" s="298"/>
      <c r="K115" s="312"/>
    </row>
    <row r="116" s="1" customFormat="1" ht="15" customHeight="1">
      <c r="B116" s="323"/>
      <c r="C116" s="298" t="s">
        <v>50</v>
      </c>
      <c r="D116" s="298"/>
      <c r="E116" s="298"/>
      <c r="F116" s="321" t="s">
        <v>479</v>
      </c>
      <c r="G116" s="298"/>
      <c r="H116" s="298" t="s">
        <v>524</v>
      </c>
      <c r="I116" s="298" t="s">
        <v>514</v>
      </c>
      <c r="J116" s="298"/>
      <c r="K116" s="312"/>
    </row>
    <row r="117" s="1" customFormat="1" ht="15" customHeight="1">
      <c r="B117" s="323"/>
      <c r="C117" s="298" t="s">
        <v>59</v>
      </c>
      <c r="D117" s="298"/>
      <c r="E117" s="298"/>
      <c r="F117" s="321" t="s">
        <v>479</v>
      </c>
      <c r="G117" s="298"/>
      <c r="H117" s="298" t="s">
        <v>525</v>
      </c>
      <c r="I117" s="298" t="s">
        <v>526</v>
      </c>
      <c r="J117" s="298"/>
      <c r="K117" s="312"/>
    </row>
    <row r="118" s="1" customFormat="1" ht="15" customHeight="1">
      <c r="B118" s="326"/>
      <c r="C118" s="332"/>
      <c r="D118" s="332"/>
      <c r="E118" s="332"/>
      <c r="F118" s="332"/>
      <c r="G118" s="332"/>
      <c r="H118" s="332"/>
      <c r="I118" s="332"/>
      <c r="J118" s="332"/>
      <c r="K118" s="328"/>
    </row>
    <row r="119" s="1" customFormat="1" ht="18.75" customHeight="1">
      <c r="B119" s="333"/>
      <c r="C119" s="334"/>
      <c r="D119" s="334"/>
      <c r="E119" s="334"/>
      <c r="F119" s="335"/>
      <c r="G119" s="334"/>
      <c r="H119" s="334"/>
      <c r="I119" s="334"/>
      <c r="J119" s="334"/>
      <c r="K119" s="333"/>
    </row>
    <row r="120" s="1" customFormat="1" ht="18.75" customHeight="1">
      <c r="B120" s="306"/>
      <c r="C120" s="306"/>
      <c r="D120" s="306"/>
      <c r="E120" s="306"/>
      <c r="F120" s="306"/>
      <c r="G120" s="306"/>
      <c r="H120" s="306"/>
      <c r="I120" s="306"/>
      <c r="J120" s="306"/>
      <c r="K120" s="306"/>
    </row>
    <row r="121" s="1" customFormat="1" ht="7.5" customHeight="1">
      <c r="B121" s="336"/>
      <c r="C121" s="337"/>
      <c r="D121" s="337"/>
      <c r="E121" s="337"/>
      <c r="F121" s="337"/>
      <c r="G121" s="337"/>
      <c r="H121" s="337"/>
      <c r="I121" s="337"/>
      <c r="J121" s="337"/>
      <c r="K121" s="338"/>
    </row>
    <row r="122" s="1" customFormat="1" ht="45" customHeight="1">
      <c r="B122" s="339"/>
      <c r="C122" s="289" t="s">
        <v>527</v>
      </c>
      <c r="D122" s="289"/>
      <c r="E122" s="289"/>
      <c r="F122" s="289"/>
      <c r="G122" s="289"/>
      <c r="H122" s="289"/>
      <c r="I122" s="289"/>
      <c r="J122" s="289"/>
      <c r="K122" s="340"/>
    </row>
    <row r="123" s="1" customFormat="1" ht="17.25" customHeight="1">
      <c r="B123" s="341"/>
      <c r="C123" s="313" t="s">
        <v>473</v>
      </c>
      <c r="D123" s="313"/>
      <c r="E123" s="313"/>
      <c r="F123" s="313" t="s">
        <v>474</v>
      </c>
      <c r="G123" s="314"/>
      <c r="H123" s="313" t="s">
        <v>56</v>
      </c>
      <c r="I123" s="313" t="s">
        <v>59</v>
      </c>
      <c r="J123" s="313" t="s">
        <v>475</v>
      </c>
      <c r="K123" s="342"/>
    </row>
    <row r="124" s="1" customFormat="1" ht="17.25" customHeight="1">
      <c r="B124" s="341"/>
      <c r="C124" s="315" t="s">
        <v>476</v>
      </c>
      <c r="D124" s="315"/>
      <c r="E124" s="315"/>
      <c r="F124" s="316" t="s">
        <v>477</v>
      </c>
      <c r="G124" s="317"/>
      <c r="H124" s="315"/>
      <c r="I124" s="315"/>
      <c r="J124" s="315" t="s">
        <v>478</v>
      </c>
      <c r="K124" s="342"/>
    </row>
    <row r="125" s="1" customFormat="1" ht="5.25" customHeight="1">
      <c r="B125" s="343"/>
      <c r="C125" s="318"/>
      <c r="D125" s="318"/>
      <c r="E125" s="318"/>
      <c r="F125" s="318"/>
      <c r="G125" s="344"/>
      <c r="H125" s="318"/>
      <c r="I125" s="318"/>
      <c r="J125" s="318"/>
      <c r="K125" s="345"/>
    </row>
    <row r="126" s="1" customFormat="1" ht="15" customHeight="1">
      <c r="B126" s="343"/>
      <c r="C126" s="298" t="s">
        <v>482</v>
      </c>
      <c r="D126" s="320"/>
      <c r="E126" s="320"/>
      <c r="F126" s="321" t="s">
        <v>479</v>
      </c>
      <c r="G126" s="298"/>
      <c r="H126" s="298" t="s">
        <v>519</v>
      </c>
      <c r="I126" s="298" t="s">
        <v>481</v>
      </c>
      <c r="J126" s="298">
        <v>120</v>
      </c>
      <c r="K126" s="346"/>
    </row>
    <row r="127" s="1" customFormat="1" ht="15" customHeight="1">
      <c r="B127" s="343"/>
      <c r="C127" s="298" t="s">
        <v>528</v>
      </c>
      <c r="D127" s="298"/>
      <c r="E127" s="298"/>
      <c r="F127" s="321" t="s">
        <v>479</v>
      </c>
      <c r="G127" s="298"/>
      <c r="H127" s="298" t="s">
        <v>529</v>
      </c>
      <c r="I127" s="298" t="s">
        <v>481</v>
      </c>
      <c r="J127" s="298" t="s">
        <v>530</v>
      </c>
      <c r="K127" s="346"/>
    </row>
    <row r="128" s="1" customFormat="1" ht="15" customHeight="1">
      <c r="B128" s="343"/>
      <c r="C128" s="298" t="s">
        <v>427</v>
      </c>
      <c r="D128" s="298"/>
      <c r="E128" s="298"/>
      <c r="F128" s="321" t="s">
        <v>479</v>
      </c>
      <c r="G128" s="298"/>
      <c r="H128" s="298" t="s">
        <v>531</v>
      </c>
      <c r="I128" s="298" t="s">
        <v>481</v>
      </c>
      <c r="J128" s="298" t="s">
        <v>530</v>
      </c>
      <c r="K128" s="346"/>
    </row>
    <row r="129" s="1" customFormat="1" ht="15" customHeight="1">
      <c r="B129" s="343"/>
      <c r="C129" s="298" t="s">
        <v>490</v>
      </c>
      <c r="D129" s="298"/>
      <c r="E129" s="298"/>
      <c r="F129" s="321" t="s">
        <v>485</v>
      </c>
      <c r="G129" s="298"/>
      <c r="H129" s="298" t="s">
        <v>491</v>
      </c>
      <c r="I129" s="298" t="s">
        <v>481</v>
      </c>
      <c r="J129" s="298">
        <v>15</v>
      </c>
      <c r="K129" s="346"/>
    </row>
    <row r="130" s="1" customFormat="1" ht="15" customHeight="1">
      <c r="B130" s="343"/>
      <c r="C130" s="324" t="s">
        <v>492</v>
      </c>
      <c r="D130" s="324"/>
      <c r="E130" s="324"/>
      <c r="F130" s="325" t="s">
        <v>485</v>
      </c>
      <c r="G130" s="324"/>
      <c r="H130" s="324" t="s">
        <v>493</v>
      </c>
      <c r="I130" s="324" t="s">
        <v>481</v>
      </c>
      <c r="J130" s="324">
        <v>15</v>
      </c>
      <c r="K130" s="346"/>
    </row>
    <row r="131" s="1" customFormat="1" ht="15" customHeight="1">
      <c r="B131" s="343"/>
      <c r="C131" s="324" t="s">
        <v>494</v>
      </c>
      <c r="D131" s="324"/>
      <c r="E131" s="324"/>
      <c r="F131" s="325" t="s">
        <v>485</v>
      </c>
      <c r="G131" s="324"/>
      <c r="H131" s="324" t="s">
        <v>495</v>
      </c>
      <c r="I131" s="324" t="s">
        <v>481</v>
      </c>
      <c r="J131" s="324">
        <v>20</v>
      </c>
      <c r="K131" s="346"/>
    </row>
    <row r="132" s="1" customFormat="1" ht="15" customHeight="1">
      <c r="B132" s="343"/>
      <c r="C132" s="324" t="s">
        <v>496</v>
      </c>
      <c r="D132" s="324"/>
      <c r="E132" s="324"/>
      <c r="F132" s="325" t="s">
        <v>485</v>
      </c>
      <c r="G132" s="324"/>
      <c r="H132" s="324" t="s">
        <v>497</v>
      </c>
      <c r="I132" s="324" t="s">
        <v>481</v>
      </c>
      <c r="J132" s="324">
        <v>20</v>
      </c>
      <c r="K132" s="346"/>
    </row>
    <row r="133" s="1" customFormat="1" ht="15" customHeight="1">
      <c r="B133" s="343"/>
      <c r="C133" s="298" t="s">
        <v>484</v>
      </c>
      <c r="D133" s="298"/>
      <c r="E133" s="298"/>
      <c r="F133" s="321" t="s">
        <v>485</v>
      </c>
      <c r="G133" s="298"/>
      <c r="H133" s="298" t="s">
        <v>519</v>
      </c>
      <c r="I133" s="298" t="s">
        <v>481</v>
      </c>
      <c r="J133" s="298">
        <v>50</v>
      </c>
      <c r="K133" s="346"/>
    </row>
    <row r="134" s="1" customFormat="1" ht="15" customHeight="1">
      <c r="B134" s="343"/>
      <c r="C134" s="298" t="s">
        <v>498</v>
      </c>
      <c r="D134" s="298"/>
      <c r="E134" s="298"/>
      <c r="F134" s="321" t="s">
        <v>485</v>
      </c>
      <c r="G134" s="298"/>
      <c r="H134" s="298" t="s">
        <v>519</v>
      </c>
      <c r="I134" s="298" t="s">
        <v>481</v>
      </c>
      <c r="J134" s="298">
        <v>50</v>
      </c>
      <c r="K134" s="346"/>
    </row>
    <row r="135" s="1" customFormat="1" ht="15" customHeight="1">
      <c r="B135" s="343"/>
      <c r="C135" s="298" t="s">
        <v>504</v>
      </c>
      <c r="D135" s="298"/>
      <c r="E135" s="298"/>
      <c r="F135" s="321" t="s">
        <v>485</v>
      </c>
      <c r="G135" s="298"/>
      <c r="H135" s="298" t="s">
        <v>519</v>
      </c>
      <c r="I135" s="298" t="s">
        <v>481</v>
      </c>
      <c r="J135" s="298">
        <v>50</v>
      </c>
      <c r="K135" s="346"/>
    </row>
    <row r="136" s="1" customFormat="1" ht="15" customHeight="1">
      <c r="B136" s="343"/>
      <c r="C136" s="298" t="s">
        <v>506</v>
      </c>
      <c r="D136" s="298"/>
      <c r="E136" s="298"/>
      <c r="F136" s="321" t="s">
        <v>485</v>
      </c>
      <c r="G136" s="298"/>
      <c r="H136" s="298" t="s">
        <v>519</v>
      </c>
      <c r="I136" s="298" t="s">
        <v>481</v>
      </c>
      <c r="J136" s="298">
        <v>50</v>
      </c>
      <c r="K136" s="346"/>
    </row>
    <row r="137" s="1" customFormat="1" ht="15" customHeight="1">
      <c r="B137" s="343"/>
      <c r="C137" s="298" t="s">
        <v>507</v>
      </c>
      <c r="D137" s="298"/>
      <c r="E137" s="298"/>
      <c r="F137" s="321" t="s">
        <v>485</v>
      </c>
      <c r="G137" s="298"/>
      <c r="H137" s="298" t="s">
        <v>532</v>
      </c>
      <c r="I137" s="298" t="s">
        <v>481</v>
      </c>
      <c r="J137" s="298">
        <v>255</v>
      </c>
      <c r="K137" s="346"/>
    </row>
    <row r="138" s="1" customFormat="1" ht="15" customHeight="1">
      <c r="B138" s="343"/>
      <c r="C138" s="298" t="s">
        <v>509</v>
      </c>
      <c r="D138" s="298"/>
      <c r="E138" s="298"/>
      <c r="F138" s="321" t="s">
        <v>479</v>
      </c>
      <c r="G138" s="298"/>
      <c r="H138" s="298" t="s">
        <v>533</v>
      </c>
      <c r="I138" s="298" t="s">
        <v>511</v>
      </c>
      <c r="J138" s="298"/>
      <c r="K138" s="346"/>
    </row>
    <row r="139" s="1" customFormat="1" ht="15" customHeight="1">
      <c r="B139" s="343"/>
      <c r="C139" s="298" t="s">
        <v>512</v>
      </c>
      <c r="D139" s="298"/>
      <c r="E139" s="298"/>
      <c r="F139" s="321" t="s">
        <v>479</v>
      </c>
      <c r="G139" s="298"/>
      <c r="H139" s="298" t="s">
        <v>534</v>
      </c>
      <c r="I139" s="298" t="s">
        <v>514</v>
      </c>
      <c r="J139" s="298"/>
      <c r="K139" s="346"/>
    </row>
    <row r="140" s="1" customFormat="1" ht="15" customHeight="1">
      <c r="B140" s="343"/>
      <c r="C140" s="298" t="s">
        <v>515</v>
      </c>
      <c r="D140" s="298"/>
      <c r="E140" s="298"/>
      <c r="F140" s="321" t="s">
        <v>479</v>
      </c>
      <c r="G140" s="298"/>
      <c r="H140" s="298" t="s">
        <v>515</v>
      </c>
      <c r="I140" s="298" t="s">
        <v>514</v>
      </c>
      <c r="J140" s="298"/>
      <c r="K140" s="346"/>
    </row>
    <row r="141" s="1" customFormat="1" ht="15" customHeight="1">
      <c r="B141" s="343"/>
      <c r="C141" s="298" t="s">
        <v>40</v>
      </c>
      <c r="D141" s="298"/>
      <c r="E141" s="298"/>
      <c r="F141" s="321" t="s">
        <v>479</v>
      </c>
      <c r="G141" s="298"/>
      <c r="H141" s="298" t="s">
        <v>535</v>
      </c>
      <c r="I141" s="298" t="s">
        <v>514</v>
      </c>
      <c r="J141" s="298"/>
      <c r="K141" s="346"/>
    </row>
    <row r="142" s="1" customFormat="1" ht="15" customHeight="1">
      <c r="B142" s="343"/>
      <c r="C142" s="298" t="s">
        <v>536</v>
      </c>
      <c r="D142" s="298"/>
      <c r="E142" s="298"/>
      <c r="F142" s="321" t="s">
        <v>479</v>
      </c>
      <c r="G142" s="298"/>
      <c r="H142" s="298" t="s">
        <v>537</v>
      </c>
      <c r="I142" s="298" t="s">
        <v>514</v>
      </c>
      <c r="J142" s="298"/>
      <c r="K142" s="346"/>
    </row>
    <row r="143" s="1" customFormat="1" ht="15" customHeight="1">
      <c r="B143" s="347"/>
      <c r="C143" s="348"/>
      <c r="D143" s="348"/>
      <c r="E143" s="348"/>
      <c r="F143" s="348"/>
      <c r="G143" s="348"/>
      <c r="H143" s="348"/>
      <c r="I143" s="348"/>
      <c r="J143" s="348"/>
      <c r="K143" s="349"/>
    </row>
    <row r="144" s="1" customFormat="1" ht="18.75" customHeight="1">
      <c r="B144" s="334"/>
      <c r="C144" s="334"/>
      <c r="D144" s="334"/>
      <c r="E144" s="334"/>
      <c r="F144" s="335"/>
      <c r="G144" s="334"/>
      <c r="H144" s="334"/>
      <c r="I144" s="334"/>
      <c r="J144" s="334"/>
      <c r="K144" s="334"/>
    </row>
    <row r="145" s="1" customFormat="1" ht="18.75" customHeight="1">
      <c r="B145" s="306"/>
      <c r="C145" s="306"/>
      <c r="D145" s="306"/>
      <c r="E145" s="306"/>
      <c r="F145" s="306"/>
      <c r="G145" s="306"/>
      <c r="H145" s="306"/>
      <c r="I145" s="306"/>
      <c r="J145" s="306"/>
      <c r="K145" s="306"/>
    </row>
    <row r="146" s="1" customFormat="1" ht="7.5" customHeight="1">
      <c r="B146" s="307"/>
      <c r="C146" s="308"/>
      <c r="D146" s="308"/>
      <c r="E146" s="308"/>
      <c r="F146" s="308"/>
      <c r="G146" s="308"/>
      <c r="H146" s="308"/>
      <c r="I146" s="308"/>
      <c r="J146" s="308"/>
      <c r="K146" s="309"/>
    </row>
    <row r="147" s="1" customFormat="1" ht="45" customHeight="1">
      <c r="B147" s="310"/>
      <c r="C147" s="311" t="s">
        <v>538</v>
      </c>
      <c r="D147" s="311"/>
      <c r="E147" s="311"/>
      <c r="F147" s="311"/>
      <c r="G147" s="311"/>
      <c r="H147" s="311"/>
      <c r="I147" s="311"/>
      <c r="J147" s="311"/>
      <c r="K147" s="312"/>
    </row>
    <row r="148" s="1" customFormat="1" ht="17.25" customHeight="1">
      <c r="B148" s="310"/>
      <c r="C148" s="313" t="s">
        <v>473</v>
      </c>
      <c r="D148" s="313"/>
      <c r="E148" s="313"/>
      <c r="F148" s="313" t="s">
        <v>474</v>
      </c>
      <c r="G148" s="314"/>
      <c r="H148" s="313" t="s">
        <v>56</v>
      </c>
      <c r="I148" s="313" t="s">
        <v>59</v>
      </c>
      <c r="J148" s="313" t="s">
        <v>475</v>
      </c>
      <c r="K148" s="312"/>
    </row>
    <row r="149" s="1" customFormat="1" ht="17.25" customHeight="1">
      <c r="B149" s="310"/>
      <c r="C149" s="315" t="s">
        <v>476</v>
      </c>
      <c r="D149" s="315"/>
      <c r="E149" s="315"/>
      <c r="F149" s="316" t="s">
        <v>477</v>
      </c>
      <c r="G149" s="317"/>
      <c r="H149" s="315"/>
      <c r="I149" s="315"/>
      <c r="J149" s="315" t="s">
        <v>478</v>
      </c>
      <c r="K149" s="312"/>
    </row>
    <row r="150" s="1" customFormat="1" ht="5.25" customHeight="1">
      <c r="B150" s="323"/>
      <c r="C150" s="318"/>
      <c r="D150" s="318"/>
      <c r="E150" s="318"/>
      <c r="F150" s="318"/>
      <c r="G150" s="319"/>
      <c r="H150" s="318"/>
      <c r="I150" s="318"/>
      <c r="J150" s="318"/>
      <c r="K150" s="346"/>
    </row>
    <row r="151" s="1" customFormat="1" ht="15" customHeight="1">
      <c r="B151" s="323"/>
      <c r="C151" s="350" t="s">
        <v>482</v>
      </c>
      <c r="D151" s="298"/>
      <c r="E151" s="298"/>
      <c r="F151" s="351" t="s">
        <v>479</v>
      </c>
      <c r="G151" s="298"/>
      <c r="H151" s="350" t="s">
        <v>519</v>
      </c>
      <c r="I151" s="350" t="s">
        <v>481</v>
      </c>
      <c r="J151" s="350">
        <v>120</v>
      </c>
      <c r="K151" s="346"/>
    </row>
    <row r="152" s="1" customFormat="1" ht="15" customHeight="1">
      <c r="B152" s="323"/>
      <c r="C152" s="350" t="s">
        <v>528</v>
      </c>
      <c r="D152" s="298"/>
      <c r="E152" s="298"/>
      <c r="F152" s="351" t="s">
        <v>479</v>
      </c>
      <c r="G152" s="298"/>
      <c r="H152" s="350" t="s">
        <v>539</v>
      </c>
      <c r="I152" s="350" t="s">
        <v>481</v>
      </c>
      <c r="J152" s="350" t="s">
        <v>530</v>
      </c>
      <c r="K152" s="346"/>
    </row>
    <row r="153" s="1" customFormat="1" ht="15" customHeight="1">
      <c r="B153" s="323"/>
      <c r="C153" s="350" t="s">
        <v>427</v>
      </c>
      <c r="D153" s="298"/>
      <c r="E153" s="298"/>
      <c r="F153" s="351" t="s">
        <v>479</v>
      </c>
      <c r="G153" s="298"/>
      <c r="H153" s="350" t="s">
        <v>540</v>
      </c>
      <c r="I153" s="350" t="s">
        <v>481</v>
      </c>
      <c r="J153" s="350" t="s">
        <v>530</v>
      </c>
      <c r="K153" s="346"/>
    </row>
    <row r="154" s="1" customFormat="1" ht="15" customHeight="1">
      <c r="B154" s="323"/>
      <c r="C154" s="350" t="s">
        <v>484</v>
      </c>
      <c r="D154" s="298"/>
      <c r="E154" s="298"/>
      <c r="F154" s="351" t="s">
        <v>485</v>
      </c>
      <c r="G154" s="298"/>
      <c r="H154" s="350" t="s">
        <v>519</v>
      </c>
      <c r="I154" s="350" t="s">
        <v>481</v>
      </c>
      <c r="J154" s="350">
        <v>50</v>
      </c>
      <c r="K154" s="346"/>
    </row>
    <row r="155" s="1" customFormat="1" ht="15" customHeight="1">
      <c r="B155" s="323"/>
      <c r="C155" s="350" t="s">
        <v>487</v>
      </c>
      <c r="D155" s="298"/>
      <c r="E155" s="298"/>
      <c r="F155" s="351" t="s">
        <v>479</v>
      </c>
      <c r="G155" s="298"/>
      <c r="H155" s="350" t="s">
        <v>519</v>
      </c>
      <c r="I155" s="350" t="s">
        <v>489</v>
      </c>
      <c r="J155" s="350"/>
      <c r="K155" s="346"/>
    </row>
    <row r="156" s="1" customFormat="1" ht="15" customHeight="1">
      <c r="B156" s="323"/>
      <c r="C156" s="350" t="s">
        <v>498</v>
      </c>
      <c r="D156" s="298"/>
      <c r="E156" s="298"/>
      <c r="F156" s="351" t="s">
        <v>485</v>
      </c>
      <c r="G156" s="298"/>
      <c r="H156" s="350" t="s">
        <v>519</v>
      </c>
      <c r="I156" s="350" t="s">
        <v>481</v>
      </c>
      <c r="J156" s="350">
        <v>50</v>
      </c>
      <c r="K156" s="346"/>
    </row>
    <row r="157" s="1" customFormat="1" ht="15" customHeight="1">
      <c r="B157" s="323"/>
      <c r="C157" s="350" t="s">
        <v>506</v>
      </c>
      <c r="D157" s="298"/>
      <c r="E157" s="298"/>
      <c r="F157" s="351" t="s">
        <v>485</v>
      </c>
      <c r="G157" s="298"/>
      <c r="H157" s="350" t="s">
        <v>519</v>
      </c>
      <c r="I157" s="350" t="s">
        <v>481</v>
      </c>
      <c r="J157" s="350">
        <v>50</v>
      </c>
      <c r="K157" s="346"/>
    </row>
    <row r="158" s="1" customFormat="1" ht="15" customHeight="1">
      <c r="B158" s="323"/>
      <c r="C158" s="350" t="s">
        <v>504</v>
      </c>
      <c r="D158" s="298"/>
      <c r="E158" s="298"/>
      <c r="F158" s="351" t="s">
        <v>485</v>
      </c>
      <c r="G158" s="298"/>
      <c r="H158" s="350" t="s">
        <v>519</v>
      </c>
      <c r="I158" s="350" t="s">
        <v>481</v>
      </c>
      <c r="J158" s="350">
        <v>50</v>
      </c>
      <c r="K158" s="346"/>
    </row>
    <row r="159" s="1" customFormat="1" ht="15" customHeight="1">
      <c r="B159" s="323"/>
      <c r="C159" s="350" t="s">
        <v>101</v>
      </c>
      <c r="D159" s="298"/>
      <c r="E159" s="298"/>
      <c r="F159" s="351" t="s">
        <v>479</v>
      </c>
      <c r="G159" s="298"/>
      <c r="H159" s="350" t="s">
        <v>541</v>
      </c>
      <c r="I159" s="350" t="s">
        <v>481</v>
      </c>
      <c r="J159" s="350" t="s">
        <v>542</v>
      </c>
      <c r="K159" s="346"/>
    </row>
    <row r="160" s="1" customFormat="1" ht="15" customHeight="1">
      <c r="B160" s="323"/>
      <c r="C160" s="350" t="s">
        <v>543</v>
      </c>
      <c r="D160" s="298"/>
      <c r="E160" s="298"/>
      <c r="F160" s="351" t="s">
        <v>479</v>
      </c>
      <c r="G160" s="298"/>
      <c r="H160" s="350" t="s">
        <v>544</v>
      </c>
      <c r="I160" s="350" t="s">
        <v>514</v>
      </c>
      <c r="J160" s="350"/>
      <c r="K160" s="346"/>
    </row>
    <row r="161" s="1" customFormat="1" ht="15" customHeight="1">
      <c r="B161" s="352"/>
      <c r="C161" s="332"/>
      <c r="D161" s="332"/>
      <c r="E161" s="332"/>
      <c r="F161" s="332"/>
      <c r="G161" s="332"/>
      <c r="H161" s="332"/>
      <c r="I161" s="332"/>
      <c r="J161" s="332"/>
      <c r="K161" s="353"/>
    </row>
    <row r="162" s="1" customFormat="1" ht="18.75" customHeight="1">
      <c r="B162" s="334"/>
      <c r="C162" s="344"/>
      <c r="D162" s="344"/>
      <c r="E162" s="344"/>
      <c r="F162" s="354"/>
      <c r="G162" s="344"/>
      <c r="H162" s="344"/>
      <c r="I162" s="344"/>
      <c r="J162" s="344"/>
      <c r="K162" s="334"/>
    </row>
    <row r="163" s="1" customFormat="1" ht="18.75" customHeight="1">
      <c r="B163" s="306"/>
      <c r="C163" s="306"/>
      <c r="D163" s="306"/>
      <c r="E163" s="306"/>
      <c r="F163" s="306"/>
      <c r="G163" s="306"/>
      <c r="H163" s="306"/>
      <c r="I163" s="306"/>
      <c r="J163" s="306"/>
      <c r="K163" s="306"/>
    </row>
    <row r="164" s="1" customFormat="1" ht="7.5" customHeight="1">
      <c r="B164" s="285"/>
      <c r="C164" s="286"/>
      <c r="D164" s="286"/>
      <c r="E164" s="286"/>
      <c r="F164" s="286"/>
      <c r="G164" s="286"/>
      <c r="H164" s="286"/>
      <c r="I164" s="286"/>
      <c r="J164" s="286"/>
      <c r="K164" s="287"/>
    </row>
    <row r="165" s="1" customFormat="1" ht="45" customHeight="1">
      <c r="B165" s="288"/>
      <c r="C165" s="289" t="s">
        <v>545</v>
      </c>
      <c r="D165" s="289"/>
      <c r="E165" s="289"/>
      <c r="F165" s="289"/>
      <c r="G165" s="289"/>
      <c r="H165" s="289"/>
      <c r="I165" s="289"/>
      <c r="J165" s="289"/>
      <c r="K165" s="290"/>
    </row>
    <row r="166" s="1" customFormat="1" ht="17.25" customHeight="1">
      <c r="B166" s="288"/>
      <c r="C166" s="313" t="s">
        <v>473</v>
      </c>
      <c r="D166" s="313"/>
      <c r="E166" s="313"/>
      <c r="F166" s="313" t="s">
        <v>474</v>
      </c>
      <c r="G166" s="355"/>
      <c r="H166" s="356" t="s">
        <v>56</v>
      </c>
      <c r="I166" s="356" t="s">
        <v>59</v>
      </c>
      <c r="J166" s="313" t="s">
        <v>475</v>
      </c>
      <c r="K166" s="290"/>
    </row>
    <row r="167" s="1" customFormat="1" ht="17.25" customHeight="1">
      <c r="B167" s="291"/>
      <c r="C167" s="315" t="s">
        <v>476</v>
      </c>
      <c r="D167" s="315"/>
      <c r="E167" s="315"/>
      <c r="F167" s="316" t="s">
        <v>477</v>
      </c>
      <c r="G167" s="357"/>
      <c r="H167" s="358"/>
      <c r="I167" s="358"/>
      <c r="J167" s="315" t="s">
        <v>478</v>
      </c>
      <c r="K167" s="293"/>
    </row>
    <row r="168" s="1" customFormat="1" ht="5.25" customHeight="1">
      <c r="B168" s="323"/>
      <c r="C168" s="318"/>
      <c r="D168" s="318"/>
      <c r="E168" s="318"/>
      <c r="F168" s="318"/>
      <c r="G168" s="319"/>
      <c r="H168" s="318"/>
      <c r="I168" s="318"/>
      <c r="J168" s="318"/>
      <c r="K168" s="346"/>
    </row>
    <row r="169" s="1" customFormat="1" ht="15" customHeight="1">
      <c r="B169" s="323"/>
      <c r="C169" s="298" t="s">
        <v>482</v>
      </c>
      <c r="D169" s="298"/>
      <c r="E169" s="298"/>
      <c r="F169" s="321" t="s">
        <v>479</v>
      </c>
      <c r="G169" s="298"/>
      <c r="H169" s="298" t="s">
        <v>519</v>
      </c>
      <c r="I169" s="298" t="s">
        <v>481</v>
      </c>
      <c r="J169" s="298">
        <v>120</v>
      </c>
      <c r="K169" s="346"/>
    </row>
    <row r="170" s="1" customFormat="1" ht="15" customHeight="1">
      <c r="B170" s="323"/>
      <c r="C170" s="298" t="s">
        <v>528</v>
      </c>
      <c r="D170" s="298"/>
      <c r="E170" s="298"/>
      <c r="F170" s="321" t="s">
        <v>479</v>
      </c>
      <c r="G170" s="298"/>
      <c r="H170" s="298" t="s">
        <v>529</v>
      </c>
      <c r="I170" s="298" t="s">
        <v>481</v>
      </c>
      <c r="J170" s="298" t="s">
        <v>530</v>
      </c>
      <c r="K170" s="346"/>
    </row>
    <row r="171" s="1" customFormat="1" ht="15" customHeight="1">
      <c r="B171" s="323"/>
      <c r="C171" s="298" t="s">
        <v>427</v>
      </c>
      <c r="D171" s="298"/>
      <c r="E171" s="298"/>
      <c r="F171" s="321" t="s">
        <v>479</v>
      </c>
      <c r="G171" s="298"/>
      <c r="H171" s="298" t="s">
        <v>546</v>
      </c>
      <c r="I171" s="298" t="s">
        <v>481</v>
      </c>
      <c r="J171" s="298" t="s">
        <v>530</v>
      </c>
      <c r="K171" s="346"/>
    </row>
    <row r="172" s="1" customFormat="1" ht="15" customHeight="1">
      <c r="B172" s="323"/>
      <c r="C172" s="298" t="s">
        <v>484</v>
      </c>
      <c r="D172" s="298"/>
      <c r="E172" s="298"/>
      <c r="F172" s="321" t="s">
        <v>485</v>
      </c>
      <c r="G172" s="298"/>
      <c r="H172" s="298" t="s">
        <v>546</v>
      </c>
      <c r="I172" s="298" t="s">
        <v>481</v>
      </c>
      <c r="J172" s="298">
        <v>50</v>
      </c>
      <c r="K172" s="346"/>
    </row>
    <row r="173" s="1" customFormat="1" ht="15" customHeight="1">
      <c r="B173" s="323"/>
      <c r="C173" s="298" t="s">
        <v>487</v>
      </c>
      <c r="D173" s="298"/>
      <c r="E173" s="298"/>
      <c r="F173" s="321" t="s">
        <v>479</v>
      </c>
      <c r="G173" s="298"/>
      <c r="H173" s="298" t="s">
        <v>546</v>
      </c>
      <c r="I173" s="298" t="s">
        <v>489</v>
      </c>
      <c r="J173" s="298"/>
      <c r="K173" s="346"/>
    </row>
    <row r="174" s="1" customFormat="1" ht="15" customHeight="1">
      <c r="B174" s="323"/>
      <c r="C174" s="298" t="s">
        <v>498</v>
      </c>
      <c r="D174" s="298"/>
      <c r="E174" s="298"/>
      <c r="F174" s="321" t="s">
        <v>485</v>
      </c>
      <c r="G174" s="298"/>
      <c r="H174" s="298" t="s">
        <v>546</v>
      </c>
      <c r="I174" s="298" t="s">
        <v>481</v>
      </c>
      <c r="J174" s="298">
        <v>50</v>
      </c>
      <c r="K174" s="346"/>
    </row>
    <row r="175" s="1" customFormat="1" ht="15" customHeight="1">
      <c r="B175" s="323"/>
      <c r="C175" s="298" t="s">
        <v>506</v>
      </c>
      <c r="D175" s="298"/>
      <c r="E175" s="298"/>
      <c r="F175" s="321" t="s">
        <v>485</v>
      </c>
      <c r="G175" s="298"/>
      <c r="H175" s="298" t="s">
        <v>546</v>
      </c>
      <c r="I175" s="298" t="s">
        <v>481</v>
      </c>
      <c r="J175" s="298">
        <v>50</v>
      </c>
      <c r="K175" s="346"/>
    </row>
    <row r="176" s="1" customFormat="1" ht="15" customHeight="1">
      <c r="B176" s="323"/>
      <c r="C176" s="298" t="s">
        <v>504</v>
      </c>
      <c r="D176" s="298"/>
      <c r="E176" s="298"/>
      <c r="F176" s="321" t="s">
        <v>485</v>
      </c>
      <c r="G176" s="298"/>
      <c r="H176" s="298" t="s">
        <v>546</v>
      </c>
      <c r="I176" s="298" t="s">
        <v>481</v>
      </c>
      <c r="J176" s="298">
        <v>50</v>
      </c>
      <c r="K176" s="346"/>
    </row>
    <row r="177" s="1" customFormat="1" ht="15" customHeight="1">
      <c r="B177" s="323"/>
      <c r="C177" s="298" t="s">
        <v>113</v>
      </c>
      <c r="D177" s="298"/>
      <c r="E177" s="298"/>
      <c r="F177" s="321" t="s">
        <v>479</v>
      </c>
      <c r="G177" s="298"/>
      <c r="H177" s="298" t="s">
        <v>547</v>
      </c>
      <c r="I177" s="298" t="s">
        <v>548</v>
      </c>
      <c r="J177" s="298"/>
      <c r="K177" s="346"/>
    </row>
    <row r="178" s="1" customFormat="1" ht="15" customHeight="1">
      <c r="B178" s="323"/>
      <c r="C178" s="298" t="s">
        <v>59</v>
      </c>
      <c r="D178" s="298"/>
      <c r="E178" s="298"/>
      <c r="F178" s="321" t="s">
        <v>479</v>
      </c>
      <c r="G178" s="298"/>
      <c r="H178" s="298" t="s">
        <v>549</v>
      </c>
      <c r="I178" s="298" t="s">
        <v>550</v>
      </c>
      <c r="J178" s="298">
        <v>1</v>
      </c>
      <c r="K178" s="346"/>
    </row>
    <row r="179" s="1" customFormat="1" ht="15" customHeight="1">
      <c r="B179" s="323"/>
      <c r="C179" s="298" t="s">
        <v>55</v>
      </c>
      <c r="D179" s="298"/>
      <c r="E179" s="298"/>
      <c r="F179" s="321" t="s">
        <v>479</v>
      </c>
      <c r="G179" s="298"/>
      <c r="H179" s="298" t="s">
        <v>551</v>
      </c>
      <c r="I179" s="298" t="s">
        <v>481</v>
      </c>
      <c r="J179" s="298">
        <v>20</v>
      </c>
      <c r="K179" s="346"/>
    </row>
    <row r="180" s="1" customFormat="1" ht="15" customHeight="1">
      <c r="B180" s="323"/>
      <c r="C180" s="298" t="s">
        <v>56</v>
      </c>
      <c r="D180" s="298"/>
      <c r="E180" s="298"/>
      <c r="F180" s="321" t="s">
        <v>479</v>
      </c>
      <c r="G180" s="298"/>
      <c r="H180" s="298" t="s">
        <v>552</v>
      </c>
      <c r="I180" s="298" t="s">
        <v>481</v>
      </c>
      <c r="J180" s="298">
        <v>255</v>
      </c>
      <c r="K180" s="346"/>
    </row>
    <row r="181" s="1" customFormat="1" ht="15" customHeight="1">
      <c r="B181" s="323"/>
      <c r="C181" s="298" t="s">
        <v>114</v>
      </c>
      <c r="D181" s="298"/>
      <c r="E181" s="298"/>
      <c r="F181" s="321" t="s">
        <v>479</v>
      </c>
      <c r="G181" s="298"/>
      <c r="H181" s="298" t="s">
        <v>443</v>
      </c>
      <c r="I181" s="298" t="s">
        <v>481</v>
      </c>
      <c r="J181" s="298">
        <v>10</v>
      </c>
      <c r="K181" s="346"/>
    </row>
    <row r="182" s="1" customFormat="1" ht="15" customHeight="1">
      <c r="B182" s="323"/>
      <c r="C182" s="298" t="s">
        <v>115</v>
      </c>
      <c r="D182" s="298"/>
      <c r="E182" s="298"/>
      <c r="F182" s="321" t="s">
        <v>479</v>
      </c>
      <c r="G182" s="298"/>
      <c r="H182" s="298" t="s">
        <v>553</v>
      </c>
      <c r="I182" s="298" t="s">
        <v>514</v>
      </c>
      <c r="J182" s="298"/>
      <c r="K182" s="346"/>
    </row>
    <row r="183" s="1" customFormat="1" ht="15" customHeight="1">
      <c r="B183" s="323"/>
      <c r="C183" s="298" t="s">
        <v>554</v>
      </c>
      <c r="D183" s="298"/>
      <c r="E183" s="298"/>
      <c r="F183" s="321" t="s">
        <v>479</v>
      </c>
      <c r="G183" s="298"/>
      <c r="H183" s="298" t="s">
        <v>555</v>
      </c>
      <c r="I183" s="298" t="s">
        <v>514</v>
      </c>
      <c r="J183" s="298"/>
      <c r="K183" s="346"/>
    </row>
    <row r="184" s="1" customFormat="1" ht="15" customHeight="1">
      <c r="B184" s="323"/>
      <c r="C184" s="298" t="s">
        <v>543</v>
      </c>
      <c r="D184" s="298"/>
      <c r="E184" s="298"/>
      <c r="F184" s="321" t="s">
        <v>479</v>
      </c>
      <c r="G184" s="298"/>
      <c r="H184" s="298" t="s">
        <v>556</v>
      </c>
      <c r="I184" s="298" t="s">
        <v>514</v>
      </c>
      <c r="J184" s="298"/>
      <c r="K184" s="346"/>
    </row>
    <row r="185" s="1" customFormat="1" ht="15" customHeight="1">
      <c r="B185" s="323"/>
      <c r="C185" s="298" t="s">
        <v>117</v>
      </c>
      <c r="D185" s="298"/>
      <c r="E185" s="298"/>
      <c r="F185" s="321" t="s">
        <v>485</v>
      </c>
      <c r="G185" s="298"/>
      <c r="H185" s="298" t="s">
        <v>557</v>
      </c>
      <c r="I185" s="298" t="s">
        <v>481</v>
      </c>
      <c r="J185" s="298">
        <v>50</v>
      </c>
      <c r="K185" s="346"/>
    </row>
    <row r="186" s="1" customFormat="1" ht="15" customHeight="1">
      <c r="B186" s="323"/>
      <c r="C186" s="298" t="s">
        <v>558</v>
      </c>
      <c r="D186" s="298"/>
      <c r="E186" s="298"/>
      <c r="F186" s="321" t="s">
        <v>485</v>
      </c>
      <c r="G186" s="298"/>
      <c r="H186" s="298" t="s">
        <v>559</v>
      </c>
      <c r="I186" s="298" t="s">
        <v>560</v>
      </c>
      <c r="J186" s="298"/>
      <c r="K186" s="346"/>
    </row>
    <row r="187" s="1" customFormat="1" ht="15" customHeight="1">
      <c r="B187" s="323"/>
      <c r="C187" s="298" t="s">
        <v>561</v>
      </c>
      <c r="D187" s="298"/>
      <c r="E187" s="298"/>
      <c r="F187" s="321" t="s">
        <v>485</v>
      </c>
      <c r="G187" s="298"/>
      <c r="H187" s="298" t="s">
        <v>562</v>
      </c>
      <c r="I187" s="298" t="s">
        <v>560</v>
      </c>
      <c r="J187" s="298"/>
      <c r="K187" s="346"/>
    </row>
    <row r="188" s="1" customFormat="1" ht="15" customHeight="1">
      <c r="B188" s="323"/>
      <c r="C188" s="298" t="s">
        <v>563</v>
      </c>
      <c r="D188" s="298"/>
      <c r="E188" s="298"/>
      <c r="F188" s="321" t="s">
        <v>485</v>
      </c>
      <c r="G188" s="298"/>
      <c r="H188" s="298" t="s">
        <v>564</v>
      </c>
      <c r="I188" s="298" t="s">
        <v>560</v>
      </c>
      <c r="J188" s="298"/>
      <c r="K188" s="346"/>
    </row>
    <row r="189" s="1" customFormat="1" ht="15" customHeight="1">
      <c r="B189" s="323"/>
      <c r="C189" s="359" t="s">
        <v>565</v>
      </c>
      <c r="D189" s="298"/>
      <c r="E189" s="298"/>
      <c r="F189" s="321" t="s">
        <v>485</v>
      </c>
      <c r="G189" s="298"/>
      <c r="H189" s="298" t="s">
        <v>566</v>
      </c>
      <c r="I189" s="298" t="s">
        <v>567</v>
      </c>
      <c r="J189" s="360" t="s">
        <v>568</v>
      </c>
      <c r="K189" s="346"/>
    </row>
    <row r="190" s="17" customFormat="1" ht="15" customHeight="1">
      <c r="B190" s="361"/>
      <c r="C190" s="362" t="s">
        <v>569</v>
      </c>
      <c r="D190" s="363"/>
      <c r="E190" s="363"/>
      <c r="F190" s="364" t="s">
        <v>485</v>
      </c>
      <c r="G190" s="363"/>
      <c r="H190" s="363" t="s">
        <v>570</v>
      </c>
      <c r="I190" s="363" t="s">
        <v>567</v>
      </c>
      <c r="J190" s="365" t="s">
        <v>568</v>
      </c>
      <c r="K190" s="366"/>
    </row>
    <row r="191" s="1" customFormat="1" ht="15" customHeight="1">
      <c r="B191" s="323"/>
      <c r="C191" s="359" t="s">
        <v>44</v>
      </c>
      <c r="D191" s="298"/>
      <c r="E191" s="298"/>
      <c r="F191" s="321" t="s">
        <v>479</v>
      </c>
      <c r="G191" s="298"/>
      <c r="H191" s="295" t="s">
        <v>571</v>
      </c>
      <c r="I191" s="298" t="s">
        <v>572</v>
      </c>
      <c r="J191" s="298"/>
      <c r="K191" s="346"/>
    </row>
    <row r="192" s="1" customFormat="1" ht="15" customHeight="1">
      <c r="B192" s="323"/>
      <c r="C192" s="359" t="s">
        <v>573</v>
      </c>
      <c r="D192" s="298"/>
      <c r="E192" s="298"/>
      <c r="F192" s="321" t="s">
        <v>479</v>
      </c>
      <c r="G192" s="298"/>
      <c r="H192" s="298" t="s">
        <v>574</v>
      </c>
      <c r="I192" s="298" t="s">
        <v>514</v>
      </c>
      <c r="J192" s="298"/>
      <c r="K192" s="346"/>
    </row>
    <row r="193" s="1" customFormat="1" ht="15" customHeight="1">
      <c r="B193" s="323"/>
      <c r="C193" s="359" t="s">
        <v>575</v>
      </c>
      <c r="D193" s="298"/>
      <c r="E193" s="298"/>
      <c r="F193" s="321" t="s">
        <v>479</v>
      </c>
      <c r="G193" s="298"/>
      <c r="H193" s="298" t="s">
        <v>576</v>
      </c>
      <c r="I193" s="298" t="s">
        <v>514</v>
      </c>
      <c r="J193" s="298"/>
      <c r="K193" s="346"/>
    </row>
    <row r="194" s="1" customFormat="1" ht="15" customHeight="1">
      <c r="B194" s="323"/>
      <c r="C194" s="359" t="s">
        <v>577</v>
      </c>
      <c r="D194" s="298"/>
      <c r="E194" s="298"/>
      <c r="F194" s="321" t="s">
        <v>485</v>
      </c>
      <c r="G194" s="298"/>
      <c r="H194" s="298" t="s">
        <v>578</v>
      </c>
      <c r="I194" s="298" t="s">
        <v>514</v>
      </c>
      <c r="J194" s="298"/>
      <c r="K194" s="346"/>
    </row>
    <row r="195" s="1" customFormat="1" ht="15" customHeight="1">
      <c r="B195" s="352"/>
      <c r="C195" s="367"/>
      <c r="D195" s="332"/>
      <c r="E195" s="332"/>
      <c r="F195" s="332"/>
      <c r="G195" s="332"/>
      <c r="H195" s="332"/>
      <c r="I195" s="332"/>
      <c r="J195" s="332"/>
      <c r="K195" s="353"/>
    </row>
    <row r="196" s="1" customFormat="1" ht="18.75" customHeight="1">
      <c r="B196" s="334"/>
      <c r="C196" s="344"/>
      <c r="D196" s="344"/>
      <c r="E196" s="344"/>
      <c r="F196" s="354"/>
      <c r="G196" s="344"/>
      <c r="H196" s="344"/>
      <c r="I196" s="344"/>
      <c r="J196" s="344"/>
      <c r="K196" s="334"/>
    </row>
    <row r="197" s="1" customFormat="1" ht="18.75" customHeight="1">
      <c r="B197" s="334"/>
      <c r="C197" s="344"/>
      <c r="D197" s="344"/>
      <c r="E197" s="344"/>
      <c r="F197" s="354"/>
      <c r="G197" s="344"/>
      <c r="H197" s="344"/>
      <c r="I197" s="344"/>
      <c r="J197" s="344"/>
      <c r="K197" s="334"/>
    </row>
    <row r="198" s="1" customFormat="1" ht="18.75" customHeight="1">
      <c r="B198" s="306"/>
      <c r="C198" s="306"/>
      <c r="D198" s="306"/>
      <c r="E198" s="306"/>
      <c r="F198" s="306"/>
      <c r="G198" s="306"/>
      <c r="H198" s="306"/>
      <c r="I198" s="306"/>
      <c r="J198" s="306"/>
      <c r="K198" s="306"/>
    </row>
    <row r="199" s="1" customFormat="1" ht="13.5">
      <c r="B199" s="285"/>
      <c r="C199" s="286"/>
      <c r="D199" s="286"/>
      <c r="E199" s="286"/>
      <c r="F199" s="286"/>
      <c r="G199" s="286"/>
      <c r="H199" s="286"/>
      <c r="I199" s="286"/>
      <c r="J199" s="286"/>
      <c r="K199" s="287"/>
    </row>
    <row r="200" s="1" customFormat="1" ht="21">
      <c r="B200" s="288"/>
      <c r="C200" s="289" t="s">
        <v>579</v>
      </c>
      <c r="D200" s="289"/>
      <c r="E200" s="289"/>
      <c r="F200" s="289"/>
      <c r="G200" s="289"/>
      <c r="H200" s="289"/>
      <c r="I200" s="289"/>
      <c r="J200" s="289"/>
      <c r="K200" s="290"/>
    </row>
    <row r="201" s="1" customFormat="1" ht="25.5" customHeight="1">
      <c r="B201" s="288"/>
      <c r="C201" s="368" t="s">
        <v>580</v>
      </c>
      <c r="D201" s="368"/>
      <c r="E201" s="368"/>
      <c r="F201" s="368" t="s">
        <v>581</v>
      </c>
      <c r="G201" s="369"/>
      <c r="H201" s="368" t="s">
        <v>582</v>
      </c>
      <c r="I201" s="368"/>
      <c r="J201" s="368"/>
      <c r="K201" s="290"/>
    </row>
    <row r="202" s="1" customFormat="1" ht="5.25" customHeight="1">
      <c r="B202" s="323"/>
      <c r="C202" s="318"/>
      <c r="D202" s="318"/>
      <c r="E202" s="318"/>
      <c r="F202" s="318"/>
      <c r="G202" s="344"/>
      <c r="H202" s="318"/>
      <c r="I202" s="318"/>
      <c r="J202" s="318"/>
      <c r="K202" s="346"/>
    </row>
    <row r="203" s="1" customFormat="1" ht="15" customHeight="1">
      <c r="B203" s="323"/>
      <c r="C203" s="298" t="s">
        <v>572</v>
      </c>
      <c r="D203" s="298"/>
      <c r="E203" s="298"/>
      <c r="F203" s="321" t="s">
        <v>45</v>
      </c>
      <c r="G203" s="298"/>
      <c r="H203" s="298" t="s">
        <v>583</v>
      </c>
      <c r="I203" s="298"/>
      <c r="J203" s="298"/>
      <c r="K203" s="346"/>
    </row>
    <row r="204" s="1" customFormat="1" ht="15" customHeight="1">
      <c r="B204" s="323"/>
      <c r="C204" s="298"/>
      <c r="D204" s="298"/>
      <c r="E204" s="298"/>
      <c r="F204" s="321" t="s">
        <v>46</v>
      </c>
      <c r="G204" s="298"/>
      <c r="H204" s="298" t="s">
        <v>584</v>
      </c>
      <c r="I204" s="298"/>
      <c r="J204" s="298"/>
      <c r="K204" s="346"/>
    </row>
    <row r="205" s="1" customFormat="1" ht="15" customHeight="1">
      <c r="B205" s="323"/>
      <c r="C205" s="298"/>
      <c r="D205" s="298"/>
      <c r="E205" s="298"/>
      <c r="F205" s="321" t="s">
        <v>49</v>
      </c>
      <c r="G205" s="298"/>
      <c r="H205" s="298" t="s">
        <v>585</v>
      </c>
      <c r="I205" s="298"/>
      <c r="J205" s="298"/>
      <c r="K205" s="346"/>
    </row>
    <row r="206" s="1" customFormat="1" ht="15" customHeight="1">
      <c r="B206" s="323"/>
      <c r="C206" s="298"/>
      <c r="D206" s="298"/>
      <c r="E206" s="298"/>
      <c r="F206" s="321" t="s">
        <v>47</v>
      </c>
      <c r="G206" s="298"/>
      <c r="H206" s="298" t="s">
        <v>586</v>
      </c>
      <c r="I206" s="298"/>
      <c r="J206" s="298"/>
      <c r="K206" s="346"/>
    </row>
    <row r="207" s="1" customFormat="1" ht="15" customHeight="1">
      <c r="B207" s="323"/>
      <c r="C207" s="298"/>
      <c r="D207" s="298"/>
      <c r="E207" s="298"/>
      <c r="F207" s="321" t="s">
        <v>48</v>
      </c>
      <c r="G207" s="298"/>
      <c r="H207" s="298" t="s">
        <v>587</v>
      </c>
      <c r="I207" s="298"/>
      <c r="J207" s="298"/>
      <c r="K207" s="346"/>
    </row>
    <row r="208" s="1" customFormat="1" ht="15" customHeight="1">
      <c r="B208" s="323"/>
      <c r="C208" s="298"/>
      <c r="D208" s="298"/>
      <c r="E208" s="298"/>
      <c r="F208" s="321"/>
      <c r="G208" s="298"/>
      <c r="H208" s="298"/>
      <c r="I208" s="298"/>
      <c r="J208" s="298"/>
      <c r="K208" s="346"/>
    </row>
    <row r="209" s="1" customFormat="1" ht="15" customHeight="1">
      <c r="B209" s="323"/>
      <c r="C209" s="298" t="s">
        <v>526</v>
      </c>
      <c r="D209" s="298"/>
      <c r="E209" s="298"/>
      <c r="F209" s="321" t="s">
        <v>78</v>
      </c>
      <c r="G209" s="298"/>
      <c r="H209" s="298" t="s">
        <v>588</v>
      </c>
      <c r="I209" s="298"/>
      <c r="J209" s="298"/>
      <c r="K209" s="346"/>
    </row>
    <row r="210" s="1" customFormat="1" ht="15" customHeight="1">
      <c r="B210" s="323"/>
      <c r="C210" s="298"/>
      <c r="D210" s="298"/>
      <c r="E210" s="298"/>
      <c r="F210" s="321" t="s">
        <v>421</v>
      </c>
      <c r="G210" s="298"/>
      <c r="H210" s="298" t="s">
        <v>422</v>
      </c>
      <c r="I210" s="298"/>
      <c r="J210" s="298"/>
      <c r="K210" s="346"/>
    </row>
    <row r="211" s="1" customFormat="1" ht="15" customHeight="1">
      <c r="B211" s="323"/>
      <c r="C211" s="298"/>
      <c r="D211" s="298"/>
      <c r="E211" s="298"/>
      <c r="F211" s="321" t="s">
        <v>419</v>
      </c>
      <c r="G211" s="298"/>
      <c r="H211" s="298" t="s">
        <v>589</v>
      </c>
      <c r="I211" s="298"/>
      <c r="J211" s="298"/>
      <c r="K211" s="346"/>
    </row>
    <row r="212" s="1" customFormat="1" ht="15" customHeight="1">
      <c r="B212" s="370"/>
      <c r="C212" s="298"/>
      <c r="D212" s="298"/>
      <c r="E212" s="298"/>
      <c r="F212" s="321" t="s">
        <v>423</v>
      </c>
      <c r="G212" s="359"/>
      <c r="H212" s="350" t="s">
        <v>424</v>
      </c>
      <c r="I212" s="350"/>
      <c r="J212" s="350"/>
      <c r="K212" s="371"/>
    </row>
    <row r="213" s="1" customFormat="1" ht="15" customHeight="1">
      <c r="B213" s="370"/>
      <c r="C213" s="298"/>
      <c r="D213" s="298"/>
      <c r="E213" s="298"/>
      <c r="F213" s="321" t="s">
        <v>425</v>
      </c>
      <c r="G213" s="359"/>
      <c r="H213" s="350" t="s">
        <v>397</v>
      </c>
      <c r="I213" s="350"/>
      <c r="J213" s="350"/>
      <c r="K213" s="371"/>
    </row>
    <row r="214" s="1" customFormat="1" ht="15" customHeight="1">
      <c r="B214" s="370"/>
      <c r="C214" s="298"/>
      <c r="D214" s="298"/>
      <c r="E214" s="298"/>
      <c r="F214" s="321"/>
      <c r="G214" s="359"/>
      <c r="H214" s="350"/>
      <c r="I214" s="350"/>
      <c r="J214" s="350"/>
      <c r="K214" s="371"/>
    </row>
    <row r="215" s="1" customFormat="1" ht="15" customHeight="1">
      <c r="B215" s="370"/>
      <c r="C215" s="298" t="s">
        <v>550</v>
      </c>
      <c r="D215" s="298"/>
      <c r="E215" s="298"/>
      <c r="F215" s="321">
        <v>1</v>
      </c>
      <c r="G215" s="359"/>
      <c r="H215" s="350" t="s">
        <v>590</v>
      </c>
      <c r="I215" s="350"/>
      <c r="J215" s="350"/>
      <c r="K215" s="371"/>
    </row>
    <row r="216" s="1" customFormat="1" ht="15" customHeight="1">
      <c r="B216" s="370"/>
      <c r="C216" s="298"/>
      <c r="D216" s="298"/>
      <c r="E216" s="298"/>
      <c r="F216" s="321">
        <v>2</v>
      </c>
      <c r="G216" s="359"/>
      <c r="H216" s="350" t="s">
        <v>591</v>
      </c>
      <c r="I216" s="350"/>
      <c r="J216" s="350"/>
      <c r="K216" s="371"/>
    </row>
    <row r="217" s="1" customFormat="1" ht="15" customHeight="1">
      <c r="B217" s="370"/>
      <c r="C217" s="298"/>
      <c r="D217" s="298"/>
      <c r="E217" s="298"/>
      <c r="F217" s="321">
        <v>3</v>
      </c>
      <c r="G217" s="359"/>
      <c r="H217" s="350" t="s">
        <v>592</v>
      </c>
      <c r="I217" s="350"/>
      <c r="J217" s="350"/>
      <c r="K217" s="371"/>
    </row>
    <row r="218" s="1" customFormat="1" ht="15" customHeight="1">
      <c r="B218" s="370"/>
      <c r="C218" s="298"/>
      <c r="D218" s="298"/>
      <c r="E218" s="298"/>
      <c r="F218" s="321">
        <v>4</v>
      </c>
      <c r="G218" s="359"/>
      <c r="H218" s="350" t="s">
        <v>593</v>
      </c>
      <c r="I218" s="350"/>
      <c r="J218" s="350"/>
      <c r="K218" s="371"/>
    </row>
    <row r="219" s="1" customFormat="1" ht="12.75" customHeight="1">
      <c r="B219" s="372"/>
      <c r="C219" s="373"/>
      <c r="D219" s="373"/>
      <c r="E219" s="373"/>
      <c r="F219" s="373"/>
      <c r="G219" s="373"/>
      <c r="H219" s="373"/>
      <c r="I219" s="373"/>
      <c r="J219" s="373"/>
      <c r="K219" s="37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Stanislav Winkler</dc:creator>
  <cp:lastModifiedBy>Ing. Stanislav Winkler</cp:lastModifiedBy>
  <dcterms:created xsi:type="dcterms:W3CDTF">2025-01-15T07:36:49Z</dcterms:created>
  <dcterms:modified xsi:type="dcterms:W3CDTF">2025-01-15T07:36:52Z</dcterms:modified>
</cp:coreProperties>
</file>