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udo\1. Akce\1. PŠ OPAVA\13. Velké Hoštice\"/>
    </mc:Choice>
  </mc:AlternateContent>
  <xr:revisionPtr revIDLastSave="0" documentId="8_{57271871-454B-4C16-9EB7-475E0DEA9B5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Pol'!$A$1:$Y$36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/>
  <c r="I57" i="1" s="1"/>
  <c r="I53" i="1"/>
  <c r="G42" i="1"/>
  <c r="F42" i="1"/>
  <c r="I42" i="1" s="1"/>
  <c r="G41" i="1"/>
  <c r="I41" i="1" s="1"/>
  <c r="F41" i="1"/>
  <c r="G39" i="1"/>
  <c r="F39" i="1"/>
  <c r="G35" i="12"/>
  <c r="BA21" i="12"/>
  <c r="BA19" i="12"/>
  <c r="G8" i="12"/>
  <c r="G9" i="12"/>
  <c r="AF35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6" i="12"/>
  <c r="I26" i="12"/>
  <c r="O26" i="12"/>
  <c r="G27" i="12"/>
  <c r="I27" i="12"/>
  <c r="K27" i="12"/>
  <c r="K26" i="12" s="1"/>
  <c r="M27" i="12"/>
  <c r="M26" i="12" s="1"/>
  <c r="O27" i="12"/>
  <c r="Q27" i="12"/>
  <c r="Q26" i="12" s="1"/>
  <c r="V27" i="12"/>
  <c r="V26" i="12" s="1"/>
  <c r="G29" i="12"/>
  <c r="I29" i="12"/>
  <c r="V29" i="12"/>
  <c r="G30" i="12"/>
  <c r="I30" i="12"/>
  <c r="K30" i="12"/>
  <c r="M30" i="12"/>
  <c r="O30" i="12"/>
  <c r="O29" i="12" s="1"/>
  <c r="Q30" i="12"/>
  <c r="Q29" i="12" s="1"/>
  <c r="V30" i="12"/>
  <c r="G31" i="12"/>
  <c r="I31" i="12"/>
  <c r="K31" i="12"/>
  <c r="K29" i="12" s="1"/>
  <c r="M31" i="12"/>
  <c r="M29" i="12" s="1"/>
  <c r="O31" i="12"/>
  <c r="Q31" i="12"/>
  <c r="V31" i="12"/>
  <c r="G32" i="12"/>
  <c r="I32" i="12"/>
  <c r="G33" i="12"/>
  <c r="I33" i="12"/>
  <c r="K33" i="12"/>
  <c r="K32" i="12" s="1"/>
  <c r="M33" i="12"/>
  <c r="M32" i="12" s="1"/>
  <c r="O33" i="12"/>
  <c r="O32" i="12" s="1"/>
  <c r="Q33" i="12"/>
  <c r="Q32" i="12" s="1"/>
  <c r="V33" i="12"/>
  <c r="V32" i="12" s="1"/>
  <c r="AE35" i="12"/>
  <c r="I20" i="1"/>
  <c r="I19" i="1"/>
  <c r="I18" i="1"/>
  <c r="I17" i="1"/>
  <c r="I16" i="1"/>
  <c r="F43" i="1"/>
  <c r="G23" i="1" s="1"/>
  <c r="G43" i="1"/>
  <c r="G25" i="1" s="1"/>
  <c r="H43" i="1"/>
  <c r="I43" i="1"/>
  <c r="J42" i="1" s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3" i="1" l="1"/>
  <c r="J54" i="1"/>
  <c r="J55" i="1"/>
  <c r="J56" i="1"/>
  <c r="A27" i="1"/>
  <c r="M8" i="12"/>
  <c r="I21" i="1"/>
  <c r="J39" i="1"/>
  <c r="J43" i="1" s="1"/>
  <c r="J41" i="1"/>
  <c r="J57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Buďo</author>
  </authors>
  <commentList>
    <comment ref="S6" authorId="0" shapeId="0" xr:uid="{C2EAF718-559A-4AF9-88C6-2715EFB952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1592C9-7608-486A-99FF-B3A9ECEC917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<sst xmlns="http://schemas.openxmlformats.org/spreadsheetml/2006/main" count="288" uniqueCount="164">
  <si>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</si>
  <si>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</si>
  <si>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</si>
  <si>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</si>
  <si>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</si>
  <si>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</si>
  <si>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</si>
  <si>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</si>
  <si>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</si>
  <si>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</si>
  <si>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</si>
  <si>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</si>
  <si>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</si>
  <si>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</si>
  <si>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</si>
  <si>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</si>
  <si>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</si>
  <si>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</si>
  <si>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</si>
  <si>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</si>
  <si>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</si>
  <si>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</si>
  <si>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</si>
  <si>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</si>
  <si>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</si>
  <si>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</si>
  <si>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</si>
  <si>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</si>
  <si>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</si>
  <si>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</si>
  <si>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</si>
  <si>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</si>
  <si>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</si>
  <si>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</si>
  <si>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</si>
  <si>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</si>
  <si>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</si>
  <si>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</si>
  <si>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</si>
  <si>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</si>
  <si>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</si>
  <si>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</si>
  <si>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</si>
  <si>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</si>
  <si>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NAB R00</t>
  </si>
  <si>
    <t>LB hráz na Opavě km 28,930 - 32,649</t>
  </si>
  <si>
    <t>Objekt:</t>
  </si>
  <si>
    <t>Rozpočet:</t>
  </si>
  <si>
    <t>419-3-7</t>
  </si>
  <si>
    <t>PŠ Velké Hoštice</t>
  </si>
  <si>
    <t>Povodí Odry, státní podnik</t>
  </si>
  <si>
    <t>Varenská 3101/49</t>
  </si>
  <si>
    <t>Ostrava-Moravská Ostrava</t>
  </si>
  <si>
    <t>70200</t>
  </si>
  <si>
    <t>70890021</t>
  </si>
  <si>
    <t>CZ70890021</t>
  </si>
  <si>
    <t>Stavba</t>
  </si>
  <si>
    <t>Stavební objekt</t>
  </si>
  <si>
    <t>Celkem za stavbu</t>
  </si>
  <si>
    <t>CZK</t>
  </si>
  <si>
    <t>#POPS</t>
  </si>
  <si>
    <t>Popis stavby: 419-3-7 - PŠ Velké Hoštice</t>
  </si>
  <si>
    <t>#POPO</t>
  </si>
  <si>
    <t>Popis objektu: 01 - LB hráz na Opavě km 28,930 - 32,649</t>
  </si>
  <si>
    <t>#POPR</t>
  </si>
  <si>
    <t>Popis rozpočtu: 01 - NAB R00</t>
  </si>
  <si>
    <t>Rekapitulace dílů</t>
  </si>
  <si>
    <t>Typ dílu</t>
  </si>
  <si>
    <t>1</t>
  </si>
  <si>
    <t>Zemní práce</t>
  </si>
  <si>
    <t>5</t>
  </si>
  <si>
    <t>Komunikace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</si>
  <si>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</si>
  <si>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</si>
  <si>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</si>
  <si>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</si>
  <si>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</si>
  <si>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</si>
  <si>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</si>
  <si>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</si>
  <si>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</si>
  <si>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</si>
  <si>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</si>
  <si>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</si>
  <si>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</si>
  <si>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</si>
  <si>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</si>
  <si>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</si>
  <si>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</si>
  <si>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</si>
  <si>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</si>
  <si>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</si>
  <si>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</si>
  <si>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</si>
  <si>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</si>
  <si>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</si>
  <si>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</si>
  <si>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</si>
  <si>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</si>
  <si>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</si>
  <si>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</si>
  <si>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</si>
  <si>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</si>
  <si>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</si>
  <si>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</si>
  <si>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162301101R00</t>
  </si>
  <si>
    <t>Vodorovné přemístění výkopku z horniny 1 až 4, na vzdálenost přes 50  do 500 m</t>
  </si>
  <si>
    <t>m3</t>
  </si>
  <si>
    <t>800-1</t>
  </si>
  <si>
    <t>RTS 25/ I</t>
  </si>
  <si>
    <t>RTS 24/ II</t>
  </si>
  <si>
    <t>Práce</t>
  </si>
  <si>
    <t>Běžná</t>
  </si>
  <si>
    <t>POL1_</t>
  </si>
  <si>
    <t>po suchu, bez naložení výkopku, avšak se složením bez rozhrnutí, zpáteční cesta vozidla.</t>
  </si>
  <si>
    <t>SPI</t>
  </si>
  <si>
    <t>300*0,1</t>
  </si>
  <si>
    <t>VV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</si>
  <si>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</si>
  <si>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</si>
  <si>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</si>
  <si>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</si>
  <si>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182001122R00</t>
  </si>
  <si>
    <t>Plošná úprava terénu při nerovnostech terénu přes 100 do 150 mm, na svahu přes 1:5 do 1:2</t>
  </si>
  <si>
    <t>823-1</t>
  </si>
  <si>
    <t>s urovnáním povrchu, bez doplnění ornice, v hornině 1 až 4,</t>
  </si>
  <si>
    <t>182101101R00</t>
  </si>
  <si>
    <t>Svahování v zářezech v hornině 1 až 4</t>
  </si>
  <si>
    <t>trvalých svahů do projektovaných profilů s potřebným přemístěním výkopku při svahování v zářezech,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</si>
  <si>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</si>
  <si>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</si>
  <si>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</si>
  <si>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185803112R00</t>
  </si>
  <si>
    <t>Ošetření trávníku na svahu přes 1:5 do 1:2</t>
  </si>
  <si>
    <t>bez ohledu na způsob založení, tj. pokosení se shrabáním, naložením shrabků na dopravní prostředek s odvezením do 20 km a se složením,</t>
  </si>
  <si>
    <t>00572460R</t>
  </si>
  <si>
    <t>směs travní technická</t>
  </si>
  <si>
    <t>kg</t>
  </si>
  <si>
    <t>SPCM</t>
  </si>
  <si>
    <t>Specifikace</t>
  </si>
  <si>
    <t>POL3_</t>
  </si>
  <si>
    <t>300*0,04</t>
  </si>
  <si>
    <t>5832011R</t>
  </si>
  <si>
    <t>zemina zahradní; netříděná</t>
  </si>
  <si>
    <t>t</t>
  </si>
  <si>
    <t>30*1,7</t>
  </si>
  <si>
    <t>564831111RT2</t>
  </si>
  <si>
    <t>Podklad ze štěrkodrti s rozprostřením a zhutněním frakce 0-32 mm, tloušťka po zhutnění 100 mm</t>
  </si>
  <si>
    <t>822-1</t>
  </si>
  <si>
    <t>580*2,5</t>
  </si>
  <si>
    <t>998324011R00</t>
  </si>
  <si>
    <t xml:space="preserve">Přesun hmot pro objekty hrází zemních a kamenitých přesun hmot pro objekty budované převážně v souvislosti se zemními a kamenitými hrázemi a elektrárny vodní,  </t>
  </si>
  <si>
    <t>832-1</t>
  </si>
  <si>
    <t>Přesun hmot</t>
  </si>
  <si>
    <t>POL7_</t>
  </si>
  <si>
    <t>998324R01</t>
  </si>
  <si>
    <t>Příplatek za omezené dopravní podmínky malotonážní technikou</t>
  </si>
  <si>
    <t>Vlastní</t>
  </si>
  <si>
    <t>Indiv</t>
  </si>
  <si>
    <t>R04</t>
  </si>
  <si>
    <t>Čištění komunikací</t>
  </si>
  <si>
    <t>kpl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</si>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</sst>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C28" sqref="C28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LW5rI7t1hyyWfYgK9B7TrXTVx8S0k5ZWwIi1QYwGS7XkzUxiFyycp9tJNpA/QMBiQne0sCCHNZosR2M9r9DafQ==" saltValue="oebACzWmGNqW4umqjeBu0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I7" sqref="D5:I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48</v>
      </c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43</v>
      </c>
      <c r="E3" s="119" t="s">
        <v>45</v>
      </c>
      <c r="F3" s="120"/>
      <c r="G3" s="120"/>
      <c r="H3" s="120"/>
      <c r="I3" s="120"/>
      <c r="J3" s="121"/>
    </row>
    <row r="4" spans="1:15" ht="23.25" customHeight="1" x14ac:dyDescent="0.2">
      <c r="A4" s="108">
        <v>4434670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50</v>
      </c>
      <c r="E5" s="91"/>
      <c r="F5" s="91"/>
      <c r="G5" s="91"/>
      <c r="H5" s="18" t="s">
        <v>40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34</v>
      </c>
      <c r="I6" s="130" t="s">
        <v>55</v>
      </c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SUMIF(F53:F56,A16,I53:I56)+SUMIF(F53:F56,"PSU",I53:I56)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SUMIF(F53:F56,A17,I53:I56)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SUMIF(F53:F56,A18,I53:I56)</f>
        <v>0</v>
      </c>
      <c r="J18" s="85"/>
    </row>
    <row r="19" spans="1:10" ht="23.25" customHeight="1" x14ac:dyDescent="0.2">
      <c r="A19" s="201" t="s">
        <v>74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SUMIF(F53:F56,A19,I53:I56)</f>
        <v>0</v>
      </c>
      <c r="J19" s="85"/>
    </row>
    <row r="20" spans="1:10" ht="23.25" customHeight="1" x14ac:dyDescent="0.2">
      <c r="A20" s="201" t="s">
        <v>75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SUMIF(F53:F56,A20,I53:I56)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25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8">
        <v>1</v>
      </c>
      <c r="B39" s="149" t="s">
        <v>56</v>
      </c>
      <c r="C39" s="150"/>
      <c r="D39" s="150"/>
      <c r="E39" s="150"/>
      <c r="F39" s="151">
        <f>'01 01 Pol'!AE35</f>
        <v>0</v>
      </c>
      <c r="G39" s="152">
        <f>'01 01 Pol'!AF35</f>
        <v>0</v>
      </c>
      <c r="H39" s="153"/>
      <c r="I39" s="154">
        <f>F39+G39+H39</f>
        <v>0</v>
      </c>
      <c r="J39" s="155" t="str">
        <f>IF(_xlfn.SINGLE(CenaCelkemVypocet)=0,"",I39/_xlfn.SINGLE(CenaCelkemVypocet)*100)</f>
        <v/>
      </c>
    </row>
    <row r="40" spans="1:10" ht="25.5" hidden="1" customHeight="1" x14ac:dyDescent="0.2">
      <c r="A40" s="138">
        <v>2</v>
      </c>
      <c r="B40" s="156"/>
      <c r="C40" s="157" t="s">
        <v>57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">
      <c r="A41" s="138">
        <v>2</v>
      </c>
      <c r="B41" s="156" t="s">
        <v>43</v>
      </c>
      <c r="C41" s="157" t="s">
        <v>45</v>
      </c>
      <c r="D41" s="157"/>
      <c r="E41" s="157"/>
      <c r="F41" s="158">
        <f>'01 01 Pol'!AE35</f>
        <v>0</v>
      </c>
      <c r="G41" s="159">
        <f>'01 01 Pol'!AF35</f>
        <v>0</v>
      </c>
      <c r="H41" s="159"/>
      <c r="I41" s="160">
        <f>F41+G41+H41</f>
        <v>0</v>
      </c>
      <c r="J41" s="161" t="str">
        <f>IF(_xlfn.SINGLE(CenaCelkemVypocet)=0,"",I41/_xlfn.SINGLE(CenaCelkemVypocet)*100)</f>
        <v/>
      </c>
    </row>
    <row r="42" spans="1:10" ht="25.5" hidden="1" customHeight="1" x14ac:dyDescent="0.2">
      <c r="A42" s="138">
        <v>3</v>
      </c>
      <c r="B42" s="162" t="s">
        <v>43</v>
      </c>
      <c r="C42" s="150" t="s">
        <v>44</v>
      </c>
      <c r="D42" s="150"/>
      <c r="E42" s="150"/>
      <c r="F42" s="163">
        <f>'01 01 Pol'!AE35</f>
        <v>0</v>
      </c>
      <c r="G42" s="153">
        <f>'01 01 Pol'!AF35</f>
        <v>0</v>
      </c>
      <c r="H42" s="153"/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hidden="1" customHeight="1" x14ac:dyDescent="0.2">
      <c r="A43" s="138"/>
      <c r="B43" s="164" t="s">
        <v>58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7" spans="1:10" x14ac:dyDescent="0.2">
      <c r="A47" t="s">
        <v>64</v>
      </c>
      <c r="B47" t="s">
        <v>65</v>
      </c>
    </row>
    <row r="50" spans="1:10" ht="15.75" x14ac:dyDescent="0.25">
      <c r="B50" s="180" t="s">
        <v>66</v>
      </c>
    </row>
    <row r="52" spans="1:10" ht="25.5" customHeight="1" x14ac:dyDescent="0.2">
      <c r="A52" s="182"/>
      <c r="B52" s="185" t="s">
        <v>17</v>
      </c>
      <c r="C52" s="185" t="s">
        <v>5</v>
      </c>
      <c r="D52" s="186"/>
      <c r="E52" s="186"/>
      <c r="F52" s="187" t="s">
        <v>67</v>
      </c>
      <c r="G52" s="187"/>
      <c r="H52" s="187"/>
      <c r="I52" s="187" t="s">
        <v>29</v>
      </c>
      <c r="J52" s="187" t="s">
        <v>0</v>
      </c>
    </row>
    <row r="53" spans="1:10" ht="36.75" customHeight="1" x14ac:dyDescent="0.2">
      <c r="A53" s="183"/>
      <c r="B53" s="188" t="s">
        <v>68</v>
      </c>
      <c r="C53" s="189" t="s">
        <v>69</v>
      </c>
      <c r="D53" s="190"/>
      <c r="E53" s="190"/>
      <c r="F53" s="197" t="s">
        <v>24</v>
      </c>
      <c r="G53" s="198"/>
      <c r="H53" s="198"/>
      <c r="I53" s="198">
        <f>'01 01 Pol'!G8</f>
        <v>0</v>
      </c>
      <c r="J53" s="194" t="str">
        <f>IF(I57=0,"",I53/I57*100)</f>
        <v/>
      </c>
    </row>
    <row r="54" spans="1:10" ht="36.75" customHeight="1" x14ac:dyDescent="0.2">
      <c r="A54" s="183"/>
      <c r="B54" s="188" t="s">
        <v>70</v>
      </c>
      <c r="C54" s="189" t="s">
        <v>71</v>
      </c>
      <c r="D54" s="190"/>
      <c r="E54" s="190"/>
      <c r="F54" s="197" t="s">
        <v>24</v>
      </c>
      <c r="G54" s="198"/>
      <c r="H54" s="198"/>
      <c r="I54" s="198">
        <f>'01 01 Pol'!G26</f>
        <v>0</v>
      </c>
      <c r="J54" s="194" t="str">
        <f>IF(I57=0,"",I54/I57*100)</f>
        <v/>
      </c>
    </row>
    <row r="55" spans="1:10" ht="36.75" customHeight="1" x14ac:dyDescent="0.2">
      <c r="A55" s="183"/>
      <c r="B55" s="188" t="s">
        <v>72</v>
      </c>
      <c r="C55" s="189" t="s">
        <v>73</v>
      </c>
      <c r="D55" s="190"/>
      <c r="E55" s="190"/>
      <c r="F55" s="197" t="s">
        <v>24</v>
      </c>
      <c r="G55" s="198"/>
      <c r="H55" s="198"/>
      <c r="I55" s="198">
        <f>'01 01 Pol'!G29</f>
        <v>0</v>
      </c>
      <c r="J55" s="194" t="str">
        <f>IF(I57=0,"",I55/I57*100)</f>
        <v/>
      </c>
    </row>
    <row r="56" spans="1:10" ht="36.75" customHeight="1" x14ac:dyDescent="0.2">
      <c r="A56" s="183"/>
      <c r="B56" s="188" t="s">
        <v>74</v>
      </c>
      <c r="C56" s="189" t="s">
        <v>27</v>
      </c>
      <c r="D56" s="190"/>
      <c r="E56" s="190"/>
      <c r="F56" s="197" t="s">
        <v>74</v>
      </c>
      <c r="G56" s="198"/>
      <c r="H56" s="198"/>
      <c r="I56" s="198">
        <f>'01 01 Pol'!G32</f>
        <v>0</v>
      </c>
      <c r="J56" s="194" t="str">
        <f>IF(I57=0,"",I56/I57*100)</f>
        <v/>
      </c>
    </row>
    <row r="57" spans="1:10" ht="25.5" customHeight="1" x14ac:dyDescent="0.2">
      <c r="A57" s="184"/>
      <c r="B57" s="191" t="s">
        <v>1</v>
      </c>
      <c r="C57" s="192"/>
      <c r="D57" s="193"/>
      <c r="E57" s="193"/>
      <c r="F57" s="199"/>
      <c r="G57" s="200"/>
      <c r="H57" s="200"/>
      <c r="I57" s="200">
        <f>SUM(I53:I56)</f>
        <v>0</v>
      </c>
      <c r="J57" s="195">
        <f>SUM(J53:J56)</f>
        <v>0</v>
      </c>
    </row>
    <row r="58" spans="1:10" x14ac:dyDescent="0.2">
      <c r="F58" s="137"/>
      <c r="G58" s="137"/>
      <c r="H58" s="137"/>
      <c r="I58" s="137"/>
      <c r="J58" s="196"/>
    </row>
    <row r="59" spans="1:10" x14ac:dyDescent="0.2">
      <c r="F59" s="137"/>
      <c r="G59" s="137"/>
      <c r="H59" s="137"/>
      <c r="I59" s="137"/>
      <c r="J59" s="196"/>
    </row>
    <row r="60" spans="1:10" x14ac:dyDescent="0.2">
      <c r="F60" s="137"/>
      <c r="G60" s="137"/>
      <c r="H60" s="137"/>
      <c r="I60" s="137"/>
      <c r="J60" s="196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3:E53"/>
    <mergeCell ref="C54:E54"/>
    <mergeCell ref="C55:E55"/>
    <mergeCell ref="C56:E56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zMIOmFy1kB9BVg4/2JDzarCB06DD5cDiylrH0B6/x32VehlWP9MDM7zs3bNlyPhOJmpWXlZJzazR23euiQ0LFg==" saltValue="wTElkSyGLPg+neShYftyS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8D09-2AFE-4835-8519-936959BF586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81" customWidth="1"/>
    <col min="3" max="3" width="63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76</v>
      </c>
      <c r="B1" s="202"/>
      <c r="C1" s="202"/>
      <c r="D1" s="202"/>
      <c r="E1" s="202"/>
      <c r="F1" s="202"/>
      <c r="G1" s="202"/>
      <c r="AG1" t="s">
        <v>77</v>
      </c>
    </row>
    <row r="2" spans="1:60" ht="24.95" customHeight="1" x14ac:dyDescent="0.2">
      <c r="A2" s="203" t="s">
        <v>7</v>
      </c>
      <c r="B2" s="49" t="s">
        <v>48</v>
      </c>
      <c r="C2" s="206" t="s">
        <v>49</v>
      </c>
      <c r="D2" s="204"/>
      <c r="E2" s="204"/>
      <c r="F2" s="204"/>
      <c r="G2" s="205"/>
      <c r="AG2" t="s">
        <v>78</v>
      </c>
    </row>
    <row r="3" spans="1:60" ht="24.95" customHeight="1" x14ac:dyDescent="0.2">
      <c r="A3" s="203" t="s">
        <v>8</v>
      </c>
      <c r="B3" s="49" t="s">
        <v>43</v>
      </c>
      <c r="C3" s="206" t="s">
        <v>45</v>
      </c>
      <c r="D3" s="204"/>
      <c r="E3" s="204"/>
      <c r="F3" s="204"/>
      <c r="G3" s="205"/>
      <c r="AC3" s="181" t="s">
        <v>78</v>
      </c>
      <c r="AG3" t="s">
        <v>79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80</v>
      </c>
    </row>
    <row r="5" spans="1:60" x14ac:dyDescent="0.2">
      <c r="D5" s="10"/>
    </row>
    <row r="6" spans="1:60" ht="38.25" x14ac:dyDescent="0.2">
      <c r="A6" s="213" t="s">
        <v>81</v>
      </c>
      <c r="B6" s="215" t="s">
        <v>82</v>
      </c>
      <c r="C6" s="215" t="s">
        <v>83</v>
      </c>
      <c r="D6" s="214" t="s">
        <v>84</v>
      </c>
      <c r="E6" s="213" t="s">
        <v>85</v>
      </c>
      <c r="F6" s="212" t="s">
        <v>86</v>
      </c>
      <c r="G6" s="213" t="s">
        <v>29</v>
      </c>
      <c r="H6" s="216" t="s">
        <v>30</v>
      </c>
      <c r="I6" s="216" t="s">
        <v>87</v>
      </c>
      <c r="J6" s="216" t="s">
        <v>31</v>
      </c>
      <c r="K6" s="216" t="s">
        <v>88</v>
      </c>
      <c r="L6" s="216" t="s">
        <v>89</v>
      </c>
      <c r="M6" s="216" t="s">
        <v>90</v>
      </c>
      <c r="N6" s="216" t="s">
        <v>91</v>
      </c>
      <c r="O6" s="216" t="s">
        <v>92</v>
      </c>
      <c r="P6" s="216" t="s">
        <v>93</v>
      </c>
      <c r="Q6" s="216" t="s">
        <v>94</v>
      </c>
      <c r="R6" s="216" t="s">
        <v>95</v>
      </c>
      <c r="S6" s="216" t="s">
        <v>96</v>
      </c>
      <c r="T6" s="216" t="s">
        <v>97</v>
      </c>
      <c r="U6" s="216" t="s">
        <v>98</v>
      </c>
      <c r="V6" s="216" t="s">
        <v>99</v>
      </c>
      <c r="W6" s="216" t="s">
        <v>100</v>
      </c>
      <c r="X6" s="216" t="s">
        <v>101</v>
      </c>
      <c r="Y6" s="216" t="s">
        <v>102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">
      <c r="A8" s="231" t="s">
        <v>103</v>
      </c>
      <c r="B8" s="232" t="s">
        <v>68</v>
      </c>
      <c r="C8" s="254" t="s">
        <v>69</v>
      </c>
      <c r="D8" s="233"/>
      <c r="E8" s="234"/>
      <c r="F8" s="235"/>
      <c r="G8" s="235">
        <f>SUMIF(AG9:AG25,"&lt;&gt;NOR",G9:G25)</f>
        <v>0</v>
      </c>
      <c r="H8" s="235"/>
      <c r="I8" s="235">
        <f>SUM(I9:I25)</f>
        <v>0</v>
      </c>
      <c r="J8" s="235"/>
      <c r="K8" s="235">
        <f>SUM(K9:K25)</f>
        <v>0</v>
      </c>
      <c r="L8" s="235"/>
      <c r="M8" s="235">
        <f>SUM(M9:M25)</f>
        <v>0</v>
      </c>
      <c r="N8" s="234"/>
      <c r="O8" s="234">
        <f>SUM(O9:O25)</f>
        <v>51.01</v>
      </c>
      <c r="P8" s="234"/>
      <c r="Q8" s="234">
        <f>SUM(Q9:Q25)</f>
        <v>0</v>
      </c>
      <c r="R8" s="235"/>
      <c r="S8" s="235"/>
      <c r="T8" s="236"/>
      <c r="U8" s="230"/>
      <c r="V8" s="230">
        <f>SUM(V9:V25)</f>
        <v>199.83</v>
      </c>
      <c r="W8" s="230"/>
      <c r="X8" s="230"/>
      <c r="Y8" s="230"/>
      <c r="AG8" t="s">
        <v>104</v>
      </c>
    </row>
    <row r="9" spans="1:60" outlineLevel="1" x14ac:dyDescent="0.2">
      <c r="A9" s="238">
        <v>1</v>
      </c>
      <c r="B9" s="239" t="s">
        <v>105</v>
      </c>
      <c r="C9" s="255" t="s">
        <v>106</v>
      </c>
      <c r="D9" s="240" t="s">
        <v>107</v>
      </c>
      <c r="E9" s="241">
        <v>30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108</v>
      </c>
      <c r="S9" s="243" t="s">
        <v>109</v>
      </c>
      <c r="T9" s="244" t="s">
        <v>110</v>
      </c>
      <c r="U9" s="227">
        <v>1.0999999999999999E-2</v>
      </c>
      <c r="V9" s="227">
        <f>ROUND(E9*U9,2)</f>
        <v>0.33</v>
      </c>
      <c r="W9" s="227"/>
      <c r="X9" s="227" t="s">
        <v>111</v>
      </c>
      <c r="Y9" s="227" t="s">
        <v>112</v>
      </c>
      <c r="Z9" s="217"/>
      <c r="AA9" s="217"/>
      <c r="AB9" s="217"/>
      <c r="AC9" s="217"/>
      <c r="AD9" s="217"/>
      <c r="AE9" s="217"/>
      <c r="AF9" s="217"/>
      <c r="AG9" s="217" t="s">
        <v>113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">
      <c r="A10" s="224"/>
      <c r="B10" s="225"/>
      <c r="C10" s="256" t="s">
        <v>114</v>
      </c>
      <c r="D10" s="245"/>
      <c r="E10" s="245"/>
      <c r="F10" s="245"/>
      <c r="G10" s="245"/>
      <c r="H10" s="227"/>
      <c r="I10" s="227"/>
      <c r="J10" s="227"/>
      <c r="K10" s="227"/>
      <c r="L10" s="227"/>
      <c r="M10" s="227"/>
      <c r="N10" s="226"/>
      <c r="O10" s="226"/>
      <c r="P10" s="226"/>
      <c r="Q10" s="226"/>
      <c r="R10" s="227"/>
      <c r="S10" s="227"/>
      <c r="T10" s="227"/>
      <c r="U10" s="227"/>
      <c r="V10" s="227"/>
      <c r="W10" s="227"/>
      <c r="X10" s="227"/>
      <c r="Y10" s="227"/>
      <c r="Z10" s="217"/>
      <c r="AA10" s="217"/>
      <c r="AB10" s="217"/>
      <c r="AC10" s="217"/>
      <c r="AD10" s="217"/>
      <c r="AE10" s="217"/>
      <c r="AF10" s="217"/>
      <c r="AG10" s="217" t="s">
        <v>115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2" x14ac:dyDescent="0.2">
      <c r="A11" s="224"/>
      <c r="B11" s="225"/>
      <c r="C11" s="257" t="s">
        <v>116</v>
      </c>
      <c r="D11" s="228"/>
      <c r="E11" s="229">
        <v>30</v>
      </c>
      <c r="F11" s="227"/>
      <c r="G11" s="227"/>
      <c r="H11" s="227"/>
      <c r="I11" s="227"/>
      <c r="J11" s="227"/>
      <c r="K11" s="227"/>
      <c r="L11" s="227"/>
      <c r="M11" s="227"/>
      <c r="N11" s="226"/>
      <c r="O11" s="226"/>
      <c r="P11" s="226"/>
      <c r="Q11" s="226"/>
      <c r="R11" s="227"/>
      <c r="S11" s="227"/>
      <c r="T11" s="227"/>
      <c r="U11" s="227"/>
      <c r="V11" s="227"/>
      <c r="W11" s="227"/>
      <c r="X11" s="227"/>
      <c r="Y11" s="227"/>
      <c r="Z11" s="217"/>
      <c r="AA11" s="217"/>
      <c r="AB11" s="217"/>
      <c r="AC11" s="217"/>
      <c r="AD11" s="217"/>
      <c r="AE11" s="217"/>
      <c r="AF11" s="217"/>
      <c r="AG11" s="217" t="s">
        <v>117</v>
      </c>
      <c r="AH11" s="217">
        <v>0</v>
      </c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 x14ac:dyDescent="0.2">
      <c r="A12" s="238">
        <v>2</v>
      </c>
      <c r="B12" s="239" t="s">
        <v>118</v>
      </c>
      <c r="C12" s="255" t="s">
        <v>119</v>
      </c>
      <c r="D12" s="240" t="s">
        <v>120</v>
      </c>
      <c r="E12" s="241">
        <v>1450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 t="s">
        <v>108</v>
      </c>
      <c r="S12" s="243" t="s">
        <v>109</v>
      </c>
      <c r="T12" s="244" t="s">
        <v>110</v>
      </c>
      <c r="U12" s="227">
        <v>1.7999999999999999E-2</v>
      </c>
      <c r="V12" s="227">
        <f>ROUND(E12*U12,2)</f>
        <v>26.1</v>
      </c>
      <c r="W12" s="227"/>
      <c r="X12" s="227" t="s">
        <v>111</v>
      </c>
      <c r="Y12" s="227" t="s">
        <v>112</v>
      </c>
      <c r="Z12" s="217"/>
      <c r="AA12" s="217"/>
      <c r="AB12" s="217"/>
      <c r="AC12" s="217"/>
      <c r="AD12" s="217"/>
      <c r="AE12" s="217"/>
      <c r="AF12" s="217"/>
      <c r="AG12" s="217" t="s">
        <v>113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2" x14ac:dyDescent="0.2">
      <c r="A13" s="224"/>
      <c r="B13" s="225"/>
      <c r="C13" s="256" t="s">
        <v>121</v>
      </c>
      <c r="D13" s="245"/>
      <c r="E13" s="245"/>
      <c r="F13" s="245"/>
      <c r="G13" s="245"/>
      <c r="H13" s="227"/>
      <c r="I13" s="227"/>
      <c r="J13" s="227"/>
      <c r="K13" s="227"/>
      <c r="L13" s="227"/>
      <c r="M13" s="227"/>
      <c r="N13" s="226"/>
      <c r="O13" s="226"/>
      <c r="P13" s="226"/>
      <c r="Q13" s="226"/>
      <c r="R13" s="227"/>
      <c r="S13" s="227"/>
      <c r="T13" s="227"/>
      <c r="U13" s="227"/>
      <c r="V13" s="227"/>
      <c r="W13" s="227"/>
      <c r="X13" s="227"/>
      <c r="Y13" s="227"/>
      <c r="Z13" s="217"/>
      <c r="AA13" s="217"/>
      <c r="AB13" s="217"/>
      <c r="AC13" s="217"/>
      <c r="AD13" s="217"/>
      <c r="AE13" s="217"/>
      <c r="AF13" s="217"/>
      <c r="AG13" s="217" t="s">
        <v>115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ht="22.5" outlineLevel="1" x14ac:dyDescent="0.2">
      <c r="A14" s="238">
        <v>3</v>
      </c>
      <c r="B14" s="239" t="s">
        <v>122</v>
      </c>
      <c r="C14" s="255" t="s">
        <v>123</v>
      </c>
      <c r="D14" s="240" t="s">
        <v>120</v>
      </c>
      <c r="E14" s="241">
        <v>300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 t="s">
        <v>124</v>
      </c>
      <c r="S14" s="243" t="s">
        <v>109</v>
      </c>
      <c r="T14" s="244" t="s">
        <v>110</v>
      </c>
      <c r="U14" s="227">
        <v>0.23899999999999999</v>
      </c>
      <c r="V14" s="227">
        <f>ROUND(E14*U14,2)</f>
        <v>71.7</v>
      </c>
      <c r="W14" s="227"/>
      <c r="X14" s="227" t="s">
        <v>111</v>
      </c>
      <c r="Y14" s="227" t="s">
        <v>112</v>
      </c>
      <c r="Z14" s="217"/>
      <c r="AA14" s="217"/>
      <c r="AB14" s="217"/>
      <c r="AC14" s="217"/>
      <c r="AD14" s="217"/>
      <c r="AE14" s="217"/>
      <c r="AF14" s="217"/>
      <c r="AG14" s="217" t="s">
        <v>113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2" x14ac:dyDescent="0.2">
      <c r="A15" s="224"/>
      <c r="B15" s="225"/>
      <c r="C15" s="256" t="s">
        <v>125</v>
      </c>
      <c r="D15" s="245"/>
      <c r="E15" s="245"/>
      <c r="F15" s="245"/>
      <c r="G15" s="245"/>
      <c r="H15" s="227"/>
      <c r="I15" s="227"/>
      <c r="J15" s="227"/>
      <c r="K15" s="227"/>
      <c r="L15" s="227"/>
      <c r="M15" s="227"/>
      <c r="N15" s="226"/>
      <c r="O15" s="226"/>
      <c r="P15" s="226"/>
      <c r="Q15" s="226"/>
      <c r="R15" s="227"/>
      <c r="S15" s="227"/>
      <c r="T15" s="227"/>
      <c r="U15" s="227"/>
      <c r="V15" s="227"/>
      <c r="W15" s="227"/>
      <c r="X15" s="227"/>
      <c r="Y15" s="227"/>
      <c r="Z15" s="217"/>
      <c r="AA15" s="217"/>
      <c r="AB15" s="217"/>
      <c r="AC15" s="217"/>
      <c r="AD15" s="217"/>
      <c r="AE15" s="217"/>
      <c r="AF15" s="217"/>
      <c r="AG15" s="217" t="s">
        <v>115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 x14ac:dyDescent="0.2">
      <c r="A16" s="238">
        <v>4</v>
      </c>
      <c r="B16" s="239" t="s">
        <v>126</v>
      </c>
      <c r="C16" s="255" t="s">
        <v>127</v>
      </c>
      <c r="D16" s="240" t="s">
        <v>120</v>
      </c>
      <c r="E16" s="241">
        <v>300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 t="s">
        <v>108</v>
      </c>
      <c r="S16" s="243" t="s">
        <v>109</v>
      </c>
      <c r="T16" s="244" t="s">
        <v>110</v>
      </c>
      <c r="U16" s="227">
        <v>0.128</v>
      </c>
      <c r="V16" s="227">
        <f>ROUND(E16*U16,2)</f>
        <v>38.4</v>
      </c>
      <c r="W16" s="227"/>
      <c r="X16" s="227" t="s">
        <v>111</v>
      </c>
      <c r="Y16" s="227" t="s">
        <v>112</v>
      </c>
      <c r="Z16" s="217"/>
      <c r="AA16" s="217"/>
      <c r="AB16" s="217"/>
      <c r="AC16" s="217"/>
      <c r="AD16" s="217"/>
      <c r="AE16" s="217"/>
      <c r="AF16" s="217"/>
      <c r="AG16" s="217" t="s">
        <v>113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2" x14ac:dyDescent="0.2">
      <c r="A17" s="224"/>
      <c r="B17" s="225"/>
      <c r="C17" s="256" t="s">
        <v>128</v>
      </c>
      <c r="D17" s="245"/>
      <c r="E17" s="245"/>
      <c r="F17" s="245"/>
      <c r="G17" s="245"/>
      <c r="H17" s="227"/>
      <c r="I17" s="227"/>
      <c r="J17" s="227"/>
      <c r="K17" s="227"/>
      <c r="L17" s="227"/>
      <c r="M17" s="227"/>
      <c r="N17" s="226"/>
      <c r="O17" s="226"/>
      <c r="P17" s="226"/>
      <c r="Q17" s="226"/>
      <c r="R17" s="227"/>
      <c r="S17" s="227"/>
      <c r="T17" s="227"/>
      <c r="U17" s="227"/>
      <c r="V17" s="227"/>
      <c r="W17" s="227"/>
      <c r="X17" s="227"/>
      <c r="Y17" s="227"/>
      <c r="Z17" s="217"/>
      <c r="AA17" s="217"/>
      <c r="AB17" s="217"/>
      <c r="AC17" s="217"/>
      <c r="AD17" s="217"/>
      <c r="AE17" s="217"/>
      <c r="AF17" s="217"/>
      <c r="AG17" s="217" t="s">
        <v>115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ht="22.5" outlineLevel="1" x14ac:dyDescent="0.2">
      <c r="A18" s="238">
        <v>5</v>
      </c>
      <c r="B18" s="239" t="s">
        <v>129</v>
      </c>
      <c r="C18" s="255" t="s">
        <v>130</v>
      </c>
      <c r="D18" s="240" t="s">
        <v>120</v>
      </c>
      <c r="E18" s="241">
        <v>300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 t="s">
        <v>108</v>
      </c>
      <c r="S18" s="243" t="s">
        <v>109</v>
      </c>
      <c r="T18" s="244" t="s">
        <v>110</v>
      </c>
      <c r="U18" s="227">
        <v>0.19</v>
      </c>
      <c r="V18" s="227">
        <f>ROUND(E18*U18,2)</f>
        <v>57</v>
      </c>
      <c r="W18" s="227"/>
      <c r="X18" s="227" t="s">
        <v>111</v>
      </c>
      <c r="Y18" s="227" t="s">
        <v>112</v>
      </c>
      <c r="Z18" s="217"/>
      <c r="AA18" s="217"/>
      <c r="AB18" s="217"/>
      <c r="AC18" s="217"/>
      <c r="AD18" s="217"/>
      <c r="AE18" s="217"/>
      <c r="AF18" s="217"/>
      <c r="AG18" s="217" t="s">
        <v>113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2" x14ac:dyDescent="0.2">
      <c r="A19" s="224"/>
      <c r="B19" s="225"/>
      <c r="C19" s="256" t="s">
        <v>131</v>
      </c>
      <c r="D19" s="245"/>
      <c r="E19" s="245"/>
      <c r="F19" s="245"/>
      <c r="G19" s="245"/>
      <c r="H19" s="227"/>
      <c r="I19" s="227"/>
      <c r="J19" s="227"/>
      <c r="K19" s="227"/>
      <c r="L19" s="227"/>
      <c r="M19" s="227"/>
      <c r="N19" s="226"/>
      <c r="O19" s="226"/>
      <c r="P19" s="226"/>
      <c r="Q19" s="226"/>
      <c r="R19" s="227"/>
      <c r="S19" s="227"/>
      <c r="T19" s="227"/>
      <c r="U19" s="227"/>
      <c r="V19" s="227"/>
      <c r="W19" s="227"/>
      <c r="X19" s="227"/>
      <c r="Y19" s="227"/>
      <c r="Z19" s="217"/>
      <c r="AA19" s="217"/>
      <c r="AB19" s="217"/>
      <c r="AC19" s="217"/>
      <c r="AD19" s="217"/>
      <c r="AE19" s="217"/>
      <c r="AF19" s="217"/>
      <c r="AG19" s="217" t="s">
        <v>115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46" t="str">
        <f>C19</f>
        <v>s případným nutným přemístěním hromad nebo dočasných skládek na místo potřeby ze vzdálenosti do 30 m, ve svahu sklonu přes 1 : 5,</v>
      </c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38">
        <v>6</v>
      </c>
      <c r="B20" s="239" t="s">
        <v>132</v>
      </c>
      <c r="C20" s="255" t="s">
        <v>133</v>
      </c>
      <c r="D20" s="240" t="s">
        <v>120</v>
      </c>
      <c r="E20" s="241">
        <v>300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 t="s">
        <v>124</v>
      </c>
      <c r="S20" s="243" t="s">
        <v>109</v>
      </c>
      <c r="T20" s="244" t="s">
        <v>110</v>
      </c>
      <c r="U20" s="227">
        <v>2.1000000000000001E-2</v>
      </c>
      <c r="V20" s="227">
        <f>ROUND(E20*U20,2)</f>
        <v>6.3</v>
      </c>
      <c r="W20" s="227"/>
      <c r="X20" s="227" t="s">
        <v>111</v>
      </c>
      <c r="Y20" s="227" t="s">
        <v>112</v>
      </c>
      <c r="Z20" s="217"/>
      <c r="AA20" s="217"/>
      <c r="AB20" s="217"/>
      <c r="AC20" s="217"/>
      <c r="AD20" s="217"/>
      <c r="AE20" s="217"/>
      <c r="AF20" s="217"/>
      <c r="AG20" s="217" t="s">
        <v>113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22.5" outlineLevel="2" x14ac:dyDescent="0.2">
      <c r="A21" s="224"/>
      <c r="B21" s="225"/>
      <c r="C21" s="256" t="s">
        <v>134</v>
      </c>
      <c r="D21" s="245"/>
      <c r="E21" s="245"/>
      <c r="F21" s="245"/>
      <c r="G21" s="245"/>
      <c r="H21" s="227"/>
      <c r="I21" s="227"/>
      <c r="J21" s="227"/>
      <c r="K21" s="227"/>
      <c r="L21" s="227"/>
      <c r="M21" s="227"/>
      <c r="N21" s="226"/>
      <c r="O21" s="226"/>
      <c r="P21" s="226"/>
      <c r="Q21" s="226"/>
      <c r="R21" s="227"/>
      <c r="S21" s="227"/>
      <c r="T21" s="227"/>
      <c r="U21" s="227"/>
      <c r="V21" s="227"/>
      <c r="W21" s="227"/>
      <c r="X21" s="227"/>
      <c r="Y21" s="227"/>
      <c r="Z21" s="217"/>
      <c r="AA21" s="217"/>
      <c r="AB21" s="217"/>
      <c r="AC21" s="217"/>
      <c r="AD21" s="217"/>
      <c r="AE21" s="217"/>
      <c r="AF21" s="217"/>
      <c r="AG21" s="217" t="s">
        <v>115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46" t="str">
        <f>C21</f>
        <v>bez ohledu na způsob založení, tj. pokosení se shrabáním, naložením shrabků na dopravní prostředek s odvezením do 20 km a se složením,</v>
      </c>
      <c r="BB21" s="217"/>
      <c r="BC21" s="217"/>
      <c r="BD21" s="217"/>
      <c r="BE21" s="217"/>
      <c r="BF21" s="217"/>
      <c r="BG21" s="217"/>
      <c r="BH21" s="217"/>
    </row>
    <row r="22" spans="1:60" outlineLevel="1" x14ac:dyDescent="0.2">
      <c r="A22" s="238">
        <v>7</v>
      </c>
      <c r="B22" s="239" t="s">
        <v>135</v>
      </c>
      <c r="C22" s="255" t="s">
        <v>136</v>
      </c>
      <c r="D22" s="240" t="s">
        <v>137</v>
      </c>
      <c r="E22" s="241">
        <v>12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1E-3</v>
      </c>
      <c r="O22" s="241">
        <f>ROUND(E22*N22,2)</f>
        <v>0.01</v>
      </c>
      <c r="P22" s="241">
        <v>0</v>
      </c>
      <c r="Q22" s="241">
        <f>ROUND(E22*P22,2)</f>
        <v>0</v>
      </c>
      <c r="R22" s="243" t="s">
        <v>138</v>
      </c>
      <c r="S22" s="243" t="s">
        <v>109</v>
      </c>
      <c r="T22" s="244" t="s">
        <v>110</v>
      </c>
      <c r="U22" s="227">
        <v>0</v>
      </c>
      <c r="V22" s="227">
        <f>ROUND(E22*U22,2)</f>
        <v>0</v>
      </c>
      <c r="W22" s="227"/>
      <c r="X22" s="227" t="s">
        <v>139</v>
      </c>
      <c r="Y22" s="227" t="s">
        <v>112</v>
      </c>
      <c r="Z22" s="217"/>
      <c r="AA22" s="217"/>
      <c r="AB22" s="217"/>
      <c r="AC22" s="217"/>
      <c r="AD22" s="217"/>
      <c r="AE22" s="217"/>
      <c r="AF22" s="217"/>
      <c r="AG22" s="217" t="s">
        <v>140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2" x14ac:dyDescent="0.2">
      <c r="A23" s="224"/>
      <c r="B23" s="225"/>
      <c r="C23" s="257" t="s">
        <v>141</v>
      </c>
      <c r="D23" s="228"/>
      <c r="E23" s="229">
        <v>12</v>
      </c>
      <c r="F23" s="227"/>
      <c r="G23" s="227"/>
      <c r="H23" s="227"/>
      <c r="I23" s="227"/>
      <c r="J23" s="227"/>
      <c r="K23" s="227"/>
      <c r="L23" s="227"/>
      <c r="M23" s="227"/>
      <c r="N23" s="226"/>
      <c r="O23" s="226"/>
      <c r="P23" s="226"/>
      <c r="Q23" s="226"/>
      <c r="R23" s="227"/>
      <c r="S23" s="227"/>
      <c r="T23" s="227"/>
      <c r="U23" s="227"/>
      <c r="V23" s="227"/>
      <c r="W23" s="227"/>
      <c r="X23" s="227"/>
      <c r="Y23" s="227"/>
      <c r="Z23" s="217"/>
      <c r="AA23" s="217"/>
      <c r="AB23" s="217"/>
      <c r="AC23" s="217"/>
      <c r="AD23" s="217"/>
      <c r="AE23" s="217"/>
      <c r="AF23" s="217"/>
      <c r="AG23" s="217" t="s">
        <v>117</v>
      </c>
      <c r="AH23" s="217">
        <v>0</v>
      </c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1" x14ac:dyDescent="0.2">
      <c r="A24" s="238">
        <v>8</v>
      </c>
      <c r="B24" s="239" t="s">
        <v>142</v>
      </c>
      <c r="C24" s="255" t="s">
        <v>143</v>
      </c>
      <c r="D24" s="240" t="s">
        <v>144</v>
      </c>
      <c r="E24" s="241">
        <v>51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1</v>
      </c>
      <c r="O24" s="241">
        <f>ROUND(E24*N24,2)</f>
        <v>51</v>
      </c>
      <c r="P24" s="241">
        <v>0</v>
      </c>
      <c r="Q24" s="241">
        <f>ROUND(E24*P24,2)</f>
        <v>0</v>
      </c>
      <c r="R24" s="243" t="s">
        <v>138</v>
      </c>
      <c r="S24" s="243" t="s">
        <v>109</v>
      </c>
      <c r="T24" s="244" t="s">
        <v>110</v>
      </c>
      <c r="U24" s="227">
        <v>0</v>
      </c>
      <c r="V24" s="227">
        <f>ROUND(E24*U24,2)</f>
        <v>0</v>
      </c>
      <c r="W24" s="227"/>
      <c r="X24" s="227" t="s">
        <v>139</v>
      </c>
      <c r="Y24" s="227" t="s">
        <v>112</v>
      </c>
      <c r="Z24" s="217"/>
      <c r="AA24" s="217"/>
      <c r="AB24" s="217"/>
      <c r="AC24" s="217"/>
      <c r="AD24" s="217"/>
      <c r="AE24" s="217"/>
      <c r="AF24" s="217"/>
      <c r="AG24" s="217" t="s">
        <v>140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2" x14ac:dyDescent="0.2">
      <c r="A25" s="224"/>
      <c r="B25" s="225"/>
      <c r="C25" s="257" t="s">
        <v>145</v>
      </c>
      <c r="D25" s="228"/>
      <c r="E25" s="229">
        <v>51</v>
      </c>
      <c r="F25" s="227"/>
      <c r="G25" s="227"/>
      <c r="H25" s="227"/>
      <c r="I25" s="227"/>
      <c r="J25" s="227"/>
      <c r="K25" s="227"/>
      <c r="L25" s="227"/>
      <c r="M25" s="227"/>
      <c r="N25" s="226"/>
      <c r="O25" s="226"/>
      <c r="P25" s="226"/>
      <c r="Q25" s="226"/>
      <c r="R25" s="227"/>
      <c r="S25" s="227"/>
      <c r="T25" s="227"/>
      <c r="U25" s="227"/>
      <c r="V25" s="227"/>
      <c r="W25" s="227"/>
      <c r="X25" s="227"/>
      <c r="Y25" s="227"/>
      <c r="Z25" s="217"/>
      <c r="AA25" s="217"/>
      <c r="AB25" s="217"/>
      <c r="AC25" s="217"/>
      <c r="AD25" s="217"/>
      <c r="AE25" s="217"/>
      <c r="AF25" s="217"/>
      <c r="AG25" s="217" t="s">
        <v>117</v>
      </c>
      <c r="AH25" s="217">
        <v>0</v>
      </c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x14ac:dyDescent="0.2">
      <c r="A26" s="231" t="s">
        <v>103</v>
      </c>
      <c r="B26" s="232" t="s">
        <v>70</v>
      </c>
      <c r="C26" s="254" t="s">
        <v>71</v>
      </c>
      <c r="D26" s="233"/>
      <c r="E26" s="234"/>
      <c r="F26" s="235"/>
      <c r="G26" s="235">
        <f>SUMIF(AG27:AG28,"&lt;&gt;NOR",G27:G28)</f>
        <v>0</v>
      </c>
      <c r="H26" s="235"/>
      <c r="I26" s="235">
        <f>SUM(I27:I28)</f>
        <v>0</v>
      </c>
      <c r="J26" s="235"/>
      <c r="K26" s="235">
        <f>SUM(K27:K28)</f>
        <v>0</v>
      </c>
      <c r="L26" s="235"/>
      <c r="M26" s="235">
        <f>SUM(M27:M28)</f>
        <v>0</v>
      </c>
      <c r="N26" s="234"/>
      <c r="O26" s="234">
        <f>SUM(O27:O28)</f>
        <v>333.5</v>
      </c>
      <c r="P26" s="234"/>
      <c r="Q26" s="234">
        <f>SUM(Q27:Q28)</f>
        <v>0</v>
      </c>
      <c r="R26" s="235"/>
      <c r="S26" s="235"/>
      <c r="T26" s="236"/>
      <c r="U26" s="230"/>
      <c r="V26" s="230">
        <f>SUM(V27:V28)</f>
        <v>33.35</v>
      </c>
      <c r="W26" s="230"/>
      <c r="X26" s="230"/>
      <c r="Y26" s="230"/>
      <c r="AG26" t="s">
        <v>104</v>
      </c>
    </row>
    <row r="27" spans="1:60" ht="22.5" outlineLevel="1" x14ac:dyDescent="0.2">
      <c r="A27" s="238">
        <v>9</v>
      </c>
      <c r="B27" s="239" t="s">
        <v>146</v>
      </c>
      <c r="C27" s="255" t="s">
        <v>147</v>
      </c>
      <c r="D27" s="240" t="s">
        <v>120</v>
      </c>
      <c r="E27" s="241">
        <v>1450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0.23</v>
      </c>
      <c r="O27" s="241">
        <f>ROUND(E27*N27,2)</f>
        <v>333.5</v>
      </c>
      <c r="P27" s="241">
        <v>0</v>
      </c>
      <c r="Q27" s="241">
        <f>ROUND(E27*P27,2)</f>
        <v>0</v>
      </c>
      <c r="R27" s="243" t="s">
        <v>148</v>
      </c>
      <c r="S27" s="243" t="s">
        <v>109</v>
      </c>
      <c r="T27" s="244" t="s">
        <v>110</v>
      </c>
      <c r="U27" s="227">
        <v>2.3E-2</v>
      </c>
      <c r="V27" s="227">
        <f>ROUND(E27*U27,2)</f>
        <v>33.35</v>
      </c>
      <c r="W27" s="227"/>
      <c r="X27" s="227" t="s">
        <v>111</v>
      </c>
      <c r="Y27" s="227" t="s">
        <v>112</v>
      </c>
      <c r="Z27" s="217"/>
      <c r="AA27" s="217"/>
      <c r="AB27" s="217"/>
      <c r="AC27" s="217"/>
      <c r="AD27" s="217"/>
      <c r="AE27" s="217"/>
      <c r="AF27" s="217"/>
      <c r="AG27" s="217" t="s">
        <v>113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2" x14ac:dyDescent="0.2">
      <c r="A28" s="224"/>
      <c r="B28" s="225"/>
      <c r="C28" s="257" t="s">
        <v>149</v>
      </c>
      <c r="D28" s="228"/>
      <c r="E28" s="229">
        <v>1450</v>
      </c>
      <c r="F28" s="227"/>
      <c r="G28" s="22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7"/>
      <c r="S28" s="227"/>
      <c r="T28" s="227"/>
      <c r="U28" s="227"/>
      <c r="V28" s="227"/>
      <c r="W28" s="227"/>
      <c r="X28" s="227"/>
      <c r="Y28" s="227"/>
      <c r="Z28" s="217"/>
      <c r="AA28" s="217"/>
      <c r="AB28" s="217"/>
      <c r="AC28" s="217"/>
      <c r="AD28" s="217"/>
      <c r="AE28" s="217"/>
      <c r="AF28" s="217"/>
      <c r="AG28" s="217" t="s">
        <v>117</v>
      </c>
      <c r="AH28" s="217">
        <v>0</v>
      </c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x14ac:dyDescent="0.2">
      <c r="A29" s="231" t="s">
        <v>103</v>
      </c>
      <c r="B29" s="232" t="s">
        <v>72</v>
      </c>
      <c r="C29" s="254" t="s">
        <v>73</v>
      </c>
      <c r="D29" s="233"/>
      <c r="E29" s="234"/>
      <c r="F29" s="235"/>
      <c r="G29" s="235">
        <f>SUMIF(AG30:AG31,"&lt;&gt;NOR",G30:G31)</f>
        <v>0</v>
      </c>
      <c r="H29" s="235"/>
      <c r="I29" s="235">
        <f>SUM(I30:I31)</f>
        <v>0</v>
      </c>
      <c r="J29" s="235"/>
      <c r="K29" s="235">
        <f>SUM(K30:K31)</f>
        <v>0</v>
      </c>
      <c r="L29" s="235"/>
      <c r="M29" s="235">
        <f>SUM(M30:M31)</f>
        <v>0</v>
      </c>
      <c r="N29" s="234"/>
      <c r="O29" s="234">
        <f>SUM(O30:O31)</f>
        <v>0</v>
      </c>
      <c r="P29" s="234"/>
      <c r="Q29" s="234">
        <f>SUM(Q30:Q31)</f>
        <v>0</v>
      </c>
      <c r="R29" s="235"/>
      <c r="S29" s="235"/>
      <c r="T29" s="236"/>
      <c r="U29" s="230"/>
      <c r="V29" s="230">
        <f>SUM(V30:V31)</f>
        <v>143.04</v>
      </c>
      <c r="W29" s="230"/>
      <c r="X29" s="230"/>
      <c r="Y29" s="230"/>
      <c r="AG29" t="s">
        <v>104</v>
      </c>
    </row>
    <row r="30" spans="1:60" ht="22.5" outlineLevel="1" x14ac:dyDescent="0.2">
      <c r="A30" s="247">
        <v>10</v>
      </c>
      <c r="B30" s="248" t="s">
        <v>150</v>
      </c>
      <c r="C30" s="258" t="s">
        <v>151</v>
      </c>
      <c r="D30" s="249" t="s">
        <v>144</v>
      </c>
      <c r="E30" s="250">
        <v>384.512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 t="s">
        <v>152</v>
      </c>
      <c r="S30" s="252" t="s">
        <v>109</v>
      </c>
      <c r="T30" s="253" t="s">
        <v>110</v>
      </c>
      <c r="U30" s="227">
        <v>0.372</v>
      </c>
      <c r="V30" s="227">
        <f>ROUND(E30*U30,2)</f>
        <v>143.04</v>
      </c>
      <c r="W30" s="227"/>
      <c r="X30" s="227" t="s">
        <v>153</v>
      </c>
      <c r="Y30" s="227" t="s">
        <v>112</v>
      </c>
      <c r="Z30" s="217"/>
      <c r="AA30" s="217"/>
      <c r="AB30" s="217"/>
      <c r="AC30" s="217"/>
      <c r="AD30" s="217"/>
      <c r="AE30" s="217"/>
      <c r="AF30" s="217"/>
      <c r="AG30" s="217" t="s">
        <v>154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47">
        <v>11</v>
      </c>
      <c r="B31" s="248" t="s">
        <v>155</v>
      </c>
      <c r="C31" s="258" t="s">
        <v>156</v>
      </c>
      <c r="D31" s="249" t="s">
        <v>144</v>
      </c>
      <c r="E31" s="250">
        <v>384.512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157</v>
      </c>
      <c r="T31" s="253" t="s">
        <v>158</v>
      </c>
      <c r="U31" s="227">
        <v>0</v>
      </c>
      <c r="V31" s="227">
        <f>ROUND(E31*U31,2)</f>
        <v>0</v>
      </c>
      <c r="W31" s="227"/>
      <c r="X31" s="227" t="s">
        <v>153</v>
      </c>
      <c r="Y31" s="227" t="s">
        <v>112</v>
      </c>
      <c r="Z31" s="217"/>
      <c r="AA31" s="217"/>
      <c r="AB31" s="217"/>
      <c r="AC31" s="217"/>
      <c r="AD31" s="217"/>
      <c r="AE31" s="217"/>
      <c r="AF31" s="217"/>
      <c r="AG31" s="217" t="s">
        <v>154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x14ac:dyDescent="0.2">
      <c r="A32" s="231" t="s">
        <v>103</v>
      </c>
      <c r="B32" s="232" t="s">
        <v>74</v>
      </c>
      <c r="C32" s="254" t="s">
        <v>27</v>
      </c>
      <c r="D32" s="233"/>
      <c r="E32" s="234"/>
      <c r="F32" s="235"/>
      <c r="G32" s="235">
        <f>SUMIF(AG33:AG33,"&lt;&gt;NOR",G33:G33)</f>
        <v>0</v>
      </c>
      <c r="H32" s="235"/>
      <c r="I32" s="235">
        <f>SUM(I33:I33)</f>
        <v>0</v>
      </c>
      <c r="J32" s="235"/>
      <c r="K32" s="235">
        <f>SUM(K33:K33)</f>
        <v>0</v>
      </c>
      <c r="L32" s="235"/>
      <c r="M32" s="235">
        <f>SUM(M33:M33)</f>
        <v>0</v>
      </c>
      <c r="N32" s="234"/>
      <c r="O32" s="234">
        <f>SUM(O33:O33)</f>
        <v>0</v>
      </c>
      <c r="P32" s="234"/>
      <c r="Q32" s="234">
        <f>SUM(Q33:Q33)</f>
        <v>0</v>
      </c>
      <c r="R32" s="235"/>
      <c r="S32" s="235"/>
      <c r="T32" s="236"/>
      <c r="U32" s="230"/>
      <c r="V32" s="230">
        <f>SUM(V33:V33)</f>
        <v>0</v>
      </c>
      <c r="W32" s="230"/>
      <c r="X32" s="230"/>
      <c r="Y32" s="230"/>
      <c r="AG32" t="s">
        <v>104</v>
      </c>
    </row>
    <row r="33" spans="1:60" outlineLevel="1" x14ac:dyDescent="0.2">
      <c r="A33" s="238">
        <v>12</v>
      </c>
      <c r="B33" s="239" t="s">
        <v>159</v>
      </c>
      <c r="C33" s="255" t="s">
        <v>160</v>
      </c>
      <c r="D33" s="240" t="s">
        <v>161</v>
      </c>
      <c r="E33" s="241">
        <v>1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157</v>
      </c>
      <c r="T33" s="244" t="s">
        <v>158</v>
      </c>
      <c r="U33" s="227">
        <v>0</v>
      </c>
      <c r="V33" s="227">
        <f>ROUND(E33*U33,2)</f>
        <v>0</v>
      </c>
      <c r="W33" s="227"/>
      <c r="X33" s="227" t="s">
        <v>111</v>
      </c>
      <c r="Y33" s="227" t="s">
        <v>112</v>
      </c>
      <c r="Z33" s="217"/>
      <c r="AA33" s="217"/>
      <c r="AB33" s="217"/>
      <c r="AC33" s="217"/>
      <c r="AD33" s="217"/>
      <c r="AE33" s="217"/>
      <c r="AF33" s="217"/>
      <c r="AG33" s="217" t="s">
        <v>113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x14ac:dyDescent="0.2">
      <c r="A34" s="3"/>
      <c r="B34" s="4"/>
      <c r="C34" s="259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12</v>
      </c>
      <c r="AF34">
        <v>21</v>
      </c>
      <c r="AG34" t="s">
        <v>89</v>
      </c>
    </row>
    <row r="35" spans="1:60" x14ac:dyDescent="0.2">
      <c r="A35" s="220"/>
      <c r="B35" s="221" t="s">
        <v>29</v>
      </c>
      <c r="C35" s="260"/>
      <c r="D35" s="222"/>
      <c r="E35" s="223"/>
      <c r="F35" s="223"/>
      <c r="G35" s="237">
        <f>G8+G26+G29+G32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162</v>
      </c>
    </row>
    <row r="36" spans="1:60" x14ac:dyDescent="0.2">
      <c r="C36" s="261"/>
      <c r="D36" s="10"/>
      <c r="AG36" t="s">
        <v>163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5H3HZSpWKzu54fZoKbxjEZv8SE6qIeDYJ4JCASrIHqAMrFWklAGRKy+Vu+oIUGysBKQ5Jr3we4Zv25o+Vi5uw==" saltValue="1pnoRsQ3CsLdPeF3YInAPA==" spinCount="100000" sheet="1" formatRows="0"/>
  <mergeCells count="10">
    <mergeCell ref="C15:G15"/>
    <mergeCell ref="C17:G17"/>
    <mergeCell ref="C19:G19"/>
    <mergeCell ref="C21:G2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2025-03-12T08:58:28Z</dcterms:modified>
</cp:coreProperties>
</file>