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Nas_hydro\osvč\akce\rozpočty\25_02_Gručovka_oprava\"/>
    </mc:Choice>
  </mc:AlternateContent>
  <bookViews>
    <workbookView xWindow="0" yWindow="0" windowWidth="0" windowHeight="0"/>
  </bookViews>
  <sheets>
    <sheet name="Rekapitulace stavby" sheetId="1" r:id="rId1"/>
    <sheet name="SO 00 - Stavební náklady" sheetId="2" r:id="rId2"/>
    <sheet name="VON - Vedlejší a ostatní 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00 - Stavební náklady'!$C$127:$K$299</definedName>
    <definedName name="_xlnm.Print_Area" localSheetId="1">'SO 00 - Stavební náklady'!$C$115:$J$299</definedName>
    <definedName name="_xlnm.Print_Titles" localSheetId="1">'SO 00 - Stavební náklady'!$127:$127</definedName>
    <definedName name="_xlnm._FilterDatabase" localSheetId="2" hidden="1">'VON - Vedlejší a ostatní ...'!$C$117:$K$137</definedName>
    <definedName name="_xlnm.Print_Area" localSheetId="2">'VON - Vedlejší a ostatní ...'!$C$105:$J$137</definedName>
    <definedName name="_xlnm.Print_Titles" localSheetId="2">'VON - Vedlejší a ostatní ...'!$117:$117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J115"/>
  <c r="J114"/>
  <c r="F112"/>
  <c r="E110"/>
  <c r="J92"/>
  <c r="J91"/>
  <c r="F89"/>
  <c r="E87"/>
  <c r="J18"/>
  <c r="E18"/>
  <c r="F115"/>
  <c r="J17"/>
  <c r="J15"/>
  <c r="E15"/>
  <c r="F114"/>
  <c r="J14"/>
  <c r="J12"/>
  <c r="J112"/>
  <c r="E7"/>
  <c r="E85"/>
  <c i="2" r="J37"/>
  <c r="J36"/>
  <c i="1" r="AY95"/>
  <c i="2" r="J35"/>
  <c i="1" r="AX95"/>
  <c i="2" r="BI298"/>
  <c r="BH298"/>
  <c r="BG298"/>
  <c r="BF298"/>
  <c r="T298"/>
  <c r="T297"/>
  <c r="T296"/>
  <c r="R298"/>
  <c r="R297"/>
  <c r="R296"/>
  <c r="P298"/>
  <c r="P297"/>
  <c r="P296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3"/>
  <c r="BH273"/>
  <c r="BG273"/>
  <c r="BF273"/>
  <c r="T273"/>
  <c r="R273"/>
  <c r="P273"/>
  <c r="BI270"/>
  <c r="BH270"/>
  <c r="BG270"/>
  <c r="BF270"/>
  <c r="T270"/>
  <c r="T269"/>
  <c r="R270"/>
  <c r="R269"/>
  <c r="P270"/>
  <c r="P269"/>
  <c r="BI267"/>
  <c r="BH267"/>
  <c r="BG267"/>
  <c r="BF267"/>
  <c r="T267"/>
  <c r="T266"/>
  <c r="R267"/>
  <c r="R266"/>
  <c r="P267"/>
  <c r="P266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J124"/>
  <c r="F122"/>
  <c r="E120"/>
  <c r="J92"/>
  <c r="J91"/>
  <c r="F89"/>
  <c r="E87"/>
  <c r="J18"/>
  <c r="E18"/>
  <c r="F125"/>
  <c r="J17"/>
  <c r="J15"/>
  <c r="E15"/>
  <c r="F91"/>
  <c r="J14"/>
  <c r="J12"/>
  <c r="J122"/>
  <c r="E7"/>
  <c r="E118"/>
  <c i="1" r="L90"/>
  <c r="AM90"/>
  <c r="AM89"/>
  <c r="L89"/>
  <c r="AM87"/>
  <c r="L87"/>
  <c r="L85"/>
  <c r="L84"/>
  <c i="2" r="J298"/>
  <c r="BK293"/>
  <c r="J281"/>
  <c r="J267"/>
  <c r="J256"/>
  <c r="J241"/>
  <c r="J225"/>
  <c r="J209"/>
  <c r="BK192"/>
  <c r="BK164"/>
  <c r="J147"/>
  <c r="J137"/>
  <c r="BK133"/>
  <c r="J283"/>
  <c r="J270"/>
  <c r="BK262"/>
  <c r="J246"/>
  <c r="J224"/>
  <c r="J196"/>
  <c r="J164"/>
  <c r="BK156"/>
  <c r="J140"/>
  <c r="J132"/>
  <c r="J285"/>
  <c r="BK264"/>
  <c r="J231"/>
  <c r="BK217"/>
  <c r="BK211"/>
  <c r="J203"/>
  <c r="J172"/>
  <c r="BK160"/>
  <c r="J141"/>
  <c r="BK136"/>
  <c r="BK278"/>
  <c r="BK246"/>
  <c r="BK234"/>
  <c r="J229"/>
  <c r="BK222"/>
  <c r="J192"/>
  <c r="J170"/>
  <c r="J149"/>
  <c r="BK138"/>
  <c r="BK298"/>
  <c r="BK290"/>
  <c r="J278"/>
  <c r="BK259"/>
  <c r="J244"/>
  <c r="J239"/>
  <c r="J220"/>
  <c r="J217"/>
  <c r="BK196"/>
  <c r="J178"/>
  <c r="J150"/>
  <c r="J143"/>
  <c r="BK134"/>
  <c r="BK285"/>
  <c r="BK267"/>
  <c r="J259"/>
  <c r="BK249"/>
  <c r="J234"/>
  <c r="J205"/>
  <c r="BK201"/>
  <c r="J184"/>
  <c r="J158"/>
  <c r="BK149"/>
  <c r="J135"/>
  <c r="J288"/>
  <c r="BK281"/>
  <c r="J252"/>
  <c r="J222"/>
  <c r="BK209"/>
  <c r="J199"/>
  <c r="BK170"/>
  <c r="BK166"/>
  <c r="BK143"/>
  <c r="BK135"/>
  <c r="J290"/>
  <c r="BK252"/>
  <c r="BK241"/>
  <c r="BK230"/>
  <c r="BK219"/>
  <c r="BK186"/>
  <c r="BK172"/>
  <c r="J154"/>
  <c r="BK140"/>
  <c i="3" r="BK134"/>
  <c r="J132"/>
  <c r="J121"/>
  <c r="J127"/>
  <c r="J123"/>
  <c r="J126"/>
  <c i="2" r="F36"/>
  <c r="BK257"/>
  <c r="BK242"/>
  <c r="BK229"/>
  <c r="J211"/>
  <c r="BK203"/>
  <c r="J166"/>
  <c r="BK154"/>
  <c r="BK139"/>
  <c r="J293"/>
  <c r="BK283"/>
  <c r="BK254"/>
  <c r="BK237"/>
  <c r="BK220"/>
  <c r="J213"/>
  <c r="BK205"/>
  <c r="BK190"/>
  <c r="BK178"/>
  <c r="J167"/>
  <c r="BK158"/>
  <c r="J138"/>
  <c r="J134"/>
  <c r="BK256"/>
  <c r="J237"/>
  <c r="BK225"/>
  <c r="BK216"/>
  <c r="BK184"/>
  <c r="J156"/>
  <c r="BK141"/>
  <c r="J133"/>
  <c i="3" r="BK136"/>
  <c r="BK126"/>
  <c r="J129"/>
  <c r="J130"/>
  <c r="BK123"/>
  <c i="2" r="BK295"/>
  <c r="J295"/>
  <c r="BK288"/>
  <c r="BK270"/>
  <c r="J257"/>
  <c r="J242"/>
  <c r="J230"/>
  <c r="J219"/>
  <c r="J201"/>
  <c r="J190"/>
  <c r="BK162"/>
  <c r="J145"/>
  <c r="J136"/>
  <c r="BK132"/>
  <c r="J273"/>
  <c r="J264"/>
  <c r="J254"/>
  <c r="BK239"/>
  <c r="J228"/>
  <c r="BK204"/>
  <c r="BK199"/>
  <c r="J160"/>
  <c r="BK150"/>
  <c i="1" r="AS94"/>
  <c i="2" r="BK273"/>
  <c r="J249"/>
  <c r="BK228"/>
  <c r="J216"/>
  <c r="J204"/>
  <c r="J186"/>
  <c r="BK174"/>
  <c r="J162"/>
  <c r="BK147"/>
  <c r="BK137"/>
  <c r="BK131"/>
  <c r="J262"/>
  <c r="BK244"/>
  <c r="BK231"/>
  <c r="BK224"/>
  <c r="BK213"/>
  <c r="J174"/>
  <c r="BK167"/>
  <c r="BK145"/>
  <c r="J139"/>
  <c r="J131"/>
  <c i="3" r="J125"/>
  <c r="BK132"/>
  <c r="BK130"/>
  <c r="BK125"/>
  <c r="BK127"/>
  <c r="BK121"/>
  <c r="J134"/>
  <c r="J136"/>
  <c r="BK129"/>
  <c i="2" l="1" r="BK130"/>
  <c r="J130"/>
  <c r="J98"/>
  <c r="BK236"/>
  <c r="J236"/>
  <c r="J99"/>
  <c r="T236"/>
  <c r="T248"/>
  <c r="R272"/>
  <c r="P287"/>
  <c r="P292"/>
  <c r="P291"/>
  <c r="R130"/>
  <c r="R236"/>
  <c r="R248"/>
  <c r="P272"/>
  <c r="BK292"/>
  <c r="J292"/>
  <c r="J106"/>
  <c r="T130"/>
  <c r="BK248"/>
  <c r="J248"/>
  <c r="J100"/>
  <c r="BK272"/>
  <c r="J272"/>
  <c r="J103"/>
  <c r="BK287"/>
  <c r="J287"/>
  <c r="J104"/>
  <c r="T287"/>
  <c r="T292"/>
  <c r="T291"/>
  <c i="3" r="R120"/>
  <c r="R119"/>
  <c r="R118"/>
  <c i="2" r="P130"/>
  <c r="P129"/>
  <c r="P128"/>
  <c i="1" r="AU95"/>
  <c i="2" r="P236"/>
  <c r="P248"/>
  <c r="T272"/>
  <c r="R287"/>
  <c r="R292"/>
  <c r="R291"/>
  <c i="3" r="BK120"/>
  <c r="J120"/>
  <c r="J98"/>
  <c r="P120"/>
  <c r="P119"/>
  <c r="P118"/>
  <c i="1" r="AU96"/>
  <c i="3" r="T120"/>
  <c r="T119"/>
  <c r="T118"/>
  <c i="2" r="BK266"/>
  <c r="J266"/>
  <c r="J101"/>
  <c r="BK269"/>
  <c r="J269"/>
  <c r="J102"/>
  <c r="BK297"/>
  <c r="J297"/>
  <c r="J108"/>
  <c i="3" r="F91"/>
  <c r="E108"/>
  <c r="BE123"/>
  <c r="BE125"/>
  <c r="BE126"/>
  <c r="BE129"/>
  <c r="BE130"/>
  <c r="BE132"/>
  <c i="2" r="BK129"/>
  <c r="J129"/>
  <c r="J97"/>
  <c i="3" r="J89"/>
  <c r="F92"/>
  <c r="BE134"/>
  <c r="BE136"/>
  <c r="BE121"/>
  <c r="BE127"/>
  <c i="2" r="E85"/>
  <c r="F92"/>
  <c r="BE131"/>
  <c r="BE133"/>
  <c r="BE134"/>
  <c r="BE136"/>
  <c r="BE150"/>
  <c r="BE158"/>
  <c r="BE190"/>
  <c r="BE199"/>
  <c r="BE204"/>
  <c r="BE205"/>
  <c r="BE228"/>
  <c r="BE229"/>
  <c r="BE241"/>
  <c r="BE252"/>
  <c r="BE256"/>
  <c r="BE262"/>
  <c r="BE267"/>
  <c r="BE281"/>
  <c r="BE285"/>
  <c r="BE288"/>
  <c r="J89"/>
  <c r="BE139"/>
  <c r="BE147"/>
  <c r="BE160"/>
  <c r="BE172"/>
  <c r="BE220"/>
  <c r="BE222"/>
  <c r="BE231"/>
  <c r="BE237"/>
  <c r="BE242"/>
  <c r="BE249"/>
  <c r="BE259"/>
  <c r="F124"/>
  <c r="BE132"/>
  <c r="BE135"/>
  <c r="BE137"/>
  <c r="BE141"/>
  <c r="BE143"/>
  <c r="BE145"/>
  <c r="BE156"/>
  <c r="BE164"/>
  <c r="BE166"/>
  <c r="BE167"/>
  <c r="BE170"/>
  <c r="BE174"/>
  <c r="BE178"/>
  <c r="BE184"/>
  <c r="BE186"/>
  <c r="BE192"/>
  <c r="BE196"/>
  <c r="BE203"/>
  <c r="BE209"/>
  <c r="BE217"/>
  <c r="BE224"/>
  <c r="BE239"/>
  <c r="BE254"/>
  <c r="BE270"/>
  <c r="BE273"/>
  <c r="BE278"/>
  <c r="BE138"/>
  <c r="BE140"/>
  <c r="BE149"/>
  <c r="BE154"/>
  <c r="BE162"/>
  <c r="BE201"/>
  <c r="BE211"/>
  <c r="BE213"/>
  <c r="BE216"/>
  <c r="BE219"/>
  <c r="BE225"/>
  <c r="BE230"/>
  <c r="BE234"/>
  <c r="BE244"/>
  <c r="BE246"/>
  <c r="BE257"/>
  <c r="BE264"/>
  <c r="BE283"/>
  <c r="BE290"/>
  <c r="BE293"/>
  <c r="BE295"/>
  <c r="BE298"/>
  <c i="1" r="BC95"/>
  <c i="2" r="J34"/>
  <c i="1" r="AW95"/>
  <c i="3" r="J34"/>
  <c i="1" r="AW96"/>
  <c i="2" r="F34"/>
  <c i="1" r="BA95"/>
  <c i="3" r="F34"/>
  <c i="1" r="BA96"/>
  <c i="2" r="F37"/>
  <c i="1" r="BD95"/>
  <c i="3" r="F36"/>
  <c i="1" r="BC96"/>
  <c r="BC94"/>
  <c r="W32"/>
  <c i="2" r="F35"/>
  <c i="1" r="BB95"/>
  <c i="3" r="F35"/>
  <c i="1" r="BB96"/>
  <c i="3" r="F37"/>
  <c i="1" r="BD96"/>
  <c i="2" l="1" r="R129"/>
  <c r="R128"/>
  <c r="T129"/>
  <c r="T128"/>
  <c i="3" r="BK119"/>
  <c r="J119"/>
  <c r="J97"/>
  <c i="2" r="BK291"/>
  <c r="J291"/>
  <c r="J105"/>
  <c r="BK296"/>
  <c r="J296"/>
  <c r="J107"/>
  <c r="BK128"/>
  <c r="J128"/>
  <c r="J96"/>
  <c r="F33"/>
  <c i="1" r="AZ95"/>
  <c r="AU94"/>
  <c i="2" r="J33"/>
  <c i="1" r="AV95"/>
  <c r="AT95"/>
  <c r="BD94"/>
  <c r="W33"/>
  <c r="BB94"/>
  <c r="AX94"/>
  <c r="AY94"/>
  <c i="3" r="J33"/>
  <c i="1" r="AV96"/>
  <c r="AT96"/>
  <c r="BA94"/>
  <c r="W30"/>
  <c i="3" r="F33"/>
  <c i="1" r="AZ96"/>
  <c i="3" l="1" r="BK118"/>
  <c r="J118"/>
  <c r="J96"/>
  <c i="1" r="W31"/>
  <c r="AW94"/>
  <c r="AK30"/>
  <c r="AZ94"/>
  <c r="W29"/>
  <c i="2" r="J30"/>
  <c i="1" r="AG95"/>
  <c i="2" l="1" r="J39"/>
  <c i="1" r="AN95"/>
  <c i="3" r="J30"/>
  <c i="1" r="AG96"/>
  <c r="AV94"/>
  <c r="AK29"/>
  <c i="3" l="1" r="J39"/>
  <c i="1" r="AN96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<sst xmlns="http://schemas.openxmlformats.org/spreadsheetml/2006/main">
  <si>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</si>
  <si>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</si>
  <si>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</si>
  <si>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</si>
  <si>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</si>
  <si>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{1883e352-c3b2-4a78-b461-22fee56da9b5}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</si>
  <si>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</si>
  <si>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</si>
  <si>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</si>
  <si>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</si>
  <si>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</si>
  <si>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</si>
  <si>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</si>
  <si>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</si>
  <si>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25_02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</si>
  <si>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</si>
  <si>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</si>
  <si>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VT Gručovka km 4,375 - 6,195, odstranění PŠ 09/2024</t>
  </si>
  <si>
    <t>KSO:</t>
  </si>
  <si>
    <t>CC-CZ:</t>
  </si>
  <si>
    <t>Místo:</t>
  </si>
  <si>
    <t xml:space="preserve"> </t>
  </si>
  <si>
    <t>Datum:</t>
  </si>
  <si>
    <t>27. 2. 2025</t>
  </si>
  <si>
    <t>Zadavatel:</t>
  </si>
  <si>
    <t>IČ:</t>
  </si>
  <si>
    <t>DIČ:</t>
  </si>
  <si>
    <t>Uchazeč:</t>
  </si>
  <si>
    <t>Vyplň údaj</t>
  </si>
  <si>
    <t>Projektant:</t>
  </si>
  <si>
    <t>HydroIdea s.r.o.</t>
  </si>
  <si>
    <t>True</t>
  </si>
  <si>
    <t>Zpracovatel:</t>
  </si>
  <si>
    <t>Ing. Jerzy Nowak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</si>
  <si>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</si>
  <si>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</si>
  <si>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</si>
  <si>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</si>
  <si>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</si>
  <si>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</si>
  <si>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</si>
  <si>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</si>
  <si>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</si>
  <si>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</si>
  <si>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</si>
  <si>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</si>
  <si>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</si>
  <si>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</si>
  <si>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</si>
  <si>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</si>
  <si>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</si>
  <si>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</si>
  <si>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</si>
  <si>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</si>
  <si>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</si>
  <si>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</si>
  <si>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</si>
  <si>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</si>
  <si>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</si>
  <si>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</si>
  <si>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</si>
  <si>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</si>
  <si>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</si>
  <si>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</si>
  <si>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</si>
  <si>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</si>
  <si>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</si>
  <si>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</si>
  <si>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</si>
  <si>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</si>
  <si>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</si>
  <si>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</si>
  <si>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</si>
  <si>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</si>
  <si>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</si>
  <si>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</si>
  <si>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</si>
  <si>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</si>
  <si>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</si>
  <si>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</si>
  <si>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</t>
  </si>
  <si>
    <t>Stavební náklady</t>
  </si>
  <si>
    <t>STA</t>
  </si>
  <si>
    <t>1</t>
  </si>
  <si>
    <t>{e01fdbd1-a1c9-4f5f-9990-923ba2795970}</t>
  </si>
  <si>
    <t>2</t>
  </si>
  <si>
    <t>VON</t>
  </si>
  <si>
    <t>Vedlejší a ostatní náklady</t>
  </si>
  <si>
    <t>{72b160af-58e4-4f9c-8887-60572f5730fd}</t>
  </si>
  <si>
    <t>KRYCÍ LIST SOUPISU PRACÍ</t>
  </si>
  <si>
    <t>Objekt:</t>
  </si>
  <si>
    <t>SO 00 - Stavební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</si>
  <si>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</si>
  <si>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</si>
  <si>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</si>
  <si>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</si>
  <si>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</si>
  <si>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</si>
  <si>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</si>
  <si>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</si>
  <si>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</si>
  <si>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</si>
  <si>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</si>
  <si>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</si>
  <si>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</si>
  <si>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</si>
  <si>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</si>
  <si>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</si>
  <si>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</si>
  <si>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</si>
  <si>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</si>
  <si>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</si>
  <si>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</si>
  <si>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</si>
  <si>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</si>
  <si>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</si>
  <si>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</si>
  <si>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</si>
  <si>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</si>
  <si>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</si>
  <si>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</si>
  <si>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</si>
  <si>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</si>
  <si>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</si>
  <si>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</si>
  <si>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</si>
  <si>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</si>
  <si>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112151111</t>
  </si>
  <si>
    <t>Směrové kácení stromů s rozřezáním a odvětvením D kmene přes 100 do 200 mm</t>
  </si>
  <si>
    <t>kus</t>
  </si>
  <si>
    <t>4</t>
  </si>
  <si>
    <t>1829246544</t>
  </si>
  <si>
    <t>112151113</t>
  </si>
  <si>
    <t>Směrové kácení stromů s rozřezáním a odvětvením D kmene přes 300 do 400 mm</t>
  </si>
  <si>
    <t>1207032761</t>
  </si>
  <si>
    <t>3</t>
  </si>
  <si>
    <t>112151114</t>
  </si>
  <si>
    <t>Směrové kácení stromů s rozřezáním a odvětvením D kmene přes 400 do 500 mm</t>
  </si>
  <si>
    <t>183024219</t>
  </si>
  <si>
    <t>112151115</t>
  </si>
  <si>
    <t>Směrové kácení stromů s rozřezáním a odvětvením D kmene přes 500 do 600 mm</t>
  </si>
  <si>
    <t>864759054</t>
  </si>
  <si>
    <t>5</t>
  </si>
  <si>
    <t>112151116</t>
  </si>
  <si>
    <t>Směrové kácení stromů s rozřezáním a odvětvením D kmene přes 600 do 700 mm</t>
  </si>
  <si>
    <t>-222374915</t>
  </si>
  <si>
    <t>6</t>
  </si>
  <si>
    <t>112151117</t>
  </si>
  <si>
    <t>Směrové kácení stromů s rozřezáním a odvětvením D kmene přes 700 do 800 mm</t>
  </si>
  <si>
    <t>-1747866046</t>
  </si>
  <si>
    <t>7</t>
  </si>
  <si>
    <t>112151118</t>
  </si>
  <si>
    <t>Směrové kácení stromů s rozřezáním a odvětvením D kmene přes 800 do 900 mm</t>
  </si>
  <si>
    <t>-935443608</t>
  </si>
  <si>
    <t>8</t>
  </si>
  <si>
    <t>112151119</t>
  </si>
  <si>
    <t>Směrové kácení stromů s rozřezáním a odvětvením D kmene přes 900 do 1000 mm</t>
  </si>
  <si>
    <t>1577763820</t>
  </si>
  <si>
    <t>9</t>
  </si>
  <si>
    <t>112151120</t>
  </si>
  <si>
    <t>Směrové kácení stromů s rozřezáním a odvětvením D kmene přes 1000 do 1100 mm</t>
  </si>
  <si>
    <t>2073732261</t>
  </si>
  <si>
    <t>10</t>
  </si>
  <si>
    <t>112155215</t>
  </si>
  <si>
    <t>Štěpkování solitérních stromků a větví průměru kmene do 300 mm s naložením</t>
  </si>
  <si>
    <t>557763808</t>
  </si>
  <si>
    <t>11</t>
  </si>
  <si>
    <t>112155221</t>
  </si>
  <si>
    <t>Štěpkování solitérních stromků a větví průměru kmene přes 300 do 500 mm s naložením</t>
  </si>
  <si>
    <t>392964624</t>
  </si>
  <si>
    <t>VV</t>
  </si>
  <si>
    <t>1+4</t>
  </si>
  <si>
    <t>112155225</t>
  </si>
  <si>
    <t>Štěpkování solitérních stromků a větví průměru kmene přes 500 do 700 mm s naložením</t>
  </si>
  <si>
    <t>-2014630395</t>
  </si>
  <si>
    <t>4+9</t>
  </si>
  <si>
    <t>13</t>
  </si>
  <si>
    <t>11_R_011</t>
  </si>
  <si>
    <t>Štěpkování solitérních stromků a větví průměru kmene přes 700 mm s naložením</t>
  </si>
  <si>
    <t>-686863687</t>
  </si>
  <si>
    <t>1+3+1+1</t>
  </si>
  <si>
    <t>14</t>
  </si>
  <si>
    <t>11_R_012</t>
  </si>
  <si>
    <t>Převoz a rozhrnutí dřevní štěpky</t>
  </si>
  <si>
    <t xml:space="preserve">kpl. </t>
  </si>
  <si>
    <t>450354309</t>
  </si>
  <si>
    <t>P</t>
  </si>
  <si>
    <t xml:space="preserve">Poznámka k položce:_x000d_
Štěpka z křovin a větví pokácených dřevin bude využita v rámci stavby při náhradní výsadbě - bude rozložena na povrchu v tl. 10 cm okolo kmenů vysazených dřevin. _x000d_
Položka zahrnuje naložení štěpky na dopravní prostředek, převoz v rámci staveniště, složení k vysazeným stromkům a rozhrnutí. </t>
  </si>
  <si>
    <t>15</t>
  </si>
  <si>
    <t>112251101</t>
  </si>
  <si>
    <t>Odstranění pařezů průměru přes 100 do 300 mm</t>
  </si>
  <si>
    <t>-1755723342</t>
  </si>
  <si>
    <t>16</t>
  </si>
  <si>
    <t>112251102</t>
  </si>
  <si>
    <t>Odstranění pařezů průměru přes 300 do 500 mm</t>
  </si>
  <si>
    <t>1826692091</t>
  </si>
  <si>
    <t xml:space="preserve">4  "samostatné stávající pařezy k odstranění_dle TZ"</t>
  </si>
  <si>
    <t>Součet</t>
  </si>
  <si>
    <t>17</t>
  </si>
  <si>
    <t>112251103</t>
  </si>
  <si>
    <t>Odstranění pařezů průměru přes 500 do 700 mm</t>
  </si>
  <si>
    <t>727936661</t>
  </si>
  <si>
    <t>18</t>
  </si>
  <si>
    <t>112251104</t>
  </si>
  <si>
    <t>Odstranění pařezů průměru přes 700 do 900 mm</t>
  </si>
  <si>
    <t>1683258747</t>
  </si>
  <si>
    <t>1+3</t>
  </si>
  <si>
    <t>19</t>
  </si>
  <si>
    <t>112251105</t>
  </si>
  <si>
    <t>Odstranění pařezů průměru přes 900 do 1100 mm</t>
  </si>
  <si>
    <t>-13521789</t>
  </si>
  <si>
    <t>1+1</t>
  </si>
  <si>
    <t>20</t>
  </si>
  <si>
    <t>11_R_013</t>
  </si>
  <si>
    <t>Likvidace pařezů</t>
  </si>
  <si>
    <t>-1799464905</t>
  </si>
  <si>
    <t xml:space="preserve">Poznámka k položce:_x000d_
Odstraněné pařezy budou naloženy na dopravní prostředek a odvezeny na skládku, případně budou zklikvidovány v souladu s platnou legislativou (např. zeštěpkovány nebo odfrézovány). _x000d_
Položka obsahuje veškeré náklady spojené s likvidací pařezů, vč. příp. poplatku za skládku. _x000d_
Předpokládaná vzdálenost na skládku je do 25 km. </t>
  </si>
  <si>
    <t>11_R_02</t>
  </si>
  <si>
    <t>Převádění vody pomocí zemních hrázek a čerpání průsaků</t>
  </si>
  <si>
    <t>984824135</t>
  </si>
  <si>
    <t xml:space="preserve">Poznámka k položce:_x000d_
Zajištění převádění běžného průtoku v korytě během provádění stavby. _x000d_
Předpokládá se zřizování zemních hrázek po úsecích a čerpání průsaků. Celková délka zajímkovaných úseků je 40 m. _x000d_
Položka obsahuje náklady na zemní práce a použití čerpadla, podle potřeb dodavatele.  </t>
  </si>
  <si>
    <t>22</t>
  </si>
  <si>
    <t>114203103</t>
  </si>
  <si>
    <t>Rozebrání dlažeb z lomového kamene nebo betonových tvárnic do cementové malty</t>
  </si>
  <si>
    <t>m3</t>
  </si>
  <si>
    <t>-1915598800</t>
  </si>
  <si>
    <t xml:space="preserve">587  "dle výpočtu kubatur"</t>
  </si>
  <si>
    <t>23</t>
  </si>
  <si>
    <t>114203202</t>
  </si>
  <si>
    <t>Očištění lomového kamene nebo betonových tvárnic od malty</t>
  </si>
  <si>
    <t>-212410498</t>
  </si>
  <si>
    <t>24</t>
  </si>
  <si>
    <t>124153101</t>
  </si>
  <si>
    <t>Vykopávky pro koryta vodotečí v hornině třídy těžitelnosti I skupiny 1 a 2 objem do 1000 m3 strojně</t>
  </si>
  <si>
    <t>-591863728</t>
  </si>
  <si>
    <t xml:space="preserve">Poznámka k položce:_x000d_
Včetně zemin schopných zúrodnění - tyto budou z výkopku vytřídeny a bude s nimi nakládáno zvlášť. </t>
  </si>
  <si>
    <t xml:space="preserve">552  "dle výpočtu kubatur_výkopy na březích"</t>
  </si>
  <si>
    <t>25</t>
  </si>
  <si>
    <t>127751101</t>
  </si>
  <si>
    <t>Vykopávky pod vodou v hornině třídy těžitelnosti I a II skupiny 1 až 4 tl vrstvy do 0,5 m objem do 1000 m3 strojně</t>
  </si>
  <si>
    <t>-1051001905</t>
  </si>
  <si>
    <t xml:space="preserve">104  "dle výpočtu kubatur_odtěžení štěrkových nánosů"</t>
  </si>
  <si>
    <t>26</t>
  </si>
  <si>
    <t>132251401</t>
  </si>
  <si>
    <t>Hloubení rýh pod vodou v hornině třídy těžitelnosti I skupiny 3 objem do 1000 m3</t>
  </si>
  <si>
    <t>549390827</t>
  </si>
  <si>
    <t xml:space="preserve">429  "dle výpočtu kubatur_rýhy pro opravy podélného opevnění a příčných prahů"</t>
  </si>
  <si>
    <t>27</t>
  </si>
  <si>
    <t>162351104</t>
  </si>
  <si>
    <t>Vodorovné přemístění přes 500 do 1000 m výkopku/sypaniny z horniny třídy těžitelnosti I skupiny 1 až 3</t>
  </si>
  <si>
    <t>1871089850</t>
  </si>
  <si>
    <t xml:space="preserve">459*2  "přemístění zeminy pro zpětné zásypy na březích na meziskládku a z mezisládky v prostoru staveniště_dle výpočtu kubatur" </t>
  </si>
  <si>
    <t xml:space="preserve">533*2  "přemístění zeminy pro zpětné zásypy v korytě toku na meziskládku a z mezisládky v prostoru staveniště_dle výpočtu kubatur" </t>
  </si>
  <si>
    <t>28</t>
  </si>
  <si>
    <t>162751117</t>
  </si>
  <si>
    <t>Vodorovné přemístění přes 9 000 do 10000 m výkopku/sypaniny z horniny třídy těžitelnosti I skupiny 1 až 3</t>
  </si>
  <si>
    <t>755503648</t>
  </si>
  <si>
    <t xml:space="preserve">Poznámka k položce:_x000d_
Odvoz přebytečné zeminy na skládku ve vzdálenosti do 24 km. </t>
  </si>
  <si>
    <t xml:space="preserve">552+104+429  "výkopy vodotečí + výkopy pod vodou + hloubení rýhy pod vodou"</t>
  </si>
  <si>
    <t xml:space="preserve">-459-533  "odečteny zásypy na březích + zásypy v korytě"</t>
  </si>
  <si>
    <t xml:space="preserve">17*0,5  "přebytečná zemina z výkopů jamek pro náhradní výsadbu (50% z objemu jamek)"</t>
  </si>
  <si>
    <t>29</t>
  </si>
  <si>
    <t>162751119</t>
  </si>
  <si>
    <t>Příplatek k vodorovnému přemístění výkopku/sypaniny z horniny třídy těžitelnosti I skupiny 1 až 3 ZKD 1000 m přes 10000 m</t>
  </si>
  <si>
    <t>2073515012</t>
  </si>
  <si>
    <t>101,5*14 'Přepočtené koeficientem množství</t>
  </si>
  <si>
    <t>30</t>
  </si>
  <si>
    <t>167151111</t>
  </si>
  <si>
    <t>Nakládání výkopku z hornin třídy těžitelnosti I skupiny 1 až 3 přes 100 m3</t>
  </si>
  <si>
    <t>-793480369</t>
  </si>
  <si>
    <t xml:space="preserve">459  "naložení zeminy pro zpětné zásypy na březích (včetně zeminy schopné zúrodnění) na meziskládce_dle výpočtu kubatur"</t>
  </si>
  <si>
    <t xml:space="preserve">533  "naložení zeminy pro zpětné zásypy v korytě toku na meziskládce_dle výpočtu kubatur" </t>
  </si>
  <si>
    <t>31</t>
  </si>
  <si>
    <t>171151112</t>
  </si>
  <si>
    <t>Uložení sypaniny z hornin nesoudržných kamenitých do násypů zhutněných strojně</t>
  </si>
  <si>
    <t>1893018233</t>
  </si>
  <si>
    <t xml:space="preserve">412+121  "zásypy v korytě štěrkovým materiálem_dorovnání nivelety + proštěrkování dna_dle výpočtu kubatur"</t>
  </si>
  <si>
    <t>32</t>
  </si>
  <si>
    <t>171151131</t>
  </si>
  <si>
    <t>Uložení sypaniny z hornin nesoudržných a soudržných střídavě do násypů zhutněných strojně</t>
  </si>
  <si>
    <t>-1810108754</t>
  </si>
  <si>
    <t xml:space="preserve">459  "zásypy na březích_dle výpočtu kubatur"</t>
  </si>
  <si>
    <t xml:space="preserve">-(217+1295)*0,1  "odečteno rozprostření zemin schopných zúrodnění v rovině a ve svahu (dle příslušných položek)"</t>
  </si>
  <si>
    <t>33</t>
  </si>
  <si>
    <t>171201231</t>
  </si>
  <si>
    <t>Poplatek za uložení zeminy a kamení na recyklační skládce (skládkovné) kód odpadu 17 05 04</t>
  </si>
  <si>
    <t>t</t>
  </si>
  <si>
    <t>-643148942</t>
  </si>
  <si>
    <t xml:space="preserve">Poznámka k položce:_x000d_
Uložení přebytku zeminy. _x000d_
Uvažována objemová hmotnost 2 t/m3. </t>
  </si>
  <si>
    <t>101,5*2 'Přepočtené koeficientem množství</t>
  </si>
  <si>
    <t>34</t>
  </si>
  <si>
    <t>181006111</t>
  </si>
  <si>
    <t>Rozprostření zemin tl vrstvy do 0,1 m schopných zúrodnění v rovině a sklonu do 1:5</t>
  </si>
  <si>
    <t>m2</t>
  </si>
  <si>
    <t>1340718886</t>
  </si>
  <si>
    <t xml:space="preserve">167+50  "dle výpočtu kubatur"</t>
  </si>
  <si>
    <t>35</t>
  </si>
  <si>
    <t>181006121</t>
  </si>
  <si>
    <t>Rozprostření zemin tl vrstvy do 0,1 m schopných zúrodnění ve sklonu přes 1:5</t>
  </si>
  <si>
    <t>-38785774</t>
  </si>
  <si>
    <t xml:space="preserve">1098+197  "dle výpočtu kubatur"</t>
  </si>
  <si>
    <t>36</t>
  </si>
  <si>
    <t>181411131</t>
  </si>
  <si>
    <t>Založení parkového trávníku výsevem pl do 1000 m2 v rovině a ve svahu do 1:5</t>
  </si>
  <si>
    <t>1117111884</t>
  </si>
  <si>
    <t>37</t>
  </si>
  <si>
    <t>181411132</t>
  </si>
  <si>
    <t>Založení parkového trávníku výsevem pl do 1000 m2 ve svahu přes 1:5 do 1:2</t>
  </si>
  <si>
    <t>970554875</t>
  </si>
  <si>
    <t>38</t>
  </si>
  <si>
    <t>M</t>
  </si>
  <si>
    <t>00572410</t>
  </si>
  <si>
    <t>osivo směs travní parková</t>
  </si>
  <si>
    <t>kg</t>
  </si>
  <si>
    <t>431114366</t>
  </si>
  <si>
    <t>Poznámka k položce:_x000d_
Uvažováno v množství 25 g/1m2.</t>
  </si>
  <si>
    <t>217+1295</t>
  </si>
  <si>
    <t>1512*0,025 'Přepočtené koeficientem množství</t>
  </si>
  <si>
    <t>39</t>
  </si>
  <si>
    <t>182251101</t>
  </si>
  <si>
    <t>Svahování násypů strojně</t>
  </si>
  <si>
    <t>1655609158</t>
  </si>
  <si>
    <t xml:space="preserve">1295   "v rozsahu dle rozprostření zemin schopných zúrodnění"</t>
  </si>
  <si>
    <t>40</t>
  </si>
  <si>
    <t>183101221</t>
  </si>
  <si>
    <t>Jamky pro výsadbu s výměnou 50 % půdy zeminy skupiny 1 až 4 obj přes 0,4 do 1 m3 v rovině a svahu do 1:5</t>
  </si>
  <si>
    <t>1094913524</t>
  </si>
  <si>
    <t xml:space="preserve">17  "počet vysazovaných dřevin dle TZ - výkop uvažován  1m3/ ks"</t>
  </si>
  <si>
    <t>41</t>
  </si>
  <si>
    <t>103_R_01</t>
  </si>
  <si>
    <t xml:space="preserve">zahradní substrát pro výsadbu </t>
  </si>
  <si>
    <t>-382231793</t>
  </si>
  <si>
    <t xml:space="preserve">Poznámka k položce:_x000d_
Substrát + půdní kondicionér v poměru 1,5-2 kg na 1 m3 substrátu + hnojivo v poměru 3 kg na 1 m3 substrátu._x000d_
Uvažována 50% výměna zeminy. </t>
  </si>
  <si>
    <t>17*0,5 'Přepočtené koeficientem množství</t>
  </si>
  <si>
    <t>42</t>
  </si>
  <si>
    <t>184102116</t>
  </si>
  <si>
    <t>Výsadba dřeviny s balem D přes 0,6 do 0,8 m do jamky se zalitím v rovině a svahu do 1:5</t>
  </si>
  <si>
    <t>1167358392</t>
  </si>
  <si>
    <t>43</t>
  </si>
  <si>
    <t>026_R_01</t>
  </si>
  <si>
    <t xml:space="preserve">habr obecný /Carpinus betulus/ </t>
  </si>
  <si>
    <t>-1480734562</t>
  </si>
  <si>
    <t xml:space="preserve">Poznámka k položce:_x000d_
Obvod min. 14-16 cm ve výšce 1 m nad zemí, se zemním balem, 1. jakostní třída. </t>
  </si>
  <si>
    <t>44</t>
  </si>
  <si>
    <t>184215132</t>
  </si>
  <si>
    <t>Ukotvení kmene dřevin v rovině nebo na svahu do 1:5 třemi kůly D do 0,1 m dl přes 1 do 2 m</t>
  </si>
  <si>
    <t>1003013440</t>
  </si>
  <si>
    <t>45</t>
  </si>
  <si>
    <t>60591253</t>
  </si>
  <si>
    <t>kůl vyvazovací dřevěný impregnovaný D 8cm dl 2m</t>
  </si>
  <si>
    <t>430468867</t>
  </si>
  <si>
    <t>17*3</t>
  </si>
  <si>
    <t>46</t>
  </si>
  <si>
    <t>605_R_01</t>
  </si>
  <si>
    <t>zavětrovací úvaz</t>
  </si>
  <si>
    <t>1588648981</t>
  </si>
  <si>
    <t xml:space="preserve">Poznámka k položce:_x000d_
Dřevěné příčky v množství 12 ks/1 strom + úvazový materiál (dle popisu v TZ). </t>
  </si>
  <si>
    <t>47</t>
  </si>
  <si>
    <t>184813161</t>
  </si>
  <si>
    <t>Zřízení ochranného nátěru kmene stromu do výšky 1 m obvodu do 180 mm</t>
  </si>
  <si>
    <t>-331676984</t>
  </si>
  <si>
    <t>48</t>
  </si>
  <si>
    <t>58534624</t>
  </si>
  <si>
    <t>hydrát vápenný velmi jemný CL 90</t>
  </si>
  <si>
    <t>-404251296</t>
  </si>
  <si>
    <t>Poznámka k položce:_x000d_
Uvažována spotřeba ve výši 1 kg/1 nátěr.</t>
  </si>
  <si>
    <t>17*0,001 'Přepočtené koeficientem množství</t>
  </si>
  <si>
    <t>49</t>
  </si>
  <si>
    <t>184813241</t>
  </si>
  <si>
    <t>Zřízení ochrany paty kmene dřeviny perforovanou flexibilní plastovou chráničkou</t>
  </si>
  <si>
    <t>1421710309</t>
  </si>
  <si>
    <t>50</t>
  </si>
  <si>
    <t>28357001</t>
  </si>
  <si>
    <t>chránička perforovaná PE k ochraně paty kmene stromku před poškozením strunovou sekačkou</t>
  </si>
  <si>
    <t>-1920341339</t>
  </si>
  <si>
    <t>51</t>
  </si>
  <si>
    <t>184852321</t>
  </si>
  <si>
    <t>Řez stromu výchovný špičáků a keřových stromů v do 4 m</t>
  </si>
  <si>
    <t>1604723174</t>
  </si>
  <si>
    <t>52</t>
  </si>
  <si>
    <t>185804311</t>
  </si>
  <si>
    <t>Zalití rostlin vodou plocha do 20 m2</t>
  </si>
  <si>
    <t>-2026418229</t>
  </si>
  <si>
    <t>Poznámka k položce:_x000d_
Zalití vysazených stromků týden po výsadbě a po dalších 2 týdnech. (Zalití ihned po výsadbě je součástí položky Výsadba dřeviny...)._x000d_
Předpokládané množství vody je 50 l/1 strom.</t>
  </si>
  <si>
    <t>17*2*0,050</t>
  </si>
  <si>
    <t>53</t>
  </si>
  <si>
    <t>18_R_01</t>
  </si>
  <si>
    <t xml:space="preserve">Zajištění vody pro zálivku rostlin </t>
  </si>
  <si>
    <t>-819387275</t>
  </si>
  <si>
    <t xml:space="preserve">Poznámka k položce:_x000d_
Dovoz nebo čerpání vody mobilním čerpadlem z toku. </t>
  </si>
  <si>
    <t>Svislé a kompletní konstrukce</t>
  </si>
  <si>
    <t>54</t>
  </si>
  <si>
    <t>321321116</t>
  </si>
  <si>
    <t>Konstrukce vodních staveb ze ŽB mrazuvzdorného tř. C 30/37</t>
  </si>
  <si>
    <t>216933633</t>
  </si>
  <si>
    <t xml:space="preserve">10+1  "dle výpočtu kubatur_podbetonávka stávající kam. dlažby"</t>
  </si>
  <si>
    <t>55</t>
  </si>
  <si>
    <t>321351010</t>
  </si>
  <si>
    <t>Bednění konstrukcí vodních staveb rovinné - zřízení</t>
  </si>
  <si>
    <t>1717813664</t>
  </si>
  <si>
    <t xml:space="preserve">18+2  "dle výpočtu kubatur"</t>
  </si>
  <si>
    <t>56</t>
  </si>
  <si>
    <t>321352010</t>
  </si>
  <si>
    <t>Bednění konstrukcí vodních staveb rovinné - odstranění</t>
  </si>
  <si>
    <t>-356404087</t>
  </si>
  <si>
    <t>57</t>
  </si>
  <si>
    <t>321368211</t>
  </si>
  <si>
    <t>Výztuž železobetonových konstrukcí vodních staveb ze svařovaných sítí</t>
  </si>
  <si>
    <t>-1850589755</t>
  </si>
  <si>
    <t xml:space="preserve">(26+4)*0,0079  "plocha dle výpočtu výměr*hmotnost/1m2"</t>
  </si>
  <si>
    <t>58</t>
  </si>
  <si>
    <t>32_R_01</t>
  </si>
  <si>
    <t>Zalití spár konstrukce zdi betonem</t>
  </si>
  <si>
    <t>-967643805</t>
  </si>
  <si>
    <t xml:space="preserve">1  "dle výpočtu kubatur"</t>
  </si>
  <si>
    <t>59</t>
  </si>
  <si>
    <t>33_R_01</t>
  </si>
  <si>
    <t xml:space="preserve">Betonové patky pro kompozitní zábradlí </t>
  </si>
  <si>
    <t>-1944528799</t>
  </si>
  <si>
    <t xml:space="preserve">Poznámka k položce:_x000d_
Realizace betonových patek z prostého betonu o Ø 200 mm a hloubce 0,8 m. Kotvení sloupků kompozitního zábradlí bude pomocí kotevních patek P6-100*130 mm + trubky o průměru 38*3/300 mm v nerezovém provedení. Patky budou přichyceny k betonovému podkladu pomocí ocelových průvlakových kotev (2 ks na patku) o rozměrech 12x100 mm s podložkou a matkou M12._x000d_
Položka obsahuje veškeré náklady, tj. vykopání jamek, zabetonování patek, montáž kotvících profilů, vč. dodávky potřebného materiálu. _x000d_
Předpokládaný počet patek je 1 ks/1mb zábradlí. </t>
  </si>
  <si>
    <t>Vodorovné konstrukce</t>
  </si>
  <si>
    <t>60</t>
  </si>
  <si>
    <t>46_R_01</t>
  </si>
  <si>
    <t>Rovnanina objemu z lomového kamene tříděného hmotnosti přes 200 do 500 kg s urovnáním líce - bez dodávky materiálu</t>
  </si>
  <si>
    <t>331028491</t>
  </si>
  <si>
    <t xml:space="preserve">Poznámka k položce:_x000d_
Použito bude očištěné kamenivo z rozebraných dlažeb a rovnanin. </t>
  </si>
  <si>
    <t xml:space="preserve">587*0,8  "dle položky Rozebrání dlažeb..._uvažováno 80%"</t>
  </si>
  <si>
    <t>61</t>
  </si>
  <si>
    <t>463211153</t>
  </si>
  <si>
    <t>Rovnanina objemu přes 3 m3 z lomového kamene tříděného hmotnosti přes 200 do 500 kg s urovnáním líce</t>
  </si>
  <si>
    <t>1265151232</t>
  </si>
  <si>
    <t xml:space="preserve">1468-469,6  "celkové množství dle výpočtu kubatur mínus objem rovnaniny bez dodávky kameniva"</t>
  </si>
  <si>
    <t>62</t>
  </si>
  <si>
    <t>463211158</t>
  </si>
  <si>
    <t>Rovnanina objemu přes 3 m3 z lomového kamene tříděného hmotnosti přes 500 kg s urovnáním líce</t>
  </si>
  <si>
    <t>1828881691</t>
  </si>
  <si>
    <t xml:space="preserve">88  "dle výpočtu kubatur"</t>
  </si>
  <si>
    <t>63</t>
  </si>
  <si>
    <t>46_R_02</t>
  </si>
  <si>
    <t>Příplatek za výběr kamene pro rovnaninu o hm. 500-700 kg</t>
  </si>
  <si>
    <t>-227941183</t>
  </si>
  <si>
    <t>64</t>
  </si>
  <si>
    <t>465513117</t>
  </si>
  <si>
    <t>Oprava dlažeb z lomového kamene na maltu s vyspárováním do 20 m2 s dodáním kamene tl 200 mm</t>
  </si>
  <si>
    <t>913388800</t>
  </si>
  <si>
    <t xml:space="preserve">6+4+6  "dle výpočtu kubatur"</t>
  </si>
  <si>
    <t>65</t>
  </si>
  <si>
    <t>46_R_03</t>
  </si>
  <si>
    <t>Oprava (přeskládání) rozplavené kamenné rovnaniny bez dodávky materiálu</t>
  </si>
  <si>
    <t>1321503345</t>
  </si>
  <si>
    <t xml:space="preserve">Poznámka k položce:_x000d_
Sběr a přemístění rozplavených balvanů, oprava rovnaniny. </t>
  </si>
  <si>
    <t xml:space="preserve">9  "dle výpočtu kubatur"</t>
  </si>
  <si>
    <t>66</t>
  </si>
  <si>
    <t>467951220</t>
  </si>
  <si>
    <t>Práh dřevěný dvojitý z kulatiny od 200 do 290 mm</t>
  </si>
  <si>
    <t>m</t>
  </si>
  <si>
    <t>-88874482</t>
  </si>
  <si>
    <t xml:space="preserve">27  "dle výpočtu výměr"</t>
  </si>
  <si>
    <t>67</t>
  </si>
  <si>
    <t>467952011</t>
  </si>
  <si>
    <t>Odstranění prahu z jednoduchých kleštin</t>
  </si>
  <si>
    <t>331745975</t>
  </si>
  <si>
    <t xml:space="preserve">Poznámka k položce:_x000d_
Odstranění stávajících poškozenýcgh dřevěných prahů určených k obnově.  </t>
  </si>
  <si>
    <t>Vedení trubní dálková a přípojná</t>
  </si>
  <si>
    <t>68</t>
  </si>
  <si>
    <t>87_R_01</t>
  </si>
  <si>
    <t>Oprava kanalizačních vyústění DN 200 - DN 400</t>
  </si>
  <si>
    <t>110403885</t>
  </si>
  <si>
    <t xml:space="preserve">Poznámka k položce:_x000d_
Zkrácení, prodloužení nebo výměna koncového úseku stávajících vyústění kanalizačních trubek DN 200 až DN 400. Prodloužení nebo výměna budou provedeny pomocí spojek např. typu flex seal._x000d_
Položka obsahuje montáž a dodávku potřebného materiálu, podle konkrétních případů.  </t>
  </si>
  <si>
    <t>Ostatní konstrukce a práce, bourání</t>
  </si>
  <si>
    <t>69</t>
  </si>
  <si>
    <t>960321271</t>
  </si>
  <si>
    <t>Bourání vodních staveb ze železobetonu, z vodní hladiny</t>
  </si>
  <si>
    <t>-31520840</t>
  </si>
  <si>
    <t xml:space="preserve">9  "bourání bet. k-cí v korytě toku_dle výpočtu kubatur"</t>
  </si>
  <si>
    <t>997</t>
  </si>
  <si>
    <t>Doprava suti a vybouraných hmot</t>
  </si>
  <si>
    <t>70</t>
  </si>
  <si>
    <t>997002511</t>
  </si>
  <si>
    <t>Vodorovné přemístění suti a vybouraných hmot bez naložení ale se složením a urovnáním do 1 km</t>
  </si>
  <si>
    <t>343791731</t>
  </si>
  <si>
    <t>25,650 "vybourané bet. k-ce v toku_hmotnost vypočtena automaticky podle položky Bourání vodních staveb..."</t>
  </si>
  <si>
    <t xml:space="preserve">587*0,2*1,9  "nevyužitelné zbytky z rozebrané dlažby z lom. kamene_20% z celkového objemu dle položky Rozebrání dlažeb...*objemová hmotnost 1,9 t/m3"</t>
  </si>
  <si>
    <t>0,405 "dřevěná kulatina z obnovovaných příčných prahů_hmotnost vypočtena automaticky dle položky Odstranění prahu..."</t>
  </si>
  <si>
    <t>71</t>
  </si>
  <si>
    <t>997002519</t>
  </si>
  <si>
    <t>Příplatek ZKD 1 km přemístění suti a vybouraných hmot</t>
  </si>
  <si>
    <t>1234755452</t>
  </si>
  <si>
    <t xml:space="preserve">Poznámka k položce:_x000d_
Odvoz na skládku ve vzd. do 24 km. </t>
  </si>
  <si>
    <t>249,115*23 'Přepočtené koeficientem množství</t>
  </si>
  <si>
    <t>72</t>
  </si>
  <si>
    <t>997002611</t>
  </si>
  <si>
    <t>Nakládání suti a vybouraných hmot</t>
  </si>
  <si>
    <t>-1545866883</t>
  </si>
  <si>
    <t xml:space="preserve">587*0,2*1,9  "nepoužitelné zbytky z rozebrané dlažby z lom. kamene_20% z celkového objemu dle položky Rozebrání dlažeb...*objemová hmotnost 1,9 t/m3"</t>
  </si>
  <si>
    <t>73</t>
  </si>
  <si>
    <t>997013811</t>
  </si>
  <si>
    <t>Poplatek za uložení na skládce (skládkovné) stavebního odpadu dřevěného kód odpadu 17 02 01</t>
  </si>
  <si>
    <t>-1653274944</t>
  </si>
  <si>
    <t>74</t>
  </si>
  <si>
    <t>997013862</t>
  </si>
  <si>
    <t>Poplatek za uložení stavebního odpadu na recyklační skládce (skládkovné) z armovaného betonu kód odpadu 17 01 01</t>
  </si>
  <si>
    <t>-1973883103</t>
  </si>
  <si>
    <t>25,65+223,060</t>
  </si>
  <si>
    <t>998</t>
  </si>
  <si>
    <t>Přesun hmot</t>
  </si>
  <si>
    <t>75</t>
  </si>
  <si>
    <t>998332011</t>
  </si>
  <si>
    <t>Přesun hmot pro úpravy vodních toků a kanály</t>
  </si>
  <si>
    <t>971589933</t>
  </si>
  <si>
    <t xml:space="preserve">Poznámka k položce:_x000d_
Vnitrostaveništní přeprava stavebních materiálů. _x000d_
Započten je i přesun kameniva z rozebraných dlažeb na místo nového použití. </t>
  </si>
  <si>
    <t>76</t>
  </si>
  <si>
    <t>998332091</t>
  </si>
  <si>
    <t>Příplatek k přesunu hmot pro úpravy vodních toků za zvětšený přesun do 1000 m</t>
  </si>
  <si>
    <t>1011973993</t>
  </si>
  <si>
    <t>PSV</t>
  </si>
  <si>
    <t>Práce a dodávky PSV</t>
  </si>
  <si>
    <t>767</t>
  </si>
  <si>
    <t>Konstrukce zámečnické</t>
  </si>
  <si>
    <t>77</t>
  </si>
  <si>
    <t>767221003</t>
  </si>
  <si>
    <t>Montáž zábradlí z kompozitů kotvených do železobetonu</t>
  </si>
  <si>
    <t>-1544260114</t>
  </si>
  <si>
    <t xml:space="preserve">50  "dle TZ"</t>
  </si>
  <si>
    <t>78</t>
  </si>
  <si>
    <t>63126080</t>
  </si>
  <si>
    <t>zábradlí kompozitní - madlo, jedna vodorovná výplň, výška 1,1m</t>
  </si>
  <si>
    <t>-26611274</t>
  </si>
  <si>
    <t>Práce a dodávky M</t>
  </si>
  <si>
    <t>21-M</t>
  </si>
  <si>
    <t>Elektromontáže</t>
  </si>
  <si>
    <t>79</t>
  </si>
  <si>
    <t>21_R_01</t>
  </si>
  <si>
    <t xml:space="preserve">Zajištění stability sloupů elektrického vedení  NN</t>
  </si>
  <si>
    <t>337996550</t>
  </si>
  <si>
    <t xml:space="preserve">Poznámka k položce:_x000d_
Zajištění stability stávajících sloupů elektrického vedení NN proti pádu a sesunutí do toku (např. úvazy, kotvami, obetonováním apod.  _x000d_
</t>
  </si>
  <si>
    <t>VON - Vedlejší a ostatní náklady</t>
  </si>
  <si>
    <t>VRN - Vedlejší rozpočtové náklady</t>
  </si>
  <si>
    <t xml:space="preserve">    VRN3 - Zařízení staveniště</t>
  </si>
  <si>
    <t>VRN</t>
  </si>
  <si>
    <t>Vedlejší rozpočtové náklady</t>
  </si>
  <si>
    <t>VRN3</t>
  </si>
  <si>
    <t>Zařízení staveniště</t>
  </si>
  <si>
    <t>030001000</t>
  </si>
  <si>
    <t>1024</t>
  </si>
  <si>
    <t>-242065828</t>
  </si>
  <si>
    <t>Poznámka k položce:_x000d_
Položka obsahuje zařízení staveniště včetně všech nákladů spojených s jeho zřízením, provozem a likvidací, zřízení a projednání potřebných ploch pro zařízení staveniště, oplocení, skládky materiálu, mezideponie, včetně úhrady poplatků a úpravy povrchu po likvidaci staveniště.</t>
  </si>
  <si>
    <t>R_01</t>
  </si>
  <si>
    <t>Projednání a zajištění (zvláštního) užívání komunikací včetně zajištění dopravního značení</t>
  </si>
  <si>
    <t>-1281943108</t>
  </si>
  <si>
    <t xml:space="preserve">Poznámka k položce:_x000d_
Projednání a zajištění (zvláštního) užívání komunikací a veřejných ploch včetně zajištění dopravního značení a to v rozsahu nezbytném pro řádné a bezpečné provádění stavby. (rozhodnutí, písemný protokol o jednání, zápis v SD...)  </t>
  </si>
  <si>
    <t>R_02</t>
  </si>
  <si>
    <t>Vytýčení staveniště a stavby (případně pozemků nebo provedení jiných geodetických prací) odborně způsobilou osobou v oboru zeměměřictví.</t>
  </si>
  <si>
    <t>673321534</t>
  </si>
  <si>
    <t>R_03</t>
  </si>
  <si>
    <t>Aktualizace vyjádření a vytýčení inženýrských sítí v prostoru staveniště</t>
  </si>
  <si>
    <t>-839676887</t>
  </si>
  <si>
    <t>R_04</t>
  </si>
  <si>
    <t xml:space="preserve">Zajištění slovení rybí obsádky, obojživelníků, raků a plazů   </t>
  </si>
  <si>
    <t>…</t>
  </si>
  <si>
    <t>-853310693</t>
  </si>
  <si>
    <t xml:space="preserve">Poznámka k položce:_x000d_
Zajištění slovení rybí obsádky, obojživelníků, raků a plazů a jejich záchranný přenos k tomu oprávněnou osobou, včetně pořízení protokolu a zajištění oznámení zahájení prací na vodním toku příslušnému uživateli rybářského revíru. V případě potřeby budou odlovy prováděny opakovaně.   </t>
  </si>
  <si>
    <t>R_05</t>
  </si>
  <si>
    <t>Zajištění umístění štítku o povolení stavby (příp. stejnopisu oznámení o zahájení prací oblastnímu inspektorátu práce) na viditelném místě u vstupu na staveniště</t>
  </si>
  <si>
    <t>-1788678978</t>
  </si>
  <si>
    <t>R_06</t>
  </si>
  <si>
    <t>Průběžné denní čištění a údržba dotčených komunikací v průběhu stavby</t>
  </si>
  <si>
    <t>-2027914988</t>
  </si>
  <si>
    <t>Poznámka k položce:_x000d_
Uvažováno průběžné denní čištění dotčených komunikací v průběhu stavby + vyčištění a uvedení komunikací do původního stavu po dokončení stavby.</t>
  </si>
  <si>
    <t>R_07</t>
  </si>
  <si>
    <t>Plán BOZP</t>
  </si>
  <si>
    <t>1477895221</t>
  </si>
  <si>
    <t xml:space="preserve">Poznámka k položce:_x000d_
Zpracování plánu BOZP (bezpečnosti a ochrany zdraví při práci) a náklady vyplývající z jeho dodržování během stavby._x000d_
Zpracování a odeslání oznámení o zahájení prací oblastnímu inspektorátu práce. </t>
  </si>
  <si>
    <t>R_08</t>
  </si>
  <si>
    <t>Geodetické zaměření skutečného provedení díla</t>
  </si>
  <si>
    <t>1761268631</t>
  </si>
  <si>
    <t>Poznámka k položce:_x000d_
Položka obsahuje geodetické zaměření skutečného provedení vybudovaného díla. _x000d_
Geodetické zaměření bude zpracováno v tištěné a elektrické podobě odpovědným geodetem zhotovitele ve 3 vyhotoveních včetně ověření dle zákona č. 200/1994 Sb., o zeměměřictví.</t>
  </si>
  <si>
    <t>R_09</t>
  </si>
  <si>
    <t xml:space="preserve">Zpracování povodňového a havarijního plánu, zajištění opatření z nich vyplývajících  </t>
  </si>
  <si>
    <t>-582479175</t>
  </si>
  <si>
    <t xml:space="preserve">Poznámka k položce:_x000d_
Zpracování a projednání povodňového a havarijního plánu stavby, včetně provedení a zajištění opatření z nich vyplývajících (např. osazení norné stěny a její obsluhování, zajištění protihavarijních prostředků apod.).    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</si>
</sst>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25_02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VT Gručovka km 4,375 - 6,195, odstranění PŠ 09/2024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27. 2. 2025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>HydroIdea s.r.o.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>Ing. Jerzy Nowak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00 - Stavební náklady'!J30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'SO 00 - Stavební náklady'!P128</f>
        <v>0</v>
      </c>
      <c r="AV95" s="127">
        <f>'SO 00 - Stavební náklady'!J33</f>
        <v>0</v>
      </c>
      <c r="AW95" s="127">
        <f>'SO 00 - Stavební náklady'!J34</f>
        <v>0</v>
      </c>
      <c r="AX95" s="127">
        <f>'SO 00 - Stavební náklady'!J35</f>
        <v>0</v>
      </c>
      <c r="AY95" s="127">
        <f>'SO 00 - Stavební náklady'!J36</f>
        <v>0</v>
      </c>
      <c r="AZ95" s="127">
        <f>'SO 00 - Stavební náklady'!F33</f>
        <v>0</v>
      </c>
      <c r="BA95" s="127">
        <f>'SO 00 - Stavební náklady'!F34</f>
        <v>0</v>
      </c>
      <c r="BB95" s="127">
        <f>'SO 00 - Stavební náklady'!F35</f>
        <v>0</v>
      </c>
      <c r="BC95" s="127">
        <f>'SO 00 - Stavební náklady'!F36</f>
        <v>0</v>
      </c>
      <c r="BD95" s="129">
        <f>'SO 00 - Stavební náklady'!F37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79</v>
      </c>
      <c r="B96" s="119"/>
      <c r="C96" s="120"/>
      <c r="D96" s="121" t="s">
        <v>86</v>
      </c>
      <c r="E96" s="121"/>
      <c r="F96" s="121"/>
      <c r="G96" s="121"/>
      <c r="H96" s="121"/>
      <c r="I96" s="122"/>
      <c r="J96" s="121" t="s">
        <v>87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'VON - Vedlejší a ostatní 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31">
        <v>0</v>
      </c>
      <c r="AT96" s="132">
        <f>ROUND(SUM(AV96:AW96),2)</f>
        <v>0</v>
      </c>
      <c r="AU96" s="133">
        <f>'VON - Vedlejší a ostatní ...'!P118</f>
        <v>0</v>
      </c>
      <c r="AV96" s="132">
        <f>'VON - Vedlejší a ostatní ...'!J33</f>
        <v>0</v>
      </c>
      <c r="AW96" s="132">
        <f>'VON - Vedlejší a ostatní ...'!J34</f>
        <v>0</v>
      </c>
      <c r="AX96" s="132">
        <f>'VON - Vedlejší a ostatní ...'!J35</f>
        <v>0</v>
      </c>
      <c r="AY96" s="132">
        <f>'VON - Vedlejší a ostatní ...'!J36</f>
        <v>0</v>
      </c>
      <c r="AZ96" s="132">
        <f>'VON - Vedlejší a ostatní ...'!F33</f>
        <v>0</v>
      </c>
      <c r="BA96" s="132">
        <f>'VON - Vedlejší a ostatní ...'!F34</f>
        <v>0</v>
      </c>
      <c r="BB96" s="132">
        <f>'VON - Vedlejší a ostatní ...'!F35</f>
        <v>0</v>
      </c>
      <c r="BC96" s="132">
        <f>'VON - Vedlejší a ostatní ...'!F36</f>
        <v>0</v>
      </c>
      <c r="BD96" s="134">
        <f>'VON - Vedlejší a ostatní ...'!F37</f>
        <v>0</v>
      </c>
      <c r="BE96" s="7"/>
      <c r="BT96" s="130" t="s">
        <v>83</v>
      </c>
      <c r="BV96" s="130" t="s">
        <v>77</v>
      </c>
      <c r="BW96" s="130" t="s">
        <v>88</v>
      </c>
      <c r="BX96" s="130" t="s">
        <v>5</v>
      </c>
      <c r="CL96" s="130" t="s">
        <v>1</v>
      </c>
      <c r="CM96" s="130" t="s">
        <v>85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wVBPv9xHMEfsmsGZVxDVjXP3aL2V8HS3KI9PkFtVuDcHWRy3gRZT+VOpcbdqMMuVXVYCs23bnumH3TCa6b9zqQ==" hashValue="/A1SIL746+3eUShmK6q1dyP/kmQhkS8eX3JuGMJx0t+1u2EkX5ijM41sPoXbCn8+u1idFF7Mvwv9t/2wq3o3w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0 - Stavební náklady'!C2" display="/"/>
    <hyperlink ref="A96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hidden="1" s="1" customFormat="1" ht="24.96" customHeight="1">
      <c r="B4" s="19"/>
      <c r="D4" s="137" t="s">
        <v>89</v>
      </c>
      <c r="L4" s="19"/>
      <c r="M4" s="13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16</v>
      </c>
      <c r="L6" s="19"/>
    </row>
    <row r="7" hidden="1" s="1" customFormat="1" ht="16.5" customHeight="1">
      <c r="B7" s="19"/>
      <c r="E7" s="140" t="str">
        <f>'Rekapitulace stavby'!K6</f>
        <v>VT Gručovka km 4,375 - 6,195, odstranění PŠ 09/2024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91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27. 2. 2025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">
        <v>30</v>
      </c>
      <c r="F21" s="37"/>
      <c r="G21" s="37"/>
      <c r="H21" s="37"/>
      <c r="I21" s="139" t="s">
        <v>26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">
        <v>33</v>
      </c>
      <c r="F24" s="37"/>
      <c r="G24" s="37"/>
      <c r="H24" s="37"/>
      <c r="I24" s="139" t="s">
        <v>26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ROUND((SUM(BE128:BE299)),  2)</f>
        <v>0</v>
      </c>
      <c r="G33" s="37"/>
      <c r="H33" s="37"/>
      <c r="I33" s="154">
        <v>0.20999999999999999</v>
      </c>
      <c r="J33" s="153">
        <f>ROUND(((SUM(BE128:BE299))*I33),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41</v>
      </c>
      <c r="F34" s="153">
        <f>ROUND((SUM(BF128:BF299)),  2)</f>
        <v>0</v>
      </c>
      <c r="G34" s="37"/>
      <c r="H34" s="37"/>
      <c r="I34" s="154">
        <v>0.12</v>
      </c>
      <c r="J34" s="153">
        <f>ROUND(((SUM(BF128:BF299))*I34),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ROUND((SUM(BG128:BG299)),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ROUND((SUM(BH128:BH299)),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ROUND((SUM(BI128:BI299)),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VT Gručovka km 4,375 - 6,195, odstranění PŠ 09/2024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 00 - Stavební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27. 2. 2025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>HydroIdea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Ing. Jerzy Nowak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93</v>
      </c>
      <c r="D94" s="175"/>
      <c r="E94" s="175"/>
      <c r="F94" s="175"/>
      <c r="G94" s="175"/>
      <c r="H94" s="175"/>
      <c r="I94" s="175"/>
      <c r="J94" s="176" t="s">
        <v>94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95</v>
      </c>
      <c r="D96" s="39"/>
      <c r="E96" s="39"/>
      <c r="F96" s="39"/>
      <c r="G96" s="39"/>
      <c r="H96" s="39"/>
      <c r="I96" s="39"/>
      <c r="J96" s="109">
        <f>J128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96</v>
      </c>
    </row>
    <row r="97" hidden="1" s="9" customFormat="1" ht="24.96" customHeight="1">
      <c r="A97" s="9"/>
      <c r="B97" s="178"/>
      <c r="C97" s="179"/>
      <c r="D97" s="180" t="s">
        <v>97</v>
      </c>
      <c r="E97" s="181"/>
      <c r="F97" s="181"/>
      <c r="G97" s="181"/>
      <c r="H97" s="181"/>
      <c r="I97" s="181"/>
      <c r="J97" s="182">
        <f>J129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98</v>
      </c>
      <c r="E98" s="187"/>
      <c r="F98" s="187"/>
      <c r="G98" s="187"/>
      <c r="H98" s="187"/>
      <c r="I98" s="187"/>
      <c r="J98" s="188">
        <f>J130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99</v>
      </c>
      <c r="E99" s="187"/>
      <c r="F99" s="187"/>
      <c r="G99" s="187"/>
      <c r="H99" s="187"/>
      <c r="I99" s="187"/>
      <c r="J99" s="188">
        <f>J236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100</v>
      </c>
      <c r="E100" s="187"/>
      <c r="F100" s="187"/>
      <c r="G100" s="187"/>
      <c r="H100" s="187"/>
      <c r="I100" s="187"/>
      <c r="J100" s="188">
        <f>J248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101</v>
      </c>
      <c r="E101" s="187"/>
      <c r="F101" s="187"/>
      <c r="G101" s="187"/>
      <c r="H101" s="187"/>
      <c r="I101" s="187"/>
      <c r="J101" s="188">
        <f>J266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102</v>
      </c>
      <c r="E102" s="187"/>
      <c r="F102" s="187"/>
      <c r="G102" s="187"/>
      <c r="H102" s="187"/>
      <c r="I102" s="187"/>
      <c r="J102" s="188">
        <f>J269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103</v>
      </c>
      <c r="E103" s="187"/>
      <c r="F103" s="187"/>
      <c r="G103" s="187"/>
      <c r="H103" s="187"/>
      <c r="I103" s="187"/>
      <c r="J103" s="188">
        <f>J272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4"/>
      <c r="C104" s="185"/>
      <c r="D104" s="186" t="s">
        <v>104</v>
      </c>
      <c r="E104" s="187"/>
      <c r="F104" s="187"/>
      <c r="G104" s="187"/>
      <c r="H104" s="187"/>
      <c r="I104" s="187"/>
      <c r="J104" s="188">
        <f>J287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8"/>
      <c r="C105" s="179"/>
      <c r="D105" s="180" t="s">
        <v>105</v>
      </c>
      <c r="E105" s="181"/>
      <c r="F105" s="181"/>
      <c r="G105" s="181"/>
      <c r="H105" s="181"/>
      <c r="I105" s="181"/>
      <c r="J105" s="182">
        <f>J291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4"/>
      <c r="C106" s="185"/>
      <c r="D106" s="186" t="s">
        <v>106</v>
      </c>
      <c r="E106" s="187"/>
      <c r="F106" s="187"/>
      <c r="G106" s="187"/>
      <c r="H106" s="187"/>
      <c r="I106" s="187"/>
      <c r="J106" s="188">
        <f>J292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8"/>
      <c r="C107" s="179"/>
      <c r="D107" s="180" t="s">
        <v>107</v>
      </c>
      <c r="E107" s="181"/>
      <c r="F107" s="181"/>
      <c r="G107" s="181"/>
      <c r="H107" s="181"/>
      <c r="I107" s="181"/>
      <c r="J107" s="182">
        <f>J296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4"/>
      <c r="C108" s="185"/>
      <c r="D108" s="186" t="s">
        <v>108</v>
      </c>
      <c r="E108" s="187"/>
      <c r="F108" s="187"/>
      <c r="G108" s="187"/>
      <c r="H108" s="187"/>
      <c r="I108" s="187"/>
      <c r="J108" s="188">
        <f>J297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hidden="1"/>
    <row r="112" hidden="1"/>
    <row r="113" hidden="1"/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109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73" t="str">
        <f>E7</f>
        <v>VT Gručovka km 4,375 - 6,195, odstranění PŠ 09/2024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90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E9</f>
        <v>SO 00 - Stavební náklady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F12</f>
        <v xml:space="preserve"> </v>
      </c>
      <c r="G122" s="39"/>
      <c r="H122" s="39"/>
      <c r="I122" s="31" t="s">
        <v>22</v>
      </c>
      <c r="J122" s="78" t="str">
        <f>IF(J12="","",J12)</f>
        <v>27. 2. 2025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9"/>
      <c r="E124" s="39"/>
      <c r="F124" s="26" t="str">
        <f>E15</f>
        <v xml:space="preserve"> </v>
      </c>
      <c r="G124" s="39"/>
      <c r="H124" s="39"/>
      <c r="I124" s="31" t="s">
        <v>29</v>
      </c>
      <c r="J124" s="35" t="str">
        <f>E21</f>
        <v>HydroIdea s.r.o.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27</v>
      </c>
      <c r="D125" s="39"/>
      <c r="E125" s="39"/>
      <c r="F125" s="26" t="str">
        <f>IF(E18="","",E18)</f>
        <v>Vyplň údaj</v>
      </c>
      <c r="G125" s="39"/>
      <c r="H125" s="39"/>
      <c r="I125" s="31" t="s">
        <v>32</v>
      </c>
      <c r="J125" s="35" t="str">
        <f>E24</f>
        <v>Ing. Jerzy Nowak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90"/>
      <c r="B127" s="191"/>
      <c r="C127" s="192" t="s">
        <v>110</v>
      </c>
      <c r="D127" s="193" t="s">
        <v>60</v>
      </c>
      <c r="E127" s="193" t="s">
        <v>56</v>
      </c>
      <c r="F127" s="193" t="s">
        <v>57</v>
      </c>
      <c r="G127" s="193" t="s">
        <v>111</v>
      </c>
      <c r="H127" s="193" t="s">
        <v>112</v>
      </c>
      <c r="I127" s="193" t="s">
        <v>113</v>
      </c>
      <c r="J127" s="194" t="s">
        <v>94</v>
      </c>
      <c r="K127" s="195" t="s">
        <v>114</v>
      </c>
      <c r="L127" s="196"/>
      <c r="M127" s="99" t="s">
        <v>1</v>
      </c>
      <c r="N127" s="100" t="s">
        <v>39</v>
      </c>
      <c r="O127" s="100" t="s">
        <v>115</v>
      </c>
      <c r="P127" s="100" t="s">
        <v>116</v>
      </c>
      <c r="Q127" s="100" t="s">
        <v>117</v>
      </c>
      <c r="R127" s="100" t="s">
        <v>118</v>
      </c>
      <c r="S127" s="100" t="s">
        <v>119</v>
      </c>
      <c r="T127" s="101" t="s">
        <v>120</v>
      </c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</row>
    <row r="128" s="2" customFormat="1" ht="22.8" customHeight="1">
      <c r="A128" s="37"/>
      <c r="B128" s="38"/>
      <c r="C128" s="106" t="s">
        <v>121</v>
      </c>
      <c r="D128" s="39"/>
      <c r="E128" s="39"/>
      <c r="F128" s="39"/>
      <c r="G128" s="39"/>
      <c r="H128" s="39"/>
      <c r="I128" s="39"/>
      <c r="J128" s="197">
        <f>BK128</f>
        <v>0</v>
      </c>
      <c r="K128" s="39"/>
      <c r="L128" s="43"/>
      <c r="M128" s="102"/>
      <c r="N128" s="198"/>
      <c r="O128" s="103"/>
      <c r="P128" s="199">
        <f>P129+P291+P296</f>
        <v>0</v>
      </c>
      <c r="Q128" s="103"/>
      <c r="R128" s="199">
        <f>R129+R291+R296</f>
        <v>2872.9458433499999</v>
      </c>
      <c r="S128" s="103"/>
      <c r="T128" s="200">
        <f>T129+T291+T296</f>
        <v>26.055000000000003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74</v>
      </c>
      <c r="AU128" s="16" t="s">
        <v>96</v>
      </c>
      <c r="BK128" s="201">
        <f>BK129+BK291+BK296</f>
        <v>0</v>
      </c>
    </row>
    <row r="129" s="12" customFormat="1" ht="25.92" customHeight="1">
      <c r="A129" s="12"/>
      <c r="B129" s="202"/>
      <c r="C129" s="203"/>
      <c r="D129" s="204" t="s">
        <v>74</v>
      </c>
      <c r="E129" s="205" t="s">
        <v>122</v>
      </c>
      <c r="F129" s="205" t="s">
        <v>123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P130+P236+P248+P266+P269+P272+P287</f>
        <v>0</v>
      </c>
      <c r="Q129" s="210"/>
      <c r="R129" s="211">
        <f>R130+R236+R248+R266+R269+R272+R287</f>
        <v>2872.6488433499999</v>
      </c>
      <c r="S129" s="210"/>
      <c r="T129" s="212">
        <f>T130+T236+T248+T266+T269+T272+T287</f>
        <v>26.055000000000003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83</v>
      </c>
      <c r="AT129" s="214" t="s">
        <v>74</v>
      </c>
      <c r="AU129" s="214" t="s">
        <v>75</v>
      </c>
      <c r="AY129" s="213" t="s">
        <v>124</v>
      </c>
      <c r="BK129" s="215">
        <f>BK130+BK236+BK248+BK266+BK269+BK272+BK287</f>
        <v>0</v>
      </c>
    </row>
    <row r="130" s="12" customFormat="1" ht="22.8" customHeight="1">
      <c r="A130" s="12"/>
      <c r="B130" s="202"/>
      <c r="C130" s="203"/>
      <c r="D130" s="204" t="s">
        <v>74</v>
      </c>
      <c r="E130" s="216" t="s">
        <v>83</v>
      </c>
      <c r="F130" s="216" t="s">
        <v>125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SUM(P131:P235)</f>
        <v>0</v>
      </c>
      <c r="Q130" s="210"/>
      <c r="R130" s="211">
        <f>SUM(R131:R235)</f>
        <v>2.5182700000000002</v>
      </c>
      <c r="S130" s="210"/>
      <c r="T130" s="212">
        <f>SUM(T131:T235)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83</v>
      </c>
      <c r="AT130" s="214" t="s">
        <v>74</v>
      </c>
      <c r="AU130" s="214" t="s">
        <v>83</v>
      </c>
      <c r="AY130" s="213" t="s">
        <v>124</v>
      </c>
      <c r="BK130" s="215">
        <f>SUM(BK131:BK235)</f>
        <v>0</v>
      </c>
    </row>
    <row r="131" s="2" customFormat="1" ht="16.5" customHeight="1">
      <c r="A131" s="37"/>
      <c r="B131" s="38"/>
      <c r="C131" s="218" t="s">
        <v>83</v>
      </c>
      <c r="D131" s="218" t="s">
        <v>126</v>
      </c>
      <c r="E131" s="219" t="s">
        <v>127</v>
      </c>
      <c r="F131" s="220" t="s">
        <v>128</v>
      </c>
      <c r="G131" s="221" t="s">
        <v>129</v>
      </c>
      <c r="H131" s="222">
        <v>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40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130</v>
      </c>
      <c r="AT131" s="230" t="s">
        <v>126</v>
      </c>
      <c r="AU131" s="230" t="s">
        <v>85</v>
      </c>
      <c r="AY131" s="16" t="s">
        <v>124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83</v>
      </c>
      <c r="BK131" s="231">
        <f>ROUND(I131*H131,2)</f>
        <v>0</v>
      </c>
      <c r="BL131" s="16" t="s">
        <v>130</v>
      </c>
      <c r="BM131" s="230" t="s">
        <v>131</v>
      </c>
    </row>
    <row r="132" s="2" customFormat="1" ht="16.5" customHeight="1">
      <c r="A132" s="37"/>
      <c r="B132" s="38"/>
      <c r="C132" s="218" t="s">
        <v>85</v>
      </c>
      <c r="D132" s="218" t="s">
        <v>126</v>
      </c>
      <c r="E132" s="219" t="s">
        <v>132</v>
      </c>
      <c r="F132" s="220" t="s">
        <v>133</v>
      </c>
      <c r="G132" s="221" t="s">
        <v>129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40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130</v>
      </c>
      <c r="AT132" s="230" t="s">
        <v>126</v>
      </c>
      <c r="AU132" s="230" t="s">
        <v>85</v>
      </c>
      <c r="AY132" s="16" t="s">
        <v>124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83</v>
      </c>
      <c r="BK132" s="231">
        <f>ROUND(I132*H132,2)</f>
        <v>0</v>
      </c>
      <c r="BL132" s="16" t="s">
        <v>130</v>
      </c>
      <c r="BM132" s="230" t="s">
        <v>134</v>
      </c>
    </row>
    <row r="133" s="2" customFormat="1" ht="16.5" customHeight="1">
      <c r="A133" s="37"/>
      <c r="B133" s="38"/>
      <c r="C133" s="218" t="s">
        <v>135</v>
      </c>
      <c r="D133" s="218" t="s">
        <v>126</v>
      </c>
      <c r="E133" s="219" t="s">
        <v>136</v>
      </c>
      <c r="F133" s="220" t="s">
        <v>137</v>
      </c>
      <c r="G133" s="221" t="s">
        <v>129</v>
      </c>
      <c r="H133" s="222">
        <v>4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40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130</v>
      </c>
      <c r="AT133" s="230" t="s">
        <v>126</v>
      </c>
      <c r="AU133" s="230" t="s">
        <v>85</v>
      </c>
      <c r="AY133" s="16" t="s">
        <v>124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83</v>
      </c>
      <c r="BK133" s="231">
        <f>ROUND(I133*H133,2)</f>
        <v>0</v>
      </c>
      <c r="BL133" s="16" t="s">
        <v>130</v>
      </c>
      <c r="BM133" s="230" t="s">
        <v>138</v>
      </c>
    </row>
    <row r="134" s="2" customFormat="1" ht="16.5" customHeight="1">
      <c r="A134" s="37"/>
      <c r="B134" s="38"/>
      <c r="C134" s="218" t="s">
        <v>130</v>
      </c>
      <c r="D134" s="218" t="s">
        <v>126</v>
      </c>
      <c r="E134" s="219" t="s">
        <v>139</v>
      </c>
      <c r="F134" s="220" t="s">
        <v>140</v>
      </c>
      <c r="G134" s="221" t="s">
        <v>129</v>
      </c>
      <c r="H134" s="222">
        <v>4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40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130</v>
      </c>
      <c r="AT134" s="230" t="s">
        <v>126</v>
      </c>
      <c r="AU134" s="230" t="s">
        <v>85</v>
      </c>
      <c r="AY134" s="16" t="s">
        <v>124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83</v>
      </c>
      <c r="BK134" s="231">
        <f>ROUND(I134*H134,2)</f>
        <v>0</v>
      </c>
      <c r="BL134" s="16" t="s">
        <v>130</v>
      </c>
      <c r="BM134" s="230" t="s">
        <v>141</v>
      </c>
    </row>
    <row r="135" s="2" customFormat="1" ht="16.5" customHeight="1">
      <c r="A135" s="37"/>
      <c r="B135" s="38"/>
      <c r="C135" s="218" t="s">
        <v>142</v>
      </c>
      <c r="D135" s="218" t="s">
        <v>126</v>
      </c>
      <c r="E135" s="219" t="s">
        <v>143</v>
      </c>
      <c r="F135" s="220" t="s">
        <v>144</v>
      </c>
      <c r="G135" s="221" t="s">
        <v>129</v>
      </c>
      <c r="H135" s="222">
        <v>9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40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130</v>
      </c>
      <c r="AT135" s="230" t="s">
        <v>126</v>
      </c>
      <c r="AU135" s="230" t="s">
        <v>85</v>
      </c>
      <c r="AY135" s="16" t="s">
        <v>124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83</v>
      </c>
      <c r="BK135" s="231">
        <f>ROUND(I135*H135,2)</f>
        <v>0</v>
      </c>
      <c r="BL135" s="16" t="s">
        <v>130</v>
      </c>
      <c r="BM135" s="230" t="s">
        <v>145</v>
      </c>
    </row>
    <row r="136" s="2" customFormat="1" ht="16.5" customHeight="1">
      <c r="A136" s="37"/>
      <c r="B136" s="38"/>
      <c r="C136" s="218" t="s">
        <v>146</v>
      </c>
      <c r="D136" s="218" t="s">
        <v>126</v>
      </c>
      <c r="E136" s="219" t="s">
        <v>147</v>
      </c>
      <c r="F136" s="220" t="s">
        <v>148</v>
      </c>
      <c r="G136" s="221" t="s">
        <v>129</v>
      </c>
      <c r="H136" s="222">
        <v>1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40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130</v>
      </c>
      <c r="AT136" s="230" t="s">
        <v>126</v>
      </c>
      <c r="AU136" s="230" t="s">
        <v>85</v>
      </c>
      <c r="AY136" s="16" t="s">
        <v>124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83</v>
      </c>
      <c r="BK136" s="231">
        <f>ROUND(I136*H136,2)</f>
        <v>0</v>
      </c>
      <c r="BL136" s="16" t="s">
        <v>130</v>
      </c>
      <c r="BM136" s="230" t="s">
        <v>149</v>
      </c>
    </row>
    <row r="137" s="2" customFormat="1" ht="16.5" customHeight="1">
      <c r="A137" s="37"/>
      <c r="B137" s="38"/>
      <c r="C137" s="218" t="s">
        <v>150</v>
      </c>
      <c r="D137" s="218" t="s">
        <v>126</v>
      </c>
      <c r="E137" s="219" t="s">
        <v>151</v>
      </c>
      <c r="F137" s="220" t="s">
        <v>152</v>
      </c>
      <c r="G137" s="221" t="s">
        <v>129</v>
      </c>
      <c r="H137" s="222">
        <v>3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40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130</v>
      </c>
      <c r="AT137" s="230" t="s">
        <v>126</v>
      </c>
      <c r="AU137" s="230" t="s">
        <v>85</v>
      </c>
      <c r="AY137" s="16" t="s">
        <v>124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83</v>
      </c>
      <c r="BK137" s="231">
        <f>ROUND(I137*H137,2)</f>
        <v>0</v>
      </c>
      <c r="BL137" s="16" t="s">
        <v>130</v>
      </c>
      <c r="BM137" s="230" t="s">
        <v>153</v>
      </c>
    </row>
    <row r="138" s="2" customFormat="1" ht="16.5" customHeight="1">
      <c r="A138" s="37"/>
      <c r="B138" s="38"/>
      <c r="C138" s="218" t="s">
        <v>154</v>
      </c>
      <c r="D138" s="218" t="s">
        <v>126</v>
      </c>
      <c r="E138" s="219" t="s">
        <v>155</v>
      </c>
      <c r="F138" s="220" t="s">
        <v>156</v>
      </c>
      <c r="G138" s="221" t="s">
        <v>129</v>
      </c>
      <c r="H138" s="222">
        <v>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40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130</v>
      </c>
      <c r="AT138" s="230" t="s">
        <v>126</v>
      </c>
      <c r="AU138" s="230" t="s">
        <v>85</v>
      </c>
      <c r="AY138" s="16" t="s">
        <v>124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83</v>
      </c>
      <c r="BK138" s="231">
        <f>ROUND(I138*H138,2)</f>
        <v>0</v>
      </c>
      <c r="BL138" s="16" t="s">
        <v>130</v>
      </c>
      <c r="BM138" s="230" t="s">
        <v>157</v>
      </c>
    </row>
    <row r="139" s="2" customFormat="1" ht="16.5" customHeight="1">
      <c r="A139" s="37"/>
      <c r="B139" s="38"/>
      <c r="C139" s="218" t="s">
        <v>158</v>
      </c>
      <c r="D139" s="218" t="s">
        <v>126</v>
      </c>
      <c r="E139" s="219" t="s">
        <v>159</v>
      </c>
      <c r="F139" s="220" t="s">
        <v>160</v>
      </c>
      <c r="G139" s="221" t="s">
        <v>129</v>
      </c>
      <c r="H139" s="222">
        <v>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40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130</v>
      </c>
      <c r="AT139" s="230" t="s">
        <v>126</v>
      </c>
      <c r="AU139" s="230" t="s">
        <v>85</v>
      </c>
      <c r="AY139" s="16" t="s">
        <v>124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83</v>
      </c>
      <c r="BK139" s="231">
        <f>ROUND(I139*H139,2)</f>
        <v>0</v>
      </c>
      <c r="BL139" s="16" t="s">
        <v>130</v>
      </c>
      <c r="BM139" s="230" t="s">
        <v>161</v>
      </c>
    </row>
    <row r="140" s="2" customFormat="1" ht="16.5" customHeight="1">
      <c r="A140" s="37"/>
      <c r="B140" s="38"/>
      <c r="C140" s="218" t="s">
        <v>162</v>
      </c>
      <c r="D140" s="218" t="s">
        <v>126</v>
      </c>
      <c r="E140" s="219" t="s">
        <v>163</v>
      </c>
      <c r="F140" s="220" t="s">
        <v>164</v>
      </c>
      <c r="G140" s="221" t="s">
        <v>129</v>
      </c>
      <c r="H140" s="222">
        <v>1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40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130</v>
      </c>
      <c r="AT140" s="230" t="s">
        <v>126</v>
      </c>
      <c r="AU140" s="230" t="s">
        <v>85</v>
      </c>
      <c r="AY140" s="16" t="s">
        <v>124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83</v>
      </c>
      <c r="BK140" s="231">
        <f>ROUND(I140*H140,2)</f>
        <v>0</v>
      </c>
      <c r="BL140" s="16" t="s">
        <v>130</v>
      </c>
      <c r="BM140" s="230" t="s">
        <v>165</v>
      </c>
    </row>
    <row r="141" s="2" customFormat="1" ht="16.5" customHeight="1">
      <c r="A141" s="37"/>
      <c r="B141" s="38"/>
      <c r="C141" s="218" t="s">
        <v>166</v>
      </c>
      <c r="D141" s="218" t="s">
        <v>126</v>
      </c>
      <c r="E141" s="219" t="s">
        <v>167</v>
      </c>
      <c r="F141" s="220" t="s">
        <v>168</v>
      </c>
      <c r="G141" s="221" t="s">
        <v>129</v>
      </c>
      <c r="H141" s="222">
        <v>5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40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130</v>
      </c>
      <c r="AT141" s="230" t="s">
        <v>126</v>
      </c>
      <c r="AU141" s="230" t="s">
        <v>85</v>
      </c>
      <c r="AY141" s="16" t="s">
        <v>124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83</v>
      </c>
      <c r="BK141" s="231">
        <f>ROUND(I141*H141,2)</f>
        <v>0</v>
      </c>
      <c r="BL141" s="16" t="s">
        <v>130</v>
      </c>
      <c r="BM141" s="230" t="s">
        <v>169</v>
      </c>
    </row>
    <row r="142" s="13" customFormat="1">
      <c r="A142" s="13"/>
      <c r="B142" s="232"/>
      <c r="C142" s="233"/>
      <c r="D142" s="234" t="s">
        <v>170</v>
      </c>
      <c r="E142" s="235" t="s">
        <v>1</v>
      </c>
      <c r="F142" s="236" t="s">
        <v>171</v>
      </c>
      <c r="G142" s="233"/>
      <c r="H142" s="237">
        <v>5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170</v>
      </c>
      <c r="AU142" s="243" t="s">
        <v>85</v>
      </c>
      <c r="AV142" s="13" t="s">
        <v>85</v>
      </c>
      <c r="AW142" s="13" t="s">
        <v>31</v>
      </c>
      <c r="AX142" s="13" t="s">
        <v>83</v>
      </c>
      <c r="AY142" s="243" t="s">
        <v>124</v>
      </c>
    </row>
    <row r="143" s="2" customFormat="1" ht="16.5" customHeight="1">
      <c r="A143" s="37"/>
      <c r="B143" s="38"/>
      <c r="C143" s="218" t="s">
        <v>8</v>
      </c>
      <c r="D143" s="218" t="s">
        <v>126</v>
      </c>
      <c r="E143" s="219" t="s">
        <v>172</v>
      </c>
      <c r="F143" s="220" t="s">
        <v>173</v>
      </c>
      <c r="G143" s="221" t="s">
        <v>129</v>
      </c>
      <c r="H143" s="222">
        <v>13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40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130</v>
      </c>
      <c r="AT143" s="230" t="s">
        <v>126</v>
      </c>
      <c r="AU143" s="230" t="s">
        <v>85</v>
      </c>
      <c r="AY143" s="16" t="s">
        <v>124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83</v>
      </c>
      <c r="BK143" s="231">
        <f>ROUND(I143*H143,2)</f>
        <v>0</v>
      </c>
      <c r="BL143" s="16" t="s">
        <v>130</v>
      </c>
      <c r="BM143" s="230" t="s">
        <v>174</v>
      </c>
    </row>
    <row r="144" s="13" customFormat="1">
      <c r="A144" s="13"/>
      <c r="B144" s="232"/>
      <c r="C144" s="233"/>
      <c r="D144" s="234" t="s">
        <v>170</v>
      </c>
      <c r="E144" s="235" t="s">
        <v>1</v>
      </c>
      <c r="F144" s="236" t="s">
        <v>175</v>
      </c>
      <c r="G144" s="233"/>
      <c r="H144" s="237">
        <v>13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170</v>
      </c>
      <c r="AU144" s="243" t="s">
        <v>85</v>
      </c>
      <c r="AV144" s="13" t="s">
        <v>85</v>
      </c>
      <c r="AW144" s="13" t="s">
        <v>31</v>
      </c>
      <c r="AX144" s="13" t="s">
        <v>83</v>
      </c>
      <c r="AY144" s="243" t="s">
        <v>124</v>
      </c>
    </row>
    <row r="145" s="2" customFormat="1" ht="16.5" customHeight="1">
      <c r="A145" s="37"/>
      <c r="B145" s="38"/>
      <c r="C145" s="218" t="s">
        <v>176</v>
      </c>
      <c r="D145" s="218" t="s">
        <v>126</v>
      </c>
      <c r="E145" s="219" t="s">
        <v>177</v>
      </c>
      <c r="F145" s="220" t="s">
        <v>178</v>
      </c>
      <c r="G145" s="221" t="s">
        <v>129</v>
      </c>
      <c r="H145" s="222">
        <v>6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40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130</v>
      </c>
      <c r="AT145" s="230" t="s">
        <v>126</v>
      </c>
      <c r="AU145" s="230" t="s">
        <v>85</v>
      </c>
      <c r="AY145" s="16" t="s">
        <v>124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83</v>
      </c>
      <c r="BK145" s="231">
        <f>ROUND(I145*H145,2)</f>
        <v>0</v>
      </c>
      <c r="BL145" s="16" t="s">
        <v>130</v>
      </c>
      <c r="BM145" s="230" t="s">
        <v>179</v>
      </c>
    </row>
    <row r="146" s="13" customFormat="1">
      <c r="A146" s="13"/>
      <c r="B146" s="232"/>
      <c r="C146" s="233"/>
      <c r="D146" s="234" t="s">
        <v>170</v>
      </c>
      <c r="E146" s="235" t="s">
        <v>1</v>
      </c>
      <c r="F146" s="236" t="s">
        <v>180</v>
      </c>
      <c r="G146" s="233"/>
      <c r="H146" s="237">
        <v>6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170</v>
      </c>
      <c r="AU146" s="243" t="s">
        <v>85</v>
      </c>
      <c r="AV146" s="13" t="s">
        <v>85</v>
      </c>
      <c r="AW146" s="13" t="s">
        <v>31</v>
      </c>
      <c r="AX146" s="13" t="s">
        <v>83</v>
      </c>
      <c r="AY146" s="243" t="s">
        <v>124</v>
      </c>
    </row>
    <row r="147" s="2" customFormat="1" ht="16.5" customHeight="1">
      <c r="A147" s="37"/>
      <c r="B147" s="38"/>
      <c r="C147" s="218" t="s">
        <v>181</v>
      </c>
      <c r="D147" s="218" t="s">
        <v>126</v>
      </c>
      <c r="E147" s="219" t="s">
        <v>182</v>
      </c>
      <c r="F147" s="220" t="s">
        <v>183</v>
      </c>
      <c r="G147" s="221" t="s">
        <v>184</v>
      </c>
      <c r="H147" s="222">
        <v>1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40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130</v>
      </c>
      <c r="AT147" s="230" t="s">
        <v>126</v>
      </c>
      <c r="AU147" s="230" t="s">
        <v>85</v>
      </c>
      <c r="AY147" s="16" t="s">
        <v>124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83</v>
      </c>
      <c r="BK147" s="231">
        <f>ROUND(I147*H147,2)</f>
        <v>0</v>
      </c>
      <c r="BL147" s="16" t="s">
        <v>130</v>
      </c>
      <c r="BM147" s="230" t="s">
        <v>185</v>
      </c>
    </row>
    <row r="148" s="2" customFormat="1">
      <c r="A148" s="37"/>
      <c r="B148" s="38"/>
      <c r="C148" s="39"/>
      <c r="D148" s="234" t="s">
        <v>186</v>
      </c>
      <c r="E148" s="39"/>
      <c r="F148" s="244" t="s">
        <v>187</v>
      </c>
      <c r="G148" s="39"/>
      <c r="H148" s="39"/>
      <c r="I148" s="245"/>
      <c r="J148" s="39"/>
      <c r="K148" s="39"/>
      <c r="L148" s="43"/>
      <c r="M148" s="246"/>
      <c r="N148" s="247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186</v>
      </c>
      <c r="AU148" s="16" t="s">
        <v>85</v>
      </c>
    </row>
    <row r="149" s="2" customFormat="1" ht="16.5" customHeight="1">
      <c r="A149" s="37"/>
      <c r="B149" s="38"/>
      <c r="C149" s="218" t="s">
        <v>188</v>
      </c>
      <c r="D149" s="218" t="s">
        <v>126</v>
      </c>
      <c r="E149" s="219" t="s">
        <v>189</v>
      </c>
      <c r="F149" s="220" t="s">
        <v>190</v>
      </c>
      <c r="G149" s="221" t="s">
        <v>129</v>
      </c>
      <c r="H149" s="222">
        <v>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40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130</v>
      </c>
      <c r="AT149" s="230" t="s">
        <v>126</v>
      </c>
      <c r="AU149" s="230" t="s">
        <v>85</v>
      </c>
      <c r="AY149" s="16" t="s">
        <v>124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83</v>
      </c>
      <c r="BK149" s="231">
        <f>ROUND(I149*H149,2)</f>
        <v>0</v>
      </c>
      <c r="BL149" s="16" t="s">
        <v>130</v>
      </c>
      <c r="BM149" s="230" t="s">
        <v>191</v>
      </c>
    </row>
    <row r="150" s="2" customFormat="1" ht="16.5" customHeight="1">
      <c r="A150" s="37"/>
      <c r="B150" s="38"/>
      <c r="C150" s="218" t="s">
        <v>192</v>
      </c>
      <c r="D150" s="218" t="s">
        <v>126</v>
      </c>
      <c r="E150" s="219" t="s">
        <v>193</v>
      </c>
      <c r="F150" s="220" t="s">
        <v>194</v>
      </c>
      <c r="G150" s="221" t="s">
        <v>129</v>
      </c>
      <c r="H150" s="222">
        <v>9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40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130</v>
      </c>
      <c r="AT150" s="230" t="s">
        <v>126</v>
      </c>
      <c r="AU150" s="230" t="s">
        <v>85</v>
      </c>
      <c r="AY150" s="16" t="s">
        <v>124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83</v>
      </c>
      <c r="BK150" s="231">
        <f>ROUND(I150*H150,2)</f>
        <v>0</v>
      </c>
      <c r="BL150" s="16" t="s">
        <v>130</v>
      </c>
      <c r="BM150" s="230" t="s">
        <v>195</v>
      </c>
    </row>
    <row r="151" s="13" customFormat="1">
      <c r="A151" s="13"/>
      <c r="B151" s="232"/>
      <c r="C151" s="233"/>
      <c r="D151" s="234" t="s">
        <v>170</v>
      </c>
      <c r="E151" s="235" t="s">
        <v>1</v>
      </c>
      <c r="F151" s="236" t="s">
        <v>171</v>
      </c>
      <c r="G151" s="233"/>
      <c r="H151" s="237">
        <v>5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170</v>
      </c>
      <c r="AU151" s="243" t="s">
        <v>85</v>
      </c>
      <c r="AV151" s="13" t="s">
        <v>85</v>
      </c>
      <c r="AW151" s="13" t="s">
        <v>31</v>
      </c>
      <c r="AX151" s="13" t="s">
        <v>75</v>
      </c>
      <c r="AY151" s="243" t="s">
        <v>124</v>
      </c>
    </row>
    <row r="152" s="13" customFormat="1">
      <c r="A152" s="13"/>
      <c r="B152" s="232"/>
      <c r="C152" s="233"/>
      <c r="D152" s="234" t="s">
        <v>170</v>
      </c>
      <c r="E152" s="235" t="s">
        <v>1</v>
      </c>
      <c r="F152" s="236" t="s">
        <v>196</v>
      </c>
      <c r="G152" s="233"/>
      <c r="H152" s="237">
        <v>4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170</v>
      </c>
      <c r="AU152" s="243" t="s">
        <v>85</v>
      </c>
      <c r="AV152" s="13" t="s">
        <v>85</v>
      </c>
      <c r="AW152" s="13" t="s">
        <v>31</v>
      </c>
      <c r="AX152" s="13" t="s">
        <v>75</v>
      </c>
      <c r="AY152" s="243" t="s">
        <v>124</v>
      </c>
    </row>
    <row r="153" s="14" customFormat="1">
      <c r="A153" s="14"/>
      <c r="B153" s="248"/>
      <c r="C153" s="249"/>
      <c r="D153" s="234" t="s">
        <v>170</v>
      </c>
      <c r="E153" s="250" t="s">
        <v>1</v>
      </c>
      <c r="F153" s="251" t="s">
        <v>197</v>
      </c>
      <c r="G153" s="249"/>
      <c r="H153" s="252">
        <v>9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170</v>
      </c>
      <c r="AU153" s="258" t="s">
        <v>85</v>
      </c>
      <c r="AV153" s="14" t="s">
        <v>130</v>
      </c>
      <c r="AW153" s="14" t="s">
        <v>31</v>
      </c>
      <c r="AX153" s="14" t="s">
        <v>83</v>
      </c>
      <c r="AY153" s="258" t="s">
        <v>124</v>
      </c>
    </row>
    <row r="154" s="2" customFormat="1" ht="16.5" customHeight="1">
      <c r="A154" s="37"/>
      <c r="B154" s="38"/>
      <c r="C154" s="218" t="s">
        <v>198</v>
      </c>
      <c r="D154" s="218" t="s">
        <v>126</v>
      </c>
      <c r="E154" s="219" t="s">
        <v>199</v>
      </c>
      <c r="F154" s="220" t="s">
        <v>200</v>
      </c>
      <c r="G154" s="221" t="s">
        <v>129</v>
      </c>
      <c r="H154" s="222">
        <v>13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40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130</v>
      </c>
      <c r="AT154" s="230" t="s">
        <v>126</v>
      </c>
      <c r="AU154" s="230" t="s">
        <v>85</v>
      </c>
      <c r="AY154" s="16" t="s">
        <v>124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83</v>
      </c>
      <c r="BK154" s="231">
        <f>ROUND(I154*H154,2)</f>
        <v>0</v>
      </c>
      <c r="BL154" s="16" t="s">
        <v>130</v>
      </c>
      <c r="BM154" s="230" t="s">
        <v>201</v>
      </c>
    </row>
    <row r="155" s="13" customFormat="1">
      <c r="A155" s="13"/>
      <c r="B155" s="232"/>
      <c r="C155" s="233"/>
      <c r="D155" s="234" t="s">
        <v>170</v>
      </c>
      <c r="E155" s="235" t="s">
        <v>1</v>
      </c>
      <c r="F155" s="236" t="s">
        <v>175</v>
      </c>
      <c r="G155" s="233"/>
      <c r="H155" s="237">
        <v>13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170</v>
      </c>
      <c r="AU155" s="243" t="s">
        <v>85</v>
      </c>
      <c r="AV155" s="13" t="s">
        <v>85</v>
      </c>
      <c r="AW155" s="13" t="s">
        <v>31</v>
      </c>
      <c r="AX155" s="13" t="s">
        <v>83</v>
      </c>
      <c r="AY155" s="243" t="s">
        <v>124</v>
      </c>
    </row>
    <row r="156" s="2" customFormat="1" ht="16.5" customHeight="1">
      <c r="A156" s="37"/>
      <c r="B156" s="38"/>
      <c r="C156" s="218" t="s">
        <v>202</v>
      </c>
      <c r="D156" s="218" t="s">
        <v>126</v>
      </c>
      <c r="E156" s="219" t="s">
        <v>203</v>
      </c>
      <c r="F156" s="220" t="s">
        <v>204</v>
      </c>
      <c r="G156" s="221" t="s">
        <v>129</v>
      </c>
      <c r="H156" s="222">
        <v>4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40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130</v>
      </c>
      <c r="AT156" s="230" t="s">
        <v>126</v>
      </c>
      <c r="AU156" s="230" t="s">
        <v>85</v>
      </c>
      <c r="AY156" s="16" t="s">
        <v>124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83</v>
      </c>
      <c r="BK156" s="231">
        <f>ROUND(I156*H156,2)</f>
        <v>0</v>
      </c>
      <c r="BL156" s="16" t="s">
        <v>130</v>
      </c>
      <c r="BM156" s="230" t="s">
        <v>205</v>
      </c>
    </row>
    <row r="157" s="13" customFormat="1">
      <c r="A157" s="13"/>
      <c r="B157" s="232"/>
      <c r="C157" s="233"/>
      <c r="D157" s="234" t="s">
        <v>170</v>
      </c>
      <c r="E157" s="235" t="s">
        <v>1</v>
      </c>
      <c r="F157" s="236" t="s">
        <v>206</v>
      </c>
      <c r="G157" s="233"/>
      <c r="H157" s="237">
        <v>4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170</v>
      </c>
      <c r="AU157" s="243" t="s">
        <v>85</v>
      </c>
      <c r="AV157" s="13" t="s">
        <v>85</v>
      </c>
      <c r="AW157" s="13" t="s">
        <v>31</v>
      </c>
      <c r="AX157" s="13" t="s">
        <v>83</v>
      </c>
      <c r="AY157" s="243" t="s">
        <v>124</v>
      </c>
    </row>
    <row r="158" s="2" customFormat="1" ht="16.5" customHeight="1">
      <c r="A158" s="37"/>
      <c r="B158" s="38"/>
      <c r="C158" s="218" t="s">
        <v>207</v>
      </c>
      <c r="D158" s="218" t="s">
        <v>126</v>
      </c>
      <c r="E158" s="219" t="s">
        <v>208</v>
      </c>
      <c r="F158" s="220" t="s">
        <v>209</v>
      </c>
      <c r="G158" s="221" t="s">
        <v>129</v>
      </c>
      <c r="H158" s="222">
        <v>2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40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130</v>
      </c>
      <c r="AT158" s="230" t="s">
        <v>126</v>
      </c>
      <c r="AU158" s="230" t="s">
        <v>85</v>
      </c>
      <c r="AY158" s="16" t="s">
        <v>124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83</v>
      </c>
      <c r="BK158" s="231">
        <f>ROUND(I158*H158,2)</f>
        <v>0</v>
      </c>
      <c r="BL158" s="16" t="s">
        <v>130</v>
      </c>
      <c r="BM158" s="230" t="s">
        <v>210</v>
      </c>
    </row>
    <row r="159" s="13" customFormat="1">
      <c r="A159" s="13"/>
      <c r="B159" s="232"/>
      <c r="C159" s="233"/>
      <c r="D159" s="234" t="s">
        <v>170</v>
      </c>
      <c r="E159" s="235" t="s">
        <v>1</v>
      </c>
      <c r="F159" s="236" t="s">
        <v>211</v>
      </c>
      <c r="G159" s="233"/>
      <c r="H159" s="237">
        <v>2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170</v>
      </c>
      <c r="AU159" s="243" t="s">
        <v>85</v>
      </c>
      <c r="AV159" s="13" t="s">
        <v>85</v>
      </c>
      <c r="AW159" s="13" t="s">
        <v>31</v>
      </c>
      <c r="AX159" s="13" t="s">
        <v>83</v>
      </c>
      <c r="AY159" s="243" t="s">
        <v>124</v>
      </c>
    </row>
    <row r="160" s="2" customFormat="1" ht="16.5" customHeight="1">
      <c r="A160" s="37"/>
      <c r="B160" s="38"/>
      <c r="C160" s="218" t="s">
        <v>212</v>
      </c>
      <c r="D160" s="218" t="s">
        <v>126</v>
      </c>
      <c r="E160" s="219" t="s">
        <v>213</v>
      </c>
      <c r="F160" s="220" t="s">
        <v>214</v>
      </c>
      <c r="G160" s="221" t="s">
        <v>184</v>
      </c>
      <c r="H160" s="222">
        <v>1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40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130</v>
      </c>
      <c r="AT160" s="230" t="s">
        <v>126</v>
      </c>
      <c r="AU160" s="230" t="s">
        <v>85</v>
      </c>
      <c r="AY160" s="16" t="s">
        <v>124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83</v>
      </c>
      <c r="BK160" s="231">
        <f>ROUND(I160*H160,2)</f>
        <v>0</v>
      </c>
      <c r="BL160" s="16" t="s">
        <v>130</v>
      </c>
      <c r="BM160" s="230" t="s">
        <v>215</v>
      </c>
    </row>
    <row r="161" s="2" customFormat="1">
      <c r="A161" s="37"/>
      <c r="B161" s="38"/>
      <c r="C161" s="39"/>
      <c r="D161" s="234" t="s">
        <v>186</v>
      </c>
      <c r="E161" s="39"/>
      <c r="F161" s="244" t="s">
        <v>216</v>
      </c>
      <c r="G161" s="39"/>
      <c r="H161" s="39"/>
      <c r="I161" s="245"/>
      <c r="J161" s="39"/>
      <c r="K161" s="39"/>
      <c r="L161" s="43"/>
      <c r="M161" s="246"/>
      <c r="N161" s="247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186</v>
      </c>
      <c r="AU161" s="16" t="s">
        <v>85</v>
      </c>
    </row>
    <row r="162" s="2" customFormat="1" ht="16.5" customHeight="1">
      <c r="A162" s="37"/>
      <c r="B162" s="38"/>
      <c r="C162" s="218" t="s">
        <v>7</v>
      </c>
      <c r="D162" s="218" t="s">
        <v>126</v>
      </c>
      <c r="E162" s="219" t="s">
        <v>217</v>
      </c>
      <c r="F162" s="220" t="s">
        <v>218</v>
      </c>
      <c r="G162" s="221" t="s">
        <v>184</v>
      </c>
      <c r="H162" s="222">
        <v>1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40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130</v>
      </c>
      <c r="AT162" s="230" t="s">
        <v>126</v>
      </c>
      <c r="AU162" s="230" t="s">
        <v>85</v>
      </c>
      <c r="AY162" s="16" t="s">
        <v>124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83</v>
      </c>
      <c r="BK162" s="231">
        <f>ROUND(I162*H162,2)</f>
        <v>0</v>
      </c>
      <c r="BL162" s="16" t="s">
        <v>130</v>
      </c>
      <c r="BM162" s="230" t="s">
        <v>219</v>
      </c>
    </row>
    <row r="163" s="2" customFormat="1">
      <c r="A163" s="37"/>
      <c r="B163" s="38"/>
      <c r="C163" s="39"/>
      <c r="D163" s="234" t="s">
        <v>186</v>
      </c>
      <c r="E163" s="39"/>
      <c r="F163" s="244" t="s">
        <v>220</v>
      </c>
      <c r="G163" s="39"/>
      <c r="H163" s="39"/>
      <c r="I163" s="245"/>
      <c r="J163" s="39"/>
      <c r="K163" s="39"/>
      <c r="L163" s="43"/>
      <c r="M163" s="246"/>
      <c r="N163" s="247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186</v>
      </c>
      <c r="AU163" s="16" t="s">
        <v>85</v>
      </c>
    </row>
    <row r="164" s="2" customFormat="1" ht="16.5" customHeight="1">
      <c r="A164" s="37"/>
      <c r="B164" s="38"/>
      <c r="C164" s="218" t="s">
        <v>221</v>
      </c>
      <c r="D164" s="218" t="s">
        <v>126</v>
      </c>
      <c r="E164" s="219" t="s">
        <v>222</v>
      </c>
      <c r="F164" s="220" t="s">
        <v>223</v>
      </c>
      <c r="G164" s="221" t="s">
        <v>224</v>
      </c>
      <c r="H164" s="222">
        <v>587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40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130</v>
      </c>
      <c r="AT164" s="230" t="s">
        <v>126</v>
      </c>
      <c r="AU164" s="230" t="s">
        <v>85</v>
      </c>
      <c r="AY164" s="16" t="s">
        <v>124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83</v>
      </c>
      <c r="BK164" s="231">
        <f>ROUND(I164*H164,2)</f>
        <v>0</v>
      </c>
      <c r="BL164" s="16" t="s">
        <v>130</v>
      </c>
      <c r="BM164" s="230" t="s">
        <v>225</v>
      </c>
    </row>
    <row r="165" s="13" customFormat="1">
      <c r="A165" s="13"/>
      <c r="B165" s="232"/>
      <c r="C165" s="233"/>
      <c r="D165" s="234" t="s">
        <v>170</v>
      </c>
      <c r="E165" s="235" t="s">
        <v>1</v>
      </c>
      <c r="F165" s="236" t="s">
        <v>226</v>
      </c>
      <c r="G165" s="233"/>
      <c r="H165" s="237">
        <v>587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170</v>
      </c>
      <c r="AU165" s="243" t="s">
        <v>85</v>
      </c>
      <c r="AV165" s="13" t="s">
        <v>85</v>
      </c>
      <c r="AW165" s="13" t="s">
        <v>31</v>
      </c>
      <c r="AX165" s="13" t="s">
        <v>83</v>
      </c>
      <c r="AY165" s="243" t="s">
        <v>124</v>
      </c>
    </row>
    <row r="166" s="2" customFormat="1" ht="16.5" customHeight="1">
      <c r="A166" s="37"/>
      <c r="B166" s="38"/>
      <c r="C166" s="218" t="s">
        <v>227</v>
      </c>
      <c r="D166" s="218" t="s">
        <v>126</v>
      </c>
      <c r="E166" s="219" t="s">
        <v>228</v>
      </c>
      <c r="F166" s="220" t="s">
        <v>229</v>
      </c>
      <c r="G166" s="221" t="s">
        <v>224</v>
      </c>
      <c r="H166" s="222">
        <v>587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40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130</v>
      </c>
      <c r="AT166" s="230" t="s">
        <v>126</v>
      </c>
      <c r="AU166" s="230" t="s">
        <v>85</v>
      </c>
      <c r="AY166" s="16" t="s">
        <v>124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83</v>
      </c>
      <c r="BK166" s="231">
        <f>ROUND(I166*H166,2)</f>
        <v>0</v>
      </c>
      <c r="BL166" s="16" t="s">
        <v>130</v>
      </c>
      <c r="BM166" s="230" t="s">
        <v>230</v>
      </c>
    </row>
    <row r="167" s="2" customFormat="1" ht="21.75" customHeight="1">
      <c r="A167" s="37"/>
      <c r="B167" s="38"/>
      <c r="C167" s="218" t="s">
        <v>231</v>
      </c>
      <c r="D167" s="218" t="s">
        <v>126</v>
      </c>
      <c r="E167" s="219" t="s">
        <v>232</v>
      </c>
      <c r="F167" s="220" t="s">
        <v>233</v>
      </c>
      <c r="G167" s="221" t="s">
        <v>224</v>
      </c>
      <c r="H167" s="222">
        <v>552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40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130</v>
      </c>
      <c r="AT167" s="230" t="s">
        <v>126</v>
      </c>
      <c r="AU167" s="230" t="s">
        <v>85</v>
      </c>
      <c r="AY167" s="16" t="s">
        <v>124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83</v>
      </c>
      <c r="BK167" s="231">
        <f>ROUND(I167*H167,2)</f>
        <v>0</v>
      </c>
      <c r="BL167" s="16" t="s">
        <v>130</v>
      </c>
      <c r="BM167" s="230" t="s">
        <v>234</v>
      </c>
    </row>
    <row r="168" s="2" customFormat="1">
      <c r="A168" s="37"/>
      <c r="B168" s="38"/>
      <c r="C168" s="39"/>
      <c r="D168" s="234" t="s">
        <v>186</v>
      </c>
      <c r="E168" s="39"/>
      <c r="F168" s="244" t="s">
        <v>235</v>
      </c>
      <c r="G168" s="39"/>
      <c r="H168" s="39"/>
      <c r="I168" s="245"/>
      <c r="J168" s="39"/>
      <c r="K168" s="39"/>
      <c r="L168" s="43"/>
      <c r="M168" s="246"/>
      <c r="N168" s="247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186</v>
      </c>
      <c r="AU168" s="16" t="s">
        <v>85</v>
      </c>
    </row>
    <row r="169" s="13" customFormat="1">
      <c r="A169" s="13"/>
      <c r="B169" s="232"/>
      <c r="C169" s="233"/>
      <c r="D169" s="234" t="s">
        <v>170</v>
      </c>
      <c r="E169" s="235" t="s">
        <v>1</v>
      </c>
      <c r="F169" s="236" t="s">
        <v>236</v>
      </c>
      <c r="G169" s="233"/>
      <c r="H169" s="237">
        <v>552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170</v>
      </c>
      <c r="AU169" s="243" t="s">
        <v>85</v>
      </c>
      <c r="AV169" s="13" t="s">
        <v>85</v>
      </c>
      <c r="AW169" s="13" t="s">
        <v>31</v>
      </c>
      <c r="AX169" s="13" t="s">
        <v>83</v>
      </c>
      <c r="AY169" s="243" t="s">
        <v>124</v>
      </c>
    </row>
    <row r="170" s="2" customFormat="1" ht="21.75" customHeight="1">
      <c r="A170" s="37"/>
      <c r="B170" s="38"/>
      <c r="C170" s="218" t="s">
        <v>237</v>
      </c>
      <c r="D170" s="218" t="s">
        <v>126</v>
      </c>
      <c r="E170" s="219" t="s">
        <v>238</v>
      </c>
      <c r="F170" s="220" t="s">
        <v>239</v>
      </c>
      <c r="G170" s="221" t="s">
        <v>224</v>
      </c>
      <c r="H170" s="222">
        <v>104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40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130</v>
      </c>
      <c r="AT170" s="230" t="s">
        <v>126</v>
      </c>
      <c r="AU170" s="230" t="s">
        <v>85</v>
      </c>
      <c r="AY170" s="16" t="s">
        <v>124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83</v>
      </c>
      <c r="BK170" s="231">
        <f>ROUND(I170*H170,2)</f>
        <v>0</v>
      </c>
      <c r="BL170" s="16" t="s">
        <v>130</v>
      </c>
      <c r="BM170" s="230" t="s">
        <v>240</v>
      </c>
    </row>
    <row r="171" s="13" customFormat="1">
      <c r="A171" s="13"/>
      <c r="B171" s="232"/>
      <c r="C171" s="233"/>
      <c r="D171" s="234" t="s">
        <v>170</v>
      </c>
      <c r="E171" s="235" t="s">
        <v>1</v>
      </c>
      <c r="F171" s="236" t="s">
        <v>241</v>
      </c>
      <c r="G171" s="233"/>
      <c r="H171" s="237">
        <v>104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170</v>
      </c>
      <c r="AU171" s="243" t="s">
        <v>85</v>
      </c>
      <c r="AV171" s="13" t="s">
        <v>85</v>
      </c>
      <c r="AW171" s="13" t="s">
        <v>31</v>
      </c>
      <c r="AX171" s="13" t="s">
        <v>83</v>
      </c>
      <c r="AY171" s="243" t="s">
        <v>124</v>
      </c>
    </row>
    <row r="172" s="2" customFormat="1" ht="16.5" customHeight="1">
      <c r="A172" s="37"/>
      <c r="B172" s="38"/>
      <c r="C172" s="218" t="s">
        <v>242</v>
      </c>
      <c r="D172" s="218" t="s">
        <v>126</v>
      </c>
      <c r="E172" s="219" t="s">
        <v>243</v>
      </c>
      <c r="F172" s="220" t="s">
        <v>244</v>
      </c>
      <c r="G172" s="221" t="s">
        <v>224</v>
      </c>
      <c r="H172" s="222">
        <v>429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40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130</v>
      </c>
      <c r="AT172" s="230" t="s">
        <v>126</v>
      </c>
      <c r="AU172" s="230" t="s">
        <v>85</v>
      </c>
      <c r="AY172" s="16" t="s">
        <v>124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83</v>
      </c>
      <c r="BK172" s="231">
        <f>ROUND(I172*H172,2)</f>
        <v>0</v>
      </c>
      <c r="BL172" s="16" t="s">
        <v>130</v>
      </c>
      <c r="BM172" s="230" t="s">
        <v>245</v>
      </c>
    </row>
    <row r="173" s="13" customFormat="1">
      <c r="A173" s="13"/>
      <c r="B173" s="232"/>
      <c r="C173" s="233"/>
      <c r="D173" s="234" t="s">
        <v>170</v>
      </c>
      <c r="E173" s="235" t="s">
        <v>1</v>
      </c>
      <c r="F173" s="236" t="s">
        <v>246</v>
      </c>
      <c r="G173" s="233"/>
      <c r="H173" s="237">
        <v>429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170</v>
      </c>
      <c r="AU173" s="243" t="s">
        <v>85</v>
      </c>
      <c r="AV173" s="13" t="s">
        <v>85</v>
      </c>
      <c r="AW173" s="13" t="s">
        <v>31</v>
      </c>
      <c r="AX173" s="13" t="s">
        <v>83</v>
      </c>
      <c r="AY173" s="243" t="s">
        <v>124</v>
      </c>
    </row>
    <row r="174" s="2" customFormat="1" ht="21.75" customHeight="1">
      <c r="A174" s="37"/>
      <c r="B174" s="38"/>
      <c r="C174" s="218" t="s">
        <v>247</v>
      </c>
      <c r="D174" s="218" t="s">
        <v>126</v>
      </c>
      <c r="E174" s="219" t="s">
        <v>248</v>
      </c>
      <c r="F174" s="220" t="s">
        <v>249</v>
      </c>
      <c r="G174" s="221" t="s">
        <v>224</v>
      </c>
      <c r="H174" s="222">
        <v>1984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40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130</v>
      </c>
      <c r="AT174" s="230" t="s">
        <v>126</v>
      </c>
      <c r="AU174" s="230" t="s">
        <v>85</v>
      </c>
      <c r="AY174" s="16" t="s">
        <v>124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83</v>
      </c>
      <c r="BK174" s="231">
        <f>ROUND(I174*H174,2)</f>
        <v>0</v>
      </c>
      <c r="BL174" s="16" t="s">
        <v>130</v>
      </c>
      <c r="BM174" s="230" t="s">
        <v>250</v>
      </c>
    </row>
    <row r="175" s="13" customFormat="1">
      <c r="A175" s="13"/>
      <c r="B175" s="232"/>
      <c r="C175" s="233"/>
      <c r="D175" s="234" t="s">
        <v>170</v>
      </c>
      <c r="E175" s="235" t="s">
        <v>1</v>
      </c>
      <c r="F175" s="236" t="s">
        <v>251</v>
      </c>
      <c r="G175" s="233"/>
      <c r="H175" s="237">
        <v>918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170</v>
      </c>
      <c r="AU175" s="243" t="s">
        <v>85</v>
      </c>
      <c r="AV175" s="13" t="s">
        <v>85</v>
      </c>
      <c r="AW175" s="13" t="s">
        <v>31</v>
      </c>
      <c r="AX175" s="13" t="s">
        <v>75</v>
      </c>
      <c r="AY175" s="243" t="s">
        <v>124</v>
      </c>
    </row>
    <row r="176" s="13" customFormat="1">
      <c r="A176" s="13"/>
      <c r="B176" s="232"/>
      <c r="C176" s="233"/>
      <c r="D176" s="234" t="s">
        <v>170</v>
      </c>
      <c r="E176" s="235" t="s">
        <v>1</v>
      </c>
      <c r="F176" s="236" t="s">
        <v>252</v>
      </c>
      <c r="G176" s="233"/>
      <c r="H176" s="237">
        <v>1066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170</v>
      </c>
      <c r="AU176" s="243" t="s">
        <v>85</v>
      </c>
      <c r="AV176" s="13" t="s">
        <v>85</v>
      </c>
      <c r="AW176" s="13" t="s">
        <v>31</v>
      </c>
      <c r="AX176" s="13" t="s">
        <v>75</v>
      </c>
      <c r="AY176" s="243" t="s">
        <v>124</v>
      </c>
    </row>
    <row r="177" s="14" customFormat="1">
      <c r="A177" s="14"/>
      <c r="B177" s="248"/>
      <c r="C177" s="249"/>
      <c r="D177" s="234" t="s">
        <v>170</v>
      </c>
      <c r="E177" s="250" t="s">
        <v>1</v>
      </c>
      <c r="F177" s="251" t="s">
        <v>197</v>
      </c>
      <c r="G177" s="249"/>
      <c r="H177" s="252">
        <v>1984</v>
      </c>
      <c r="I177" s="253"/>
      <c r="J177" s="249"/>
      <c r="K177" s="249"/>
      <c r="L177" s="254"/>
      <c r="M177" s="255"/>
      <c r="N177" s="256"/>
      <c r="O177" s="256"/>
      <c r="P177" s="256"/>
      <c r="Q177" s="256"/>
      <c r="R177" s="256"/>
      <c r="S177" s="256"/>
      <c r="T177" s="25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8" t="s">
        <v>170</v>
      </c>
      <c r="AU177" s="258" t="s">
        <v>85</v>
      </c>
      <c r="AV177" s="14" t="s">
        <v>130</v>
      </c>
      <c r="AW177" s="14" t="s">
        <v>31</v>
      </c>
      <c r="AX177" s="14" t="s">
        <v>83</v>
      </c>
      <c r="AY177" s="258" t="s">
        <v>124</v>
      </c>
    </row>
    <row r="178" s="2" customFormat="1" ht="21.75" customHeight="1">
      <c r="A178" s="37"/>
      <c r="B178" s="38"/>
      <c r="C178" s="218" t="s">
        <v>253</v>
      </c>
      <c r="D178" s="218" t="s">
        <v>126</v>
      </c>
      <c r="E178" s="219" t="s">
        <v>254</v>
      </c>
      <c r="F178" s="220" t="s">
        <v>255</v>
      </c>
      <c r="G178" s="221" t="s">
        <v>224</v>
      </c>
      <c r="H178" s="222">
        <v>101.5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40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130</v>
      </c>
      <c r="AT178" s="230" t="s">
        <v>126</v>
      </c>
      <c r="AU178" s="230" t="s">
        <v>85</v>
      </c>
      <c r="AY178" s="16" t="s">
        <v>124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83</v>
      </c>
      <c r="BK178" s="231">
        <f>ROUND(I178*H178,2)</f>
        <v>0</v>
      </c>
      <c r="BL178" s="16" t="s">
        <v>130</v>
      </c>
      <c r="BM178" s="230" t="s">
        <v>256</v>
      </c>
    </row>
    <row r="179" s="2" customFormat="1">
      <c r="A179" s="37"/>
      <c r="B179" s="38"/>
      <c r="C179" s="39"/>
      <c r="D179" s="234" t="s">
        <v>186</v>
      </c>
      <c r="E179" s="39"/>
      <c r="F179" s="244" t="s">
        <v>257</v>
      </c>
      <c r="G179" s="39"/>
      <c r="H179" s="39"/>
      <c r="I179" s="245"/>
      <c r="J179" s="39"/>
      <c r="K179" s="39"/>
      <c r="L179" s="43"/>
      <c r="M179" s="246"/>
      <c r="N179" s="247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186</v>
      </c>
      <c r="AU179" s="16" t="s">
        <v>85</v>
      </c>
    </row>
    <row r="180" s="13" customFormat="1">
      <c r="A180" s="13"/>
      <c r="B180" s="232"/>
      <c r="C180" s="233"/>
      <c r="D180" s="234" t="s">
        <v>170</v>
      </c>
      <c r="E180" s="235" t="s">
        <v>1</v>
      </c>
      <c r="F180" s="236" t="s">
        <v>258</v>
      </c>
      <c r="G180" s="233"/>
      <c r="H180" s="237">
        <v>1085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170</v>
      </c>
      <c r="AU180" s="243" t="s">
        <v>85</v>
      </c>
      <c r="AV180" s="13" t="s">
        <v>85</v>
      </c>
      <c r="AW180" s="13" t="s">
        <v>31</v>
      </c>
      <c r="AX180" s="13" t="s">
        <v>75</v>
      </c>
      <c r="AY180" s="243" t="s">
        <v>124</v>
      </c>
    </row>
    <row r="181" s="13" customFormat="1">
      <c r="A181" s="13"/>
      <c r="B181" s="232"/>
      <c r="C181" s="233"/>
      <c r="D181" s="234" t="s">
        <v>170</v>
      </c>
      <c r="E181" s="235" t="s">
        <v>1</v>
      </c>
      <c r="F181" s="236" t="s">
        <v>259</v>
      </c>
      <c r="G181" s="233"/>
      <c r="H181" s="237">
        <v>-992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170</v>
      </c>
      <c r="AU181" s="243" t="s">
        <v>85</v>
      </c>
      <c r="AV181" s="13" t="s">
        <v>85</v>
      </c>
      <c r="AW181" s="13" t="s">
        <v>31</v>
      </c>
      <c r="AX181" s="13" t="s">
        <v>75</v>
      </c>
      <c r="AY181" s="243" t="s">
        <v>124</v>
      </c>
    </row>
    <row r="182" s="13" customFormat="1">
      <c r="A182" s="13"/>
      <c r="B182" s="232"/>
      <c r="C182" s="233"/>
      <c r="D182" s="234" t="s">
        <v>170</v>
      </c>
      <c r="E182" s="235" t="s">
        <v>1</v>
      </c>
      <c r="F182" s="236" t="s">
        <v>260</v>
      </c>
      <c r="G182" s="233"/>
      <c r="H182" s="237">
        <v>8.5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170</v>
      </c>
      <c r="AU182" s="243" t="s">
        <v>85</v>
      </c>
      <c r="AV182" s="13" t="s">
        <v>85</v>
      </c>
      <c r="AW182" s="13" t="s">
        <v>31</v>
      </c>
      <c r="AX182" s="13" t="s">
        <v>75</v>
      </c>
      <c r="AY182" s="243" t="s">
        <v>124</v>
      </c>
    </row>
    <row r="183" s="14" customFormat="1">
      <c r="A183" s="14"/>
      <c r="B183" s="248"/>
      <c r="C183" s="249"/>
      <c r="D183" s="234" t="s">
        <v>170</v>
      </c>
      <c r="E183" s="250" t="s">
        <v>1</v>
      </c>
      <c r="F183" s="251" t="s">
        <v>197</v>
      </c>
      <c r="G183" s="249"/>
      <c r="H183" s="252">
        <v>101.5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8" t="s">
        <v>170</v>
      </c>
      <c r="AU183" s="258" t="s">
        <v>85</v>
      </c>
      <c r="AV183" s="14" t="s">
        <v>130</v>
      </c>
      <c r="AW183" s="14" t="s">
        <v>31</v>
      </c>
      <c r="AX183" s="14" t="s">
        <v>83</v>
      </c>
      <c r="AY183" s="258" t="s">
        <v>124</v>
      </c>
    </row>
    <row r="184" s="2" customFormat="1" ht="24.15" customHeight="1">
      <c r="A184" s="37"/>
      <c r="B184" s="38"/>
      <c r="C184" s="218" t="s">
        <v>261</v>
      </c>
      <c r="D184" s="218" t="s">
        <v>126</v>
      </c>
      <c r="E184" s="219" t="s">
        <v>262</v>
      </c>
      <c r="F184" s="220" t="s">
        <v>263</v>
      </c>
      <c r="G184" s="221" t="s">
        <v>224</v>
      </c>
      <c r="H184" s="222">
        <v>1421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40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130</v>
      </c>
      <c r="AT184" s="230" t="s">
        <v>126</v>
      </c>
      <c r="AU184" s="230" t="s">
        <v>85</v>
      </c>
      <c r="AY184" s="16" t="s">
        <v>124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83</v>
      </c>
      <c r="BK184" s="231">
        <f>ROUND(I184*H184,2)</f>
        <v>0</v>
      </c>
      <c r="BL184" s="16" t="s">
        <v>130</v>
      </c>
      <c r="BM184" s="230" t="s">
        <v>264</v>
      </c>
    </row>
    <row r="185" s="13" customFormat="1">
      <c r="A185" s="13"/>
      <c r="B185" s="232"/>
      <c r="C185" s="233"/>
      <c r="D185" s="234" t="s">
        <v>170</v>
      </c>
      <c r="E185" s="233"/>
      <c r="F185" s="236" t="s">
        <v>265</v>
      </c>
      <c r="G185" s="233"/>
      <c r="H185" s="237">
        <v>1421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170</v>
      </c>
      <c r="AU185" s="243" t="s">
        <v>85</v>
      </c>
      <c r="AV185" s="13" t="s">
        <v>85</v>
      </c>
      <c r="AW185" s="13" t="s">
        <v>4</v>
      </c>
      <c r="AX185" s="13" t="s">
        <v>83</v>
      </c>
      <c r="AY185" s="243" t="s">
        <v>124</v>
      </c>
    </row>
    <row r="186" s="2" customFormat="1" ht="16.5" customHeight="1">
      <c r="A186" s="37"/>
      <c r="B186" s="38"/>
      <c r="C186" s="218" t="s">
        <v>266</v>
      </c>
      <c r="D186" s="218" t="s">
        <v>126</v>
      </c>
      <c r="E186" s="219" t="s">
        <v>267</v>
      </c>
      <c r="F186" s="220" t="s">
        <v>268</v>
      </c>
      <c r="G186" s="221" t="s">
        <v>224</v>
      </c>
      <c r="H186" s="222">
        <v>992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40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130</v>
      </c>
      <c r="AT186" s="230" t="s">
        <v>126</v>
      </c>
      <c r="AU186" s="230" t="s">
        <v>85</v>
      </c>
      <c r="AY186" s="16" t="s">
        <v>124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83</v>
      </c>
      <c r="BK186" s="231">
        <f>ROUND(I186*H186,2)</f>
        <v>0</v>
      </c>
      <c r="BL186" s="16" t="s">
        <v>130</v>
      </c>
      <c r="BM186" s="230" t="s">
        <v>269</v>
      </c>
    </row>
    <row r="187" s="13" customFormat="1">
      <c r="A187" s="13"/>
      <c r="B187" s="232"/>
      <c r="C187" s="233"/>
      <c r="D187" s="234" t="s">
        <v>170</v>
      </c>
      <c r="E187" s="235" t="s">
        <v>1</v>
      </c>
      <c r="F187" s="236" t="s">
        <v>270</v>
      </c>
      <c r="G187" s="233"/>
      <c r="H187" s="237">
        <v>459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170</v>
      </c>
      <c r="AU187" s="243" t="s">
        <v>85</v>
      </c>
      <c r="AV187" s="13" t="s">
        <v>85</v>
      </c>
      <c r="AW187" s="13" t="s">
        <v>31</v>
      </c>
      <c r="AX187" s="13" t="s">
        <v>75</v>
      </c>
      <c r="AY187" s="243" t="s">
        <v>124</v>
      </c>
    </row>
    <row r="188" s="13" customFormat="1">
      <c r="A188" s="13"/>
      <c r="B188" s="232"/>
      <c r="C188" s="233"/>
      <c r="D188" s="234" t="s">
        <v>170</v>
      </c>
      <c r="E188" s="235" t="s">
        <v>1</v>
      </c>
      <c r="F188" s="236" t="s">
        <v>271</v>
      </c>
      <c r="G188" s="233"/>
      <c r="H188" s="237">
        <v>533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170</v>
      </c>
      <c r="AU188" s="243" t="s">
        <v>85</v>
      </c>
      <c r="AV188" s="13" t="s">
        <v>85</v>
      </c>
      <c r="AW188" s="13" t="s">
        <v>31</v>
      </c>
      <c r="AX188" s="13" t="s">
        <v>75</v>
      </c>
      <c r="AY188" s="243" t="s">
        <v>124</v>
      </c>
    </row>
    <row r="189" s="14" customFormat="1">
      <c r="A189" s="14"/>
      <c r="B189" s="248"/>
      <c r="C189" s="249"/>
      <c r="D189" s="234" t="s">
        <v>170</v>
      </c>
      <c r="E189" s="250" t="s">
        <v>1</v>
      </c>
      <c r="F189" s="251" t="s">
        <v>197</v>
      </c>
      <c r="G189" s="249"/>
      <c r="H189" s="252">
        <v>992</v>
      </c>
      <c r="I189" s="253"/>
      <c r="J189" s="249"/>
      <c r="K189" s="249"/>
      <c r="L189" s="254"/>
      <c r="M189" s="255"/>
      <c r="N189" s="256"/>
      <c r="O189" s="256"/>
      <c r="P189" s="256"/>
      <c r="Q189" s="256"/>
      <c r="R189" s="256"/>
      <c r="S189" s="256"/>
      <c r="T189" s="25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8" t="s">
        <v>170</v>
      </c>
      <c r="AU189" s="258" t="s">
        <v>85</v>
      </c>
      <c r="AV189" s="14" t="s">
        <v>130</v>
      </c>
      <c r="AW189" s="14" t="s">
        <v>31</v>
      </c>
      <c r="AX189" s="14" t="s">
        <v>83</v>
      </c>
      <c r="AY189" s="258" t="s">
        <v>124</v>
      </c>
    </row>
    <row r="190" s="2" customFormat="1" ht="16.5" customHeight="1">
      <c r="A190" s="37"/>
      <c r="B190" s="38"/>
      <c r="C190" s="218" t="s">
        <v>272</v>
      </c>
      <c r="D190" s="218" t="s">
        <v>126</v>
      </c>
      <c r="E190" s="219" t="s">
        <v>273</v>
      </c>
      <c r="F190" s="220" t="s">
        <v>274</v>
      </c>
      <c r="G190" s="221" t="s">
        <v>224</v>
      </c>
      <c r="H190" s="222">
        <v>533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40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130</v>
      </c>
      <c r="AT190" s="230" t="s">
        <v>126</v>
      </c>
      <c r="AU190" s="230" t="s">
        <v>85</v>
      </c>
      <c r="AY190" s="16" t="s">
        <v>124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83</v>
      </c>
      <c r="BK190" s="231">
        <f>ROUND(I190*H190,2)</f>
        <v>0</v>
      </c>
      <c r="BL190" s="16" t="s">
        <v>130</v>
      </c>
      <c r="BM190" s="230" t="s">
        <v>275</v>
      </c>
    </row>
    <row r="191" s="13" customFormat="1">
      <c r="A191" s="13"/>
      <c r="B191" s="232"/>
      <c r="C191" s="233"/>
      <c r="D191" s="234" t="s">
        <v>170</v>
      </c>
      <c r="E191" s="235" t="s">
        <v>1</v>
      </c>
      <c r="F191" s="236" t="s">
        <v>276</v>
      </c>
      <c r="G191" s="233"/>
      <c r="H191" s="237">
        <v>533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170</v>
      </c>
      <c r="AU191" s="243" t="s">
        <v>85</v>
      </c>
      <c r="AV191" s="13" t="s">
        <v>85</v>
      </c>
      <c r="AW191" s="13" t="s">
        <v>31</v>
      </c>
      <c r="AX191" s="13" t="s">
        <v>83</v>
      </c>
      <c r="AY191" s="243" t="s">
        <v>124</v>
      </c>
    </row>
    <row r="192" s="2" customFormat="1" ht="16.5" customHeight="1">
      <c r="A192" s="37"/>
      <c r="B192" s="38"/>
      <c r="C192" s="218" t="s">
        <v>277</v>
      </c>
      <c r="D192" s="218" t="s">
        <v>126</v>
      </c>
      <c r="E192" s="219" t="s">
        <v>278</v>
      </c>
      <c r="F192" s="220" t="s">
        <v>279</v>
      </c>
      <c r="G192" s="221" t="s">
        <v>224</v>
      </c>
      <c r="H192" s="222">
        <v>307.80000000000001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40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130</v>
      </c>
      <c r="AT192" s="230" t="s">
        <v>126</v>
      </c>
      <c r="AU192" s="230" t="s">
        <v>85</v>
      </c>
      <c r="AY192" s="16" t="s">
        <v>124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83</v>
      </c>
      <c r="BK192" s="231">
        <f>ROUND(I192*H192,2)</f>
        <v>0</v>
      </c>
      <c r="BL192" s="16" t="s">
        <v>130</v>
      </c>
      <c r="BM192" s="230" t="s">
        <v>280</v>
      </c>
    </row>
    <row r="193" s="13" customFormat="1">
      <c r="A193" s="13"/>
      <c r="B193" s="232"/>
      <c r="C193" s="233"/>
      <c r="D193" s="234" t="s">
        <v>170</v>
      </c>
      <c r="E193" s="235" t="s">
        <v>1</v>
      </c>
      <c r="F193" s="236" t="s">
        <v>281</v>
      </c>
      <c r="G193" s="233"/>
      <c r="H193" s="237">
        <v>459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170</v>
      </c>
      <c r="AU193" s="243" t="s">
        <v>85</v>
      </c>
      <c r="AV193" s="13" t="s">
        <v>85</v>
      </c>
      <c r="AW193" s="13" t="s">
        <v>31</v>
      </c>
      <c r="AX193" s="13" t="s">
        <v>75</v>
      </c>
      <c r="AY193" s="243" t="s">
        <v>124</v>
      </c>
    </row>
    <row r="194" s="13" customFormat="1">
      <c r="A194" s="13"/>
      <c r="B194" s="232"/>
      <c r="C194" s="233"/>
      <c r="D194" s="234" t="s">
        <v>170</v>
      </c>
      <c r="E194" s="235" t="s">
        <v>1</v>
      </c>
      <c r="F194" s="236" t="s">
        <v>282</v>
      </c>
      <c r="G194" s="233"/>
      <c r="H194" s="237">
        <v>-151.19999999999999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170</v>
      </c>
      <c r="AU194" s="243" t="s">
        <v>85</v>
      </c>
      <c r="AV194" s="13" t="s">
        <v>85</v>
      </c>
      <c r="AW194" s="13" t="s">
        <v>31</v>
      </c>
      <c r="AX194" s="13" t="s">
        <v>75</v>
      </c>
      <c r="AY194" s="243" t="s">
        <v>124</v>
      </c>
    </row>
    <row r="195" s="14" customFormat="1">
      <c r="A195" s="14"/>
      <c r="B195" s="248"/>
      <c r="C195" s="249"/>
      <c r="D195" s="234" t="s">
        <v>170</v>
      </c>
      <c r="E195" s="250" t="s">
        <v>1</v>
      </c>
      <c r="F195" s="251" t="s">
        <v>197</v>
      </c>
      <c r="G195" s="249"/>
      <c r="H195" s="252">
        <v>307.80000000000001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8" t="s">
        <v>170</v>
      </c>
      <c r="AU195" s="258" t="s">
        <v>85</v>
      </c>
      <c r="AV195" s="14" t="s">
        <v>130</v>
      </c>
      <c r="AW195" s="14" t="s">
        <v>31</v>
      </c>
      <c r="AX195" s="14" t="s">
        <v>83</v>
      </c>
      <c r="AY195" s="258" t="s">
        <v>124</v>
      </c>
    </row>
    <row r="196" s="2" customFormat="1" ht="16.5" customHeight="1">
      <c r="A196" s="37"/>
      <c r="B196" s="38"/>
      <c r="C196" s="218" t="s">
        <v>283</v>
      </c>
      <c r="D196" s="218" t="s">
        <v>126</v>
      </c>
      <c r="E196" s="219" t="s">
        <v>284</v>
      </c>
      <c r="F196" s="220" t="s">
        <v>285</v>
      </c>
      <c r="G196" s="221" t="s">
        <v>286</v>
      </c>
      <c r="H196" s="222">
        <v>203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40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130</v>
      </c>
      <c r="AT196" s="230" t="s">
        <v>126</v>
      </c>
      <c r="AU196" s="230" t="s">
        <v>85</v>
      </c>
      <c r="AY196" s="16" t="s">
        <v>124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83</v>
      </c>
      <c r="BK196" s="231">
        <f>ROUND(I196*H196,2)</f>
        <v>0</v>
      </c>
      <c r="BL196" s="16" t="s">
        <v>130</v>
      </c>
      <c r="BM196" s="230" t="s">
        <v>287</v>
      </c>
    </row>
    <row r="197" s="2" customFormat="1">
      <c r="A197" s="37"/>
      <c r="B197" s="38"/>
      <c r="C197" s="39"/>
      <c r="D197" s="234" t="s">
        <v>186</v>
      </c>
      <c r="E197" s="39"/>
      <c r="F197" s="244" t="s">
        <v>288</v>
      </c>
      <c r="G197" s="39"/>
      <c r="H197" s="39"/>
      <c r="I197" s="245"/>
      <c r="J197" s="39"/>
      <c r="K197" s="39"/>
      <c r="L197" s="43"/>
      <c r="M197" s="246"/>
      <c r="N197" s="247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186</v>
      </c>
      <c r="AU197" s="16" t="s">
        <v>85</v>
      </c>
    </row>
    <row r="198" s="13" customFormat="1">
      <c r="A198" s="13"/>
      <c r="B198" s="232"/>
      <c r="C198" s="233"/>
      <c r="D198" s="234" t="s">
        <v>170</v>
      </c>
      <c r="E198" s="233"/>
      <c r="F198" s="236" t="s">
        <v>289</v>
      </c>
      <c r="G198" s="233"/>
      <c r="H198" s="237">
        <v>203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170</v>
      </c>
      <c r="AU198" s="243" t="s">
        <v>85</v>
      </c>
      <c r="AV198" s="13" t="s">
        <v>85</v>
      </c>
      <c r="AW198" s="13" t="s">
        <v>4</v>
      </c>
      <c r="AX198" s="13" t="s">
        <v>83</v>
      </c>
      <c r="AY198" s="243" t="s">
        <v>124</v>
      </c>
    </row>
    <row r="199" s="2" customFormat="1" ht="16.5" customHeight="1">
      <c r="A199" s="37"/>
      <c r="B199" s="38"/>
      <c r="C199" s="218" t="s">
        <v>290</v>
      </c>
      <c r="D199" s="218" t="s">
        <v>126</v>
      </c>
      <c r="E199" s="219" t="s">
        <v>291</v>
      </c>
      <c r="F199" s="220" t="s">
        <v>292</v>
      </c>
      <c r="G199" s="221" t="s">
        <v>293</v>
      </c>
      <c r="H199" s="222">
        <v>217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40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130</v>
      </c>
      <c r="AT199" s="230" t="s">
        <v>126</v>
      </c>
      <c r="AU199" s="230" t="s">
        <v>85</v>
      </c>
      <c r="AY199" s="16" t="s">
        <v>124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83</v>
      </c>
      <c r="BK199" s="231">
        <f>ROUND(I199*H199,2)</f>
        <v>0</v>
      </c>
      <c r="BL199" s="16" t="s">
        <v>130</v>
      </c>
      <c r="BM199" s="230" t="s">
        <v>294</v>
      </c>
    </row>
    <row r="200" s="13" customFormat="1">
      <c r="A200" s="13"/>
      <c r="B200" s="232"/>
      <c r="C200" s="233"/>
      <c r="D200" s="234" t="s">
        <v>170</v>
      </c>
      <c r="E200" s="235" t="s">
        <v>1</v>
      </c>
      <c r="F200" s="236" t="s">
        <v>295</v>
      </c>
      <c r="G200" s="233"/>
      <c r="H200" s="237">
        <v>217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170</v>
      </c>
      <c r="AU200" s="243" t="s">
        <v>85</v>
      </c>
      <c r="AV200" s="13" t="s">
        <v>85</v>
      </c>
      <c r="AW200" s="13" t="s">
        <v>31</v>
      </c>
      <c r="AX200" s="13" t="s">
        <v>83</v>
      </c>
      <c r="AY200" s="243" t="s">
        <v>124</v>
      </c>
    </row>
    <row r="201" s="2" customFormat="1" ht="16.5" customHeight="1">
      <c r="A201" s="37"/>
      <c r="B201" s="38"/>
      <c r="C201" s="218" t="s">
        <v>296</v>
      </c>
      <c r="D201" s="218" t="s">
        <v>126</v>
      </c>
      <c r="E201" s="219" t="s">
        <v>297</v>
      </c>
      <c r="F201" s="220" t="s">
        <v>298</v>
      </c>
      <c r="G201" s="221" t="s">
        <v>293</v>
      </c>
      <c r="H201" s="222">
        <v>1295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40</v>
      </c>
      <c r="O201" s="90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130</v>
      </c>
      <c r="AT201" s="230" t="s">
        <v>126</v>
      </c>
      <c r="AU201" s="230" t="s">
        <v>85</v>
      </c>
      <c r="AY201" s="16" t="s">
        <v>124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83</v>
      </c>
      <c r="BK201" s="231">
        <f>ROUND(I201*H201,2)</f>
        <v>0</v>
      </c>
      <c r="BL201" s="16" t="s">
        <v>130</v>
      </c>
      <c r="BM201" s="230" t="s">
        <v>299</v>
      </c>
    </row>
    <row r="202" s="13" customFormat="1">
      <c r="A202" s="13"/>
      <c r="B202" s="232"/>
      <c r="C202" s="233"/>
      <c r="D202" s="234" t="s">
        <v>170</v>
      </c>
      <c r="E202" s="235" t="s">
        <v>1</v>
      </c>
      <c r="F202" s="236" t="s">
        <v>300</v>
      </c>
      <c r="G202" s="233"/>
      <c r="H202" s="237">
        <v>1295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170</v>
      </c>
      <c r="AU202" s="243" t="s">
        <v>85</v>
      </c>
      <c r="AV202" s="13" t="s">
        <v>85</v>
      </c>
      <c r="AW202" s="13" t="s">
        <v>31</v>
      </c>
      <c r="AX202" s="13" t="s">
        <v>83</v>
      </c>
      <c r="AY202" s="243" t="s">
        <v>124</v>
      </c>
    </row>
    <row r="203" s="2" customFormat="1" ht="16.5" customHeight="1">
      <c r="A203" s="37"/>
      <c r="B203" s="38"/>
      <c r="C203" s="218" t="s">
        <v>301</v>
      </c>
      <c r="D203" s="218" t="s">
        <v>126</v>
      </c>
      <c r="E203" s="219" t="s">
        <v>302</v>
      </c>
      <c r="F203" s="220" t="s">
        <v>303</v>
      </c>
      <c r="G203" s="221" t="s">
        <v>293</v>
      </c>
      <c r="H203" s="222">
        <v>217</v>
      </c>
      <c r="I203" s="223"/>
      <c r="J203" s="224">
        <f>ROUND(I203*H203,2)</f>
        <v>0</v>
      </c>
      <c r="K203" s="225"/>
      <c r="L203" s="43"/>
      <c r="M203" s="226" t="s">
        <v>1</v>
      </c>
      <c r="N203" s="227" t="s">
        <v>40</v>
      </c>
      <c r="O203" s="90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130</v>
      </c>
      <c r="AT203" s="230" t="s">
        <v>126</v>
      </c>
      <c r="AU203" s="230" t="s">
        <v>85</v>
      </c>
      <c r="AY203" s="16" t="s">
        <v>124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83</v>
      </c>
      <c r="BK203" s="231">
        <f>ROUND(I203*H203,2)</f>
        <v>0</v>
      </c>
      <c r="BL203" s="16" t="s">
        <v>130</v>
      </c>
      <c r="BM203" s="230" t="s">
        <v>304</v>
      </c>
    </row>
    <row r="204" s="2" customFormat="1" ht="16.5" customHeight="1">
      <c r="A204" s="37"/>
      <c r="B204" s="38"/>
      <c r="C204" s="218" t="s">
        <v>305</v>
      </c>
      <c r="D204" s="218" t="s">
        <v>126</v>
      </c>
      <c r="E204" s="219" t="s">
        <v>306</v>
      </c>
      <c r="F204" s="220" t="s">
        <v>307</v>
      </c>
      <c r="G204" s="221" t="s">
        <v>293</v>
      </c>
      <c r="H204" s="222">
        <v>1295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40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130</v>
      </c>
      <c r="AT204" s="230" t="s">
        <v>126</v>
      </c>
      <c r="AU204" s="230" t="s">
        <v>85</v>
      </c>
      <c r="AY204" s="16" t="s">
        <v>124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83</v>
      </c>
      <c r="BK204" s="231">
        <f>ROUND(I204*H204,2)</f>
        <v>0</v>
      </c>
      <c r="BL204" s="16" t="s">
        <v>130</v>
      </c>
      <c r="BM204" s="230" t="s">
        <v>308</v>
      </c>
    </row>
    <row r="205" s="2" customFormat="1" ht="16.5" customHeight="1">
      <c r="A205" s="37"/>
      <c r="B205" s="38"/>
      <c r="C205" s="259" t="s">
        <v>309</v>
      </c>
      <c r="D205" s="259" t="s">
        <v>310</v>
      </c>
      <c r="E205" s="260" t="s">
        <v>311</v>
      </c>
      <c r="F205" s="261" t="s">
        <v>312</v>
      </c>
      <c r="G205" s="262" t="s">
        <v>313</v>
      </c>
      <c r="H205" s="263">
        <v>37.799999999999997</v>
      </c>
      <c r="I205" s="264"/>
      <c r="J205" s="265">
        <f>ROUND(I205*H205,2)</f>
        <v>0</v>
      </c>
      <c r="K205" s="266"/>
      <c r="L205" s="267"/>
      <c r="M205" s="268" t="s">
        <v>1</v>
      </c>
      <c r="N205" s="269" t="s">
        <v>40</v>
      </c>
      <c r="O205" s="90"/>
      <c r="P205" s="228">
        <f>O205*H205</f>
        <v>0</v>
      </c>
      <c r="Q205" s="228">
        <v>0.001</v>
      </c>
      <c r="R205" s="228">
        <f>Q205*H205</f>
        <v>0.0378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154</v>
      </c>
      <c r="AT205" s="230" t="s">
        <v>310</v>
      </c>
      <c r="AU205" s="230" t="s">
        <v>85</v>
      </c>
      <c r="AY205" s="16" t="s">
        <v>124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83</v>
      </c>
      <c r="BK205" s="231">
        <f>ROUND(I205*H205,2)</f>
        <v>0</v>
      </c>
      <c r="BL205" s="16" t="s">
        <v>130</v>
      </c>
      <c r="BM205" s="230" t="s">
        <v>314</v>
      </c>
    </row>
    <row r="206" s="2" customFormat="1">
      <c r="A206" s="37"/>
      <c r="B206" s="38"/>
      <c r="C206" s="39"/>
      <c r="D206" s="234" t="s">
        <v>186</v>
      </c>
      <c r="E206" s="39"/>
      <c r="F206" s="244" t="s">
        <v>315</v>
      </c>
      <c r="G206" s="39"/>
      <c r="H206" s="39"/>
      <c r="I206" s="245"/>
      <c r="J206" s="39"/>
      <c r="K206" s="39"/>
      <c r="L206" s="43"/>
      <c r="M206" s="246"/>
      <c r="N206" s="247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186</v>
      </c>
      <c r="AU206" s="16" t="s">
        <v>85</v>
      </c>
    </row>
    <row r="207" s="13" customFormat="1">
      <c r="A207" s="13"/>
      <c r="B207" s="232"/>
      <c r="C207" s="233"/>
      <c r="D207" s="234" t="s">
        <v>170</v>
      </c>
      <c r="E207" s="235" t="s">
        <v>1</v>
      </c>
      <c r="F207" s="236" t="s">
        <v>316</v>
      </c>
      <c r="G207" s="233"/>
      <c r="H207" s="237">
        <v>1512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170</v>
      </c>
      <c r="AU207" s="243" t="s">
        <v>85</v>
      </c>
      <c r="AV207" s="13" t="s">
        <v>85</v>
      </c>
      <c r="AW207" s="13" t="s">
        <v>31</v>
      </c>
      <c r="AX207" s="13" t="s">
        <v>83</v>
      </c>
      <c r="AY207" s="243" t="s">
        <v>124</v>
      </c>
    </row>
    <row r="208" s="13" customFormat="1">
      <c r="A208" s="13"/>
      <c r="B208" s="232"/>
      <c r="C208" s="233"/>
      <c r="D208" s="234" t="s">
        <v>170</v>
      </c>
      <c r="E208" s="233"/>
      <c r="F208" s="236" t="s">
        <v>317</v>
      </c>
      <c r="G208" s="233"/>
      <c r="H208" s="237">
        <v>37.799999999999997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170</v>
      </c>
      <c r="AU208" s="243" t="s">
        <v>85</v>
      </c>
      <c r="AV208" s="13" t="s">
        <v>85</v>
      </c>
      <c r="AW208" s="13" t="s">
        <v>4</v>
      </c>
      <c r="AX208" s="13" t="s">
        <v>83</v>
      </c>
      <c r="AY208" s="243" t="s">
        <v>124</v>
      </c>
    </row>
    <row r="209" s="2" customFormat="1" ht="16.5" customHeight="1">
      <c r="A209" s="37"/>
      <c r="B209" s="38"/>
      <c r="C209" s="218" t="s">
        <v>318</v>
      </c>
      <c r="D209" s="218" t="s">
        <v>126</v>
      </c>
      <c r="E209" s="219" t="s">
        <v>319</v>
      </c>
      <c r="F209" s="220" t="s">
        <v>320</v>
      </c>
      <c r="G209" s="221" t="s">
        <v>293</v>
      </c>
      <c r="H209" s="222">
        <v>1295</v>
      </c>
      <c r="I209" s="223"/>
      <c r="J209" s="224">
        <f>ROUND(I209*H209,2)</f>
        <v>0</v>
      </c>
      <c r="K209" s="225"/>
      <c r="L209" s="43"/>
      <c r="M209" s="226" t="s">
        <v>1</v>
      </c>
      <c r="N209" s="227" t="s">
        <v>40</v>
      </c>
      <c r="O209" s="90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130</v>
      </c>
      <c r="AT209" s="230" t="s">
        <v>126</v>
      </c>
      <c r="AU209" s="230" t="s">
        <v>85</v>
      </c>
      <c r="AY209" s="16" t="s">
        <v>124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83</v>
      </c>
      <c r="BK209" s="231">
        <f>ROUND(I209*H209,2)</f>
        <v>0</v>
      </c>
      <c r="BL209" s="16" t="s">
        <v>130</v>
      </c>
      <c r="BM209" s="230" t="s">
        <v>321</v>
      </c>
    </row>
    <row r="210" s="13" customFormat="1">
      <c r="A210" s="13"/>
      <c r="B210" s="232"/>
      <c r="C210" s="233"/>
      <c r="D210" s="234" t="s">
        <v>170</v>
      </c>
      <c r="E210" s="235" t="s">
        <v>1</v>
      </c>
      <c r="F210" s="236" t="s">
        <v>322</v>
      </c>
      <c r="G210" s="233"/>
      <c r="H210" s="237">
        <v>1295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170</v>
      </c>
      <c r="AU210" s="243" t="s">
        <v>85</v>
      </c>
      <c r="AV210" s="13" t="s">
        <v>85</v>
      </c>
      <c r="AW210" s="13" t="s">
        <v>31</v>
      </c>
      <c r="AX210" s="13" t="s">
        <v>83</v>
      </c>
      <c r="AY210" s="243" t="s">
        <v>124</v>
      </c>
    </row>
    <row r="211" s="2" customFormat="1" ht="21.75" customHeight="1">
      <c r="A211" s="37"/>
      <c r="B211" s="38"/>
      <c r="C211" s="218" t="s">
        <v>323</v>
      </c>
      <c r="D211" s="218" t="s">
        <v>126</v>
      </c>
      <c r="E211" s="219" t="s">
        <v>324</v>
      </c>
      <c r="F211" s="220" t="s">
        <v>325</v>
      </c>
      <c r="G211" s="221" t="s">
        <v>129</v>
      </c>
      <c r="H211" s="222">
        <v>17</v>
      </c>
      <c r="I211" s="223"/>
      <c r="J211" s="224">
        <f>ROUND(I211*H211,2)</f>
        <v>0</v>
      </c>
      <c r="K211" s="225"/>
      <c r="L211" s="43"/>
      <c r="M211" s="226" t="s">
        <v>1</v>
      </c>
      <c r="N211" s="227" t="s">
        <v>40</v>
      </c>
      <c r="O211" s="90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130</v>
      </c>
      <c r="AT211" s="230" t="s">
        <v>126</v>
      </c>
      <c r="AU211" s="230" t="s">
        <v>85</v>
      </c>
      <c r="AY211" s="16" t="s">
        <v>124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83</v>
      </c>
      <c r="BK211" s="231">
        <f>ROUND(I211*H211,2)</f>
        <v>0</v>
      </c>
      <c r="BL211" s="16" t="s">
        <v>130</v>
      </c>
      <c r="BM211" s="230" t="s">
        <v>326</v>
      </c>
    </row>
    <row r="212" s="13" customFormat="1">
      <c r="A212" s="13"/>
      <c r="B212" s="232"/>
      <c r="C212" s="233"/>
      <c r="D212" s="234" t="s">
        <v>170</v>
      </c>
      <c r="E212" s="235" t="s">
        <v>1</v>
      </c>
      <c r="F212" s="236" t="s">
        <v>327</v>
      </c>
      <c r="G212" s="233"/>
      <c r="H212" s="237">
        <v>17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170</v>
      </c>
      <c r="AU212" s="243" t="s">
        <v>85</v>
      </c>
      <c r="AV212" s="13" t="s">
        <v>85</v>
      </c>
      <c r="AW212" s="13" t="s">
        <v>31</v>
      </c>
      <c r="AX212" s="13" t="s">
        <v>83</v>
      </c>
      <c r="AY212" s="243" t="s">
        <v>124</v>
      </c>
    </row>
    <row r="213" s="2" customFormat="1" ht="16.5" customHeight="1">
      <c r="A213" s="37"/>
      <c r="B213" s="38"/>
      <c r="C213" s="259" t="s">
        <v>328</v>
      </c>
      <c r="D213" s="259" t="s">
        <v>310</v>
      </c>
      <c r="E213" s="260" t="s">
        <v>329</v>
      </c>
      <c r="F213" s="261" t="s">
        <v>330</v>
      </c>
      <c r="G213" s="262" t="s">
        <v>224</v>
      </c>
      <c r="H213" s="263">
        <v>8.5</v>
      </c>
      <c r="I213" s="264"/>
      <c r="J213" s="265">
        <f>ROUND(I213*H213,2)</f>
        <v>0</v>
      </c>
      <c r="K213" s="266"/>
      <c r="L213" s="267"/>
      <c r="M213" s="268" t="s">
        <v>1</v>
      </c>
      <c r="N213" s="269" t="s">
        <v>40</v>
      </c>
      <c r="O213" s="90"/>
      <c r="P213" s="228">
        <f>O213*H213</f>
        <v>0</v>
      </c>
      <c r="Q213" s="228">
        <v>0.22</v>
      </c>
      <c r="R213" s="228">
        <f>Q213*H213</f>
        <v>1.8700000000000001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154</v>
      </c>
      <c r="AT213" s="230" t="s">
        <v>310</v>
      </c>
      <c r="AU213" s="230" t="s">
        <v>85</v>
      </c>
      <c r="AY213" s="16" t="s">
        <v>124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83</v>
      </c>
      <c r="BK213" s="231">
        <f>ROUND(I213*H213,2)</f>
        <v>0</v>
      </c>
      <c r="BL213" s="16" t="s">
        <v>130</v>
      </c>
      <c r="BM213" s="230" t="s">
        <v>331</v>
      </c>
    </row>
    <row r="214" s="2" customFormat="1">
      <c r="A214" s="37"/>
      <c r="B214" s="38"/>
      <c r="C214" s="39"/>
      <c r="D214" s="234" t="s">
        <v>186</v>
      </c>
      <c r="E214" s="39"/>
      <c r="F214" s="244" t="s">
        <v>332</v>
      </c>
      <c r="G214" s="39"/>
      <c r="H214" s="39"/>
      <c r="I214" s="245"/>
      <c r="J214" s="39"/>
      <c r="K214" s="39"/>
      <c r="L214" s="43"/>
      <c r="M214" s="246"/>
      <c r="N214" s="247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186</v>
      </c>
      <c r="AU214" s="16" t="s">
        <v>85</v>
      </c>
    </row>
    <row r="215" s="13" customFormat="1">
      <c r="A215" s="13"/>
      <c r="B215" s="232"/>
      <c r="C215" s="233"/>
      <c r="D215" s="234" t="s">
        <v>170</v>
      </c>
      <c r="E215" s="233"/>
      <c r="F215" s="236" t="s">
        <v>333</v>
      </c>
      <c r="G215" s="233"/>
      <c r="H215" s="237">
        <v>8.5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170</v>
      </c>
      <c r="AU215" s="243" t="s">
        <v>85</v>
      </c>
      <c r="AV215" s="13" t="s">
        <v>85</v>
      </c>
      <c r="AW215" s="13" t="s">
        <v>4</v>
      </c>
      <c r="AX215" s="13" t="s">
        <v>83</v>
      </c>
      <c r="AY215" s="243" t="s">
        <v>124</v>
      </c>
    </row>
    <row r="216" s="2" customFormat="1" ht="16.5" customHeight="1">
      <c r="A216" s="37"/>
      <c r="B216" s="38"/>
      <c r="C216" s="218" t="s">
        <v>334</v>
      </c>
      <c r="D216" s="218" t="s">
        <v>126</v>
      </c>
      <c r="E216" s="219" t="s">
        <v>335</v>
      </c>
      <c r="F216" s="220" t="s">
        <v>336</v>
      </c>
      <c r="G216" s="221" t="s">
        <v>129</v>
      </c>
      <c r="H216" s="222">
        <v>17</v>
      </c>
      <c r="I216" s="223"/>
      <c r="J216" s="224">
        <f>ROUND(I216*H216,2)</f>
        <v>0</v>
      </c>
      <c r="K216" s="225"/>
      <c r="L216" s="43"/>
      <c r="M216" s="226" t="s">
        <v>1</v>
      </c>
      <c r="N216" s="227" t="s">
        <v>40</v>
      </c>
      <c r="O216" s="90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130</v>
      </c>
      <c r="AT216" s="230" t="s">
        <v>126</v>
      </c>
      <c r="AU216" s="230" t="s">
        <v>85</v>
      </c>
      <c r="AY216" s="16" t="s">
        <v>124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83</v>
      </c>
      <c r="BK216" s="231">
        <f>ROUND(I216*H216,2)</f>
        <v>0</v>
      </c>
      <c r="BL216" s="16" t="s">
        <v>130</v>
      </c>
      <c r="BM216" s="230" t="s">
        <v>337</v>
      </c>
    </row>
    <row r="217" s="2" customFormat="1" ht="16.5" customHeight="1">
      <c r="A217" s="37"/>
      <c r="B217" s="38"/>
      <c r="C217" s="259" t="s">
        <v>338</v>
      </c>
      <c r="D217" s="259" t="s">
        <v>310</v>
      </c>
      <c r="E217" s="260" t="s">
        <v>339</v>
      </c>
      <c r="F217" s="261" t="s">
        <v>340</v>
      </c>
      <c r="G217" s="262" t="s">
        <v>129</v>
      </c>
      <c r="H217" s="263">
        <v>17</v>
      </c>
      <c r="I217" s="264"/>
      <c r="J217" s="265">
        <f>ROUND(I217*H217,2)</f>
        <v>0</v>
      </c>
      <c r="K217" s="266"/>
      <c r="L217" s="267"/>
      <c r="M217" s="268" t="s">
        <v>1</v>
      </c>
      <c r="N217" s="269" t="s">
        <v>40</v>
      </c>
      <c r="O217" s="90"/>
      <c r="P217" s="228">
        <f>O217*H217</f>
        <v>0</v>
      </c>
      <c r="Q217" s="228">
        <v>0.02</v>
      </c>
      <c r="R217" s="228">
        <f>Q217*H217</f>
        <v>0.34000000000000002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154</v>
      </c>
      <c r="AT217" s="230" t="s">
        <v>310</v>
      </c>
      <c r="AU217" s="230" t="s">
        <v>85</v>
      </c>
      <c r="AY217" s="16" t="s">
        <v>124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83</v>
      </c>
      <c r="BK217" s="231">
        <f>ROUND(I217*H217,2)</f>
        <v>0</v>
      </c>
      <c r="BL217" s="16" t="s">
        <v>130</v>
      </c>
      <c r="BM217" s="230" t="s">
        <v>341</v>
      </c>
    </row>
    <row r="218" s="2" customFormat="1">
      <c r="A218" s="37"/>
      <c r="B218" s="38"/>
      <c r="C218" s="39"/>
      <c r="D218" s="234" t="s">
        <v>186</v>
      </c>
      <c r="E218" s="39"/>
      <c r="F218" s="244" t="s">
        <v>342</v>
      </c>
      <c r="G218" s="39"/>
      <c r="H218" s="39"/>
      <c r="I218" s="245"/>
      <c r="J218" s="39"/>
      <c r="K218" s="39"/>
      <c r="L218" s="43"/>
      <c r="M218" s="246"/>
      <c r="N218" s="247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186</v>
      </c>
      <c r="AU218" s="16" t="s">
        <v>85</v>
      </c>
    </row>
    <row r="219" s="2" customFormat="1" ht="21.75" customHeight="1">
      <c r="A219" s="37"/>
      <c r="B219" s="38"/>
      <c r="C219" s="218" t="s">
        <v>343</v>
      </c>
      <c r="D219" s="218" t="s">
        <v>126</v>
      </c>
      <c r="E219" s="219" t="s">
        <v>344</v>
      </c>
      <c r="F219" s="220" t="s">
        <v>345</v>
      </c>
      <c r="G219" s="221" t="s">
        <v>129</v>
      </c>
      <c r="H219" s="222">
        <v>17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40</v>
      </c>
      <c r="O219" s="90"/>
      <c r="P219" s="228">
        <f>O219*H219</f>
        <v>0</v>
      </c>
      <c r="Q219" s="228">
        <v>5.0000000000000002E-05</v>
      </c>
      <c r="R219" s="228">
        <f>Q219*H219</f>
        <v>0.00085000000000000006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130</v>
      </c>
      <c r="AT219" s="230" t="s">
        <v>126</v>
      </c>
      <c r="AU219" s="230" t="s">
        <v>85</v>
      </c>
      <c r="AY219" s="16" t="s">
        <v>124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83</v>
      </c>
      <c r="BK219" s="231">
        <f>ROUND(I219*H219,2)</f>
        <v>0</v>
      </c>
      <c r="BL219" s="16" t="s">
        <v>130</v>
      </c>
      <c r="BM219" s="230" t="s">
        <v>346</v>
      </c>
    </row>
    <row r="220" s="2" customFormat="1" ht="16.5" customHeight="1">
      <c r="A220" s="37"/>
      <c r="B220" s="38"/>
      <c r="C220" s="259" t="s">
        <v>347</v>
      </c>
      <c r="D220" s="259" t="s">
        <v>310</v>
      </c>
      <c r="E220" s="260" t="s">
        <v>348</v>
      </c>
      <c r="F220" s="261" t="s">
        <v>349</v>
      </c>
      <c r="G220" s="262" t="s">
        <v>129</v>
      </c>
      <c r="H220" s="263">
        <v>51</v>
      </c>
      <c r="I220" s="264"/>
      <c r="J220" s="265">
        <f>ROUND(I220*H220,2)</f>
        <v>0</v>
      </c>
      <c r="K220" s="266"/>
      <c r="L220" s="267"/>
      <c r="M220" s="268" t="s">
        <v>1</v>
      </c>
      <c r="N220" s="269" t="s">
        <v>40</v>
      </c>
      <c r="O220" s="90"/>
      <c r="P220" s="228">
        <f>O220*H220</f>
        <v>0</v>
      </c>
      <c r="Q220" s="228">
        <v>0.0047200000000000002</v>
      </c>
      <c r="R220" s="228">
        <f>Q220*H220</f>
        <v>0.24072000000000002</v>
      </c>
      <c r="S220" s="228">
        <v>0</v>
      </c>
      <c r="T220" s="22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0" t="s">
        <v>154</v>
      </c>
      <c r="AT220" s="230" t="s">
        <v>310</v>
      </c>
      <c r="AU220" s="230" t="s">
        <v>85</v>
      </c>
      <c r="AY220" s="16" t="s">
        <v>124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6" t="s">
        <v>83</v>
      </c>
      <c r="BK220" s="231">
        <f>ROUND(I220*H220,2)</f>
        <v>0</v>
      </c>
      <c r="BL220" s="16" t="s">
        <v>130</v>
      </c>
      <c r="BM220" s="230" t="s">
        <v>350</v>
      </c>
    </row>
    <row r="221" s="13" customFormat="1">
      <c r="A221" s="13"/>
      <c r="B221" s="232"/>
      <c r="C221" s="233"/>
      <c r="D221" s="234" t="s">
        <v>170</v>
      </c>
      <c r="E221" s="235" t="s">
        <v>1</v>
      </c>
      <c r="F221" s="236" t="s">
        <v>351</v>
      </c>
      <c r="G221" s="233"/>
      <c r="H221" s="237">
        <v>51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170</v>
      </c>
      <c r="AU221" s="243" t="s">
        <v>85</v>
      </c>
      <c r="AV221" s="13" t="s">
        <v>85</v>
      </c>
      <c r="AW221" s="13" t="s">
        <v>31</v>
      </c>
      <c r="AX221" s="13" t="s">
        <v>83</v>
      </c>
      <c r="AY221" s="243" t="s">
        <v>124</v>
      </c>
    </row>
    <row r="222" s="2" customFormat="1" ht="16.5" customHeight="1">
      <c r="A222" s="37"/>
      <c r="B222" s="38"/>
      <c r="C222" s="259" t="s">
        <v>352</v>
      </c>
      <c r="D222" s="259" t="s">
        <v>310</v>
      </c>
      <c r="E222" s="260" t="s">
        <v>353</v>
      </c>
      <c r="F222" s="261" t="s">
        <v>354</v>
      </c>
      <c r="G222" s="262" t="s">
        <v>129</v>
      </c>
      <c r="H222" s="263">
        <v>17</v>
      </c>
      <c r="I222" s="264"/>
      <c r="J222" s="265">
        <f>ROUND(I222*H222,2)</f>
        <v>0</v>
      </c>
      <c r="K222" s="266"/>
      <c r="L222" s="267"/>
      <c r="M222" s="268" t="s">
        <v>1</v>
      </c>
      <c r="N222" s="269" t="s">
        <v>40</v>
      </c>
      <c r="O222" s="90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154</v>
      </c>
      <c r="AT222" s="230" t="s">
        <v>310</v>
      </c>
      <c r="AU222" s="230" t="s">
        <v>85</v>
      </c>
      <c r="AY222" s="16" t="s">
        <v>124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83</v>
      </c>
      <c r="BK222" s="231">
        <f>ROUND(I222*H222,2)</f>
        <v>0</v>
      </c>
      <c r="BL222" s="16" t="s">
        <v>130</v>
      </c>
      <c r="BM222" s="230" t="s">
        <v>355</v>
      </c>
    </row>
    <row r="223" s="2" customFormat="1">
      <c r="A223" s="37"/>
      <c r="B223" s="38"/>
      <c r="C223" s="39"/>
      <c r="D223" s="234" t="s">
        <v>186</v>
      </c>
      <c r="E223" s="39"/>
      <c r="F223" s="244" t="s">
        <v>356</v>
      </c>
      <c r="G223" s="39"/>
      <c r="H223" s="39"/>
      <c r="I223" s="245"/>
      <c r="J223" s="39"/>
      <c r="K223" s="39"/>
      <c r="L223" s="43"/>
      <c r="M223" s="246"/>
      <c r="N223" s="24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186</v>
      </c>
      <c r="AU223" s="16" t="s">
        <v>85</v>
      </c>
    </row>
    <row r="224" s="2" customFormat="1" ht="16.5" customHeight="1">
      <c r="A224" s="37"/>
      <c r="B224" s="38"/>
      <c r="C224" s="218" t="s">
        <v>357</v>
      </c>
      <c r="D224" s="218" t="s">
        <v>126</v>
      </c>
      <c r="E224" s="219" t="s">
        <v>358</v>
      </c>
      <c r="F224" s="220" t="s">
        <v>359</v>
      </c>
      <c r="G224" s="221" t="s">
        <v>129</v>
      </c>
      <c r="H224" s="222">
        <v>17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40</v>
      </c>
      <c r="O224" s="90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130</v>
      </c>
      <c r="AT224" s="230" t="s">
        <v>126</v>
      </c>
      <c r="AU224" s="230" t="s">
        <v>85</v>
      </c>
      <c r="AY224" s="16" t="s">
        <v>124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83</v>
      </c>
      <c r="BK224" s="231">
        <f>ROUND(I224*H224,2)</f>
        <v>0</v>
      </c>
      <c r="BL224" s="16" t="s">
        <v>130</v>
      </c>
      <c r="BM224" s="230" t="s">
        <v>360</v>
      </c>
    </row>
    <row r="225" s="2" customFormat="1" ht="16.5" customHeight="1">
      <c r="A225" s="37"/>
      <c r="B225" s="38"/>
      <c r="C225" s="259" t="s">
        <v>361</v>
      </c>
      <c r="D225" s="259" t="s">
        <v>310</v>
      </c>
      <c r="E225" s="260" t="s">
        <v>362</v>
      </c>
      <c r="F225" s="261" t="s">
        <v>363</v>
      </c>
      <c r="G225" s="262" t="s">
        <v>286</v>
      </c>
      <c r="H225" s="263">
        <v>0.017000000000000001</v>
      </c>
      <c r="I225" s="264"/>
      <c r="J225" s="265">
        <f>ROUND(I225*H225,2)</f>
        <v>0</v>
      </c>
      <c r="K225" s="266"/>
      <c r="L225" s="267"/>
      <c r="M225" s="268" t="s">
        <v>1</v>
      </c>
      <c r="N225" s="269" t="s">
        <v>40</v>
      </c>
      <c r="O225" s="90"/>
      <c r="P225" s="228">
        <f>O225*H225</f>
        <v>0</v>
      </c>
      <c r="Q225" s="228">
        <v>1</v>
      </c>
      <c r="R225" s="228">
        <f>Q225*H225</f>
        <v>0.017000000000000001</v>
      </c>
      <c r="S225" s="228">
        <v>0</v>
      </c>
      <c r="T225" s="22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0" t="s">
        <v>154</v>
      </c>
      <c r="AT225" s="230" t="s">
        <v>310</v>
      </c>
      <c r="AU225" s="230" t="s">
        <v>85</v>
      </c>
      <c r="AY225" s="16" t="s">
        <v>124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6" t="s">
        <v>83</v>
      </c>
      <c r="BK225" s="231">
        <f>ROUND(I225*H225,2)</f>
        <v>0</v>
      </c>
      <c r="BL225" s="16" t="s">
        <v>130</v>
      </c>
      <c r="BM225" s="230" t="s">
        <v>364</v>
      </c>
    </row>
    <row r="226" s="2" customFormat="1">
      <c r="A226" s="37"/>
      <c r="B226" s="38"/>
      <c r="C226" s="39"/>
      <c r="D226" s="234" t="s">
        <v>186</v>
      </c>
      <c r="E226" s="39"/>
      <c r="F226" s="244" t="s">
        <v>365</v>
      </c>
      <c r="G226" s="39"/>
      <c r="H226" s="39"/>
      <c r="I226" s="245"/>
      <c r="J226" s="39"/>
      <c r="K226" s="39"/>
      <c r="L226" s="43"/>
      <c r="M226" s="246"/>
      <c r="N226" s="247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186</v>
      </c>
      <c r="AU226" s="16" t="s">
        <v>85</v>
      </c>
    </row>
    <row r="227" s="13" customFormat="1">
      <c r="A227" s="13"/>
      <c r="B227" s="232"/>
      <c r="C227" s="233"/>
      <c r="D227" s="234" t="s">
        <v>170</v>
      </c>
      <c r="E227" s="233"/>
      <c r="F227" s="236" t="s">
        <v>366</v>
      </c>
      <c r="G227" s="233"/>
      <c r="H227" s="237">
        <v>0.017000000000000001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170</v>
      </c>
      <c r="AU227" s="243" t="s">
        <v>85</v>
      </c>
      <c r="AV227" s="13" t="s">
        <v>85</v>
      </c>
      <c r="AW227" s="13" t="s">
        <v>4</v>
      </c>
      <c r="AX227" s="13" t="s">
        <v>83</v>
      </c>
      <c r="AY227" s="243" t="s">
        <v>124</v>
      </c>
    </row>
    <row r="228" s="2" customFormat="1" ht="16.5" customHeight="1">
      <c r="A228" s="37"/>
      <c r="B228" s="38"/>
      <c r="C228" s="218" t="s">
        <v>367</v>
      </c>
      <c r="D228" s="218" t="s">
        <v>126</v>
      </c>
      <c r="E228" s="219" t="s">
        <v>368</v>
      </c>
      <c r="F228" s="220" t="s">
        <v>369</v>
      </c>
      <c r="G228" s="221" t="s">
        <v>129</v>
      </c>
      <c r="H228" s="222">
        <v>17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40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130</v>
      </c>
      <c r="AT228" s="230" t="s">
        <v>126</v>
      </c>
      <c r="AU228" s="230" t="s">
        <v>85</v>
      </c>
      <c r="AY228" s="16" t="s">
        <v>124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83</v>
      </c>
      <c r="BK228" s="231">
        <f>ROUND(I228*H228,2)</f>
        <v>0</v>
      </c>
      <c r="BL228" s="16" t="s">
        <v>130</v>
      </c>
      <c r="BM228" s="230" t="s">
        <v>370</v>
      </c>
    </row>
    <row r="229" s="2" customFormat="1" ht="16.5" customHeight="1">
      <c r="A229" s="37"/>
      <c r="B229" s="38"/>
      <c r="C229" s="259" t="s">
        <v>371</v>
      </c>
      <c r="D229" s="259" t="s">
        <v>310</v>
      </c>
      <c r="E229" s="260" t="s">
        <v>372</v>
      </c>
      <c r="F229" s="261" t="s">
        <v>373</v>
      </c>
      <c r="G229" s="262" t="s">
        <v>129</v>
      </c>
      <c r="H229" s="263">
        <v>17</v>
      </c>
      <c r="I229" s="264"/>
      <c r="J229" s="265">
        <f>ROUND(I229*H229,2)</f>
        <v>0</v>
      </c>
      <c r="K229" s="266"/>
      <c r="L229" s="267"/>
      <c r="M229" s="268" t="s">
        <v>1</v>
      </c>
      <c r="N229" s="269" t="s">
        <v>40</v>
      </c>
      <c r="O229" s="90"/>
      <c r="P229" s="228">
        <f>O229*H229</f>
        <v>0</v>
      </c>
      <c r="Q229" s="228">
        <v>0.00069999999999999999</v>
      </c>
      <c r="R229" s="228">
        <f>Q229*H229</f>
        <v>0.011899999999999999</v>
      </c>
      <c r="S229" s="228">
        <v>0</v>
      </c>
      <c r="T229" s="22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0" t="s">
        <v>154</v>
      </c>
      <c r="AT229" s="230" t="s">
        <v>310</v>
      </c>
      <c r="AU229" s="230" t="s">
        <v>85</v>
      </c>
      <c r="AY229" s="16" t="s">
        <v>124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6" t="s">
        <v>83</v>
      </c>
      <c r="BK229" s="231">
        <f>ROUND(I229*H229,2)</f>
        <v>0</v>
      </c>
      <c r="BL229" s="16" t="s">
        <v>130</v>
      </c>
      <c r="BM229" s="230" t="s">
        <v>374</v>
      </c>
    </row>
    <row r="230" s="2" customFormat="1" ht="16.5" customHeight="1">
      <c r="A230" s="37"/>
      <c r="B230" s="38"/>
      <c r="C230" s="218" t="s">
        <v>375</v>
      </c>
      <c r="D230" s="218" t="s">
        <v>126</v>
      </c>
      <c r="E230" s="219" t="s">
        <v>376</v>
      </c>
      <c r="F230" s="220" t="s">
        <v>377</v>
      </c>
      <c r="G230" s="221" t="s">
        <v>129</v>
      </c>
      <c r="H230" s="222">
        <v>17</v>
      </c>
      <c r="I230" s="223"/>
      <c r="J230" s="224">
        <f>ROUND(I230*H230,2)</f>
        <v>0</v>
      </c>
      <c r="K230" s="225"/>
      <c r="L230" s="43"/>
      <c r="M230" s="226" t="s">
        <v>1</v>
      </c>
      <c r="N230" s="227" t="s">
        <v>40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130</v>
      </c>
      <c r="AT230" s="230" t="s">
        <v>126</v>
      </c>
      <c r="AU230" s="230" t="s">
        <v>85</v>
      </c>
      <c r="AY230" s="16" t="s">
        <v>124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83</v>
      </c>
      <c r="BK230" s="231">
        <f>ROUND(I230*H230,2)</f>
        <v>0</v>
      </c>
      <c r="BL230" s="16" t="s">
        <v>130</v>
      </c>
      <c r="BM230" s="230" t="s">
        <v>378</v>
      </c>
    </row>
    <row r="231" s="2" customFormat="1" ht="16.5" customHeight="1">
      <c r="A231" s="37"/>
      <c r="B231" s="38"/>
      <c r="C231" s="218" t="s">
        <v>379</v>
      </c>
      <c r="D231" s="218" t="s">
        <v>126</v>
      </c>
      <c r="E231" s="219" t="s">
        <v>380</v>
      </c>
      <c r="F231" s="220" t="s">
        <v>381</v>
      </c>
      <c r="G231" s="221" t="s">
        <v>224</v>
      </c>
      <c r="H231" s="222">
        <v>1.7</v>
      </c>
      <c r="I231" s="223"/>
      <c r="J231" s="224">
        <f>ROUND(I231*H231,2)</f>
        <v>0</v>
      </c>
      <c r="K231" s="225"/>
      <c r="L231" s="43"/>
      <c r="M231" s="226" t="s">
        <v>1</v>
      </c>
      <c r="N231" s="227" t="s">
        <v>40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130</v>
      </c>
      <c r="AT231" s="230" t="s">
        <v>126</v>
      </c>
      <c r="AU231" s="230" t="s">
        <v>85</v>
      </c>
      <c r="AY231" s="16" t="s">
        <v>124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83</v>
      </c>
      <c r="BK231" s="231">
        <f>ROUND(I231*H231,2)</f>
        <v>0</v>
      </c>
      <c r="BL231" s="16" t="s">
        <v>130</v>
      </c>
      <c r="BM231" s="230" t="s">
        <v>382</v>
      </c>
    </row>
    <row r="232" s="2" customFormat="1">
      <c r="A232" s="37"/>
      <c r="B232" s="38"/>
      <c r="C232" s="39"/>
      <c r="D232" s="234" t="s">
        <v>186</v>
      </c>
      <c r="E232" s="39"/>
      <c r="F232" s="244" t="s">
        <v>383</v>
      </c>
      <c r="G232" s="39"/>
      <c r="H232" s="39"/>
      <c r="I232" s="245"/>
      <c r="J232" s="39"/>
      <c r="K232" s="39"/>
      <c r="L232" s="43"/>
      <c r="M232" s="246"/>
      <c r="N232" s="247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186</v>
      </c>
      <c r="AU232" s="16" t="s">
        <v>85</v>
      </c>
    </row>
    <row r="233" s="13" customFormat="1">
      <c r="A233" s="13"/>
      <c r="B233" s="232"/>
      <c r="C233" s="233"/>
      <c r="D233" s="234" t="s">
        <v>170</v>
      </c>
      <c r="E233" s="235" t="s">
        <v>1</v>
      </c>
      <c r="F233" s="236" t="s">
        <v>384</v>
      </c>
      <c r="G233" s="233"/>
      <c r="H233" s="237">
        <v>1.7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170</v>
      </c>
      <c r="AU233" s="243" t="s">
        <v>85</v>
      </c>
      <c r="AV233" s="13" t="s">
        <v>85</v>
      </c>
      <c r="AW233" s="13" t="s">
        <v>31</v>
      </c>
      <c r="AX233" s="13" t="s">
        <v>83</v>
      </c>
      <c r="AY233" s="243" t="s">
        <v>124</v>
      </c>
    </row>
    <row r="234" s="2" customFormat="1" ht="16.5" customHeight="1">
      <c r="A234" s="37"/>
      <c r="B234" s="38"/>
      <c r="C234" s="218" t="s">
        <v>385</v>
      </c>
      <c r="D234" s="218" t="s">
        <v>126</v>
      </c>
      <c r="E234" s="219" t="s">
        <v>386</v>
      </c>
      <c r="F234" s="220" t="s">
        <v>387</v>
      </c>
      <c r="G234" s="221" t="s">
        <v>224</v>
      </c>
      <c r="H234" s="222">
        <v>1.7</v>
      </c>
      <c r="I234" s="223"/>
      <c r="J234" s="224">
        <f>ROUND(I234*H234,2)</f>
        <v>0</v>
      </c>
      <c r="K234" s="225"/>
      <c r="L234" s="43"/>
      <c r="M234" s="226" t="s">
        <v>1</v>
      </c>
      <c r="N234" s="227" t="s">
        <v>40</v>
      </c>
      <c r="O234" s="90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0" t="s">
        <v>130</v>
      </c>
      <c r="AT234" s="230" t="s">
        <v>126</v>
      </c>
      <c r="AU234" s="230" t="s">
        <v>85</v>
      </c>
      <c r="AY234" s="16" t="s">
        <v>124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6" t="s">
        <v>83</v>
      </c>
      <c r="BK234" s="231">
        <f>ROUND(I234*H234,2)</f>
        <v>0</v>
      </c>
      <c r="BL234" s="16" t="s">
        <v>130</v>
      </c>
      <c r="BM234" s="230" t="s">
        <v>388</v>
      </c>
    </row>
    <row r="235" s="2" customFormat="1">
      <c r="A235" s="37"/>
      <c r="B235" s="38"/>
      <c r="C235" s="39"/>
      <c r="D235" s="234" t="s">
        <v>186</v>
      </c>
      <c r="E235" s="39"/>
      <c r="F235" s="244" t="s">
        <v>389</v>
      </c>
      <c r="G235" s="39"/>
      <c r="H235" s="39"/>
      <c r="I235" s="245"/>
      <c r="J235" s="39"/>
      <c r="K235" s="39"/>
      <c r="L235" s="43"/>
      <c r="M235" s="246"/>
      <c r="N235" s="247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186</v>
      </c>
      <c r="AU235" s="16" t="s">
        <v>85</v>
      </c>
    </row>
    <row r="236" s="12" customFormat="1" ht="22.8" customHeight="1">
      <c r="A236" s="12"/>
      <c r="B236" s="202"/>
      <c r="C236" s="203"/>
      <c r="D236" s="204" t="s">
        <v>74</v>
      </c>
      <c r="E236" s="216" t="s">
        <v>135</v>
      </c>
      <c r="F236" s="216" t="s">
        <v>390</v>
      </c>
      <c r="G236" s="203"/>
      <c r="H236" s="203"/>
      <c r="I236" s="206"/>
      <c r="J236" s="217">
        <f>BK236</f>
        <v>0</v>
      </c>
      <c r="K236" s="203"/>
      <c r="L236" s="208"/>
      <c r="M236" s="209"/>
      <c r="N236" s="210"/>
      <c r="O236" s="210"/>
      <c r="P236" s="211">
        <f>SUM(P237:P247)</f>
        <v>0</v>
      </c>
      <c r="Q236" s="210"/>
      <c r="R236" s="211">
        <f>SUM(R237:R247)</f>
        <v>5.5193733500000004</v>
      </c>
      <c r="S236" s="210"/>
      <c r="T236" s="212">
        <f>SUM(T237:T247)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3" t="s">
        <v>83</v>
      </c>
      <c r="AT236" s="214" t="s">
        <v>74</v>
      </c>
      <c r="AU236" s="214" t="s">
        <v>83</v>
      </c>
      <c r="AY236" s="213" t="s">
        <v>124</v>
      </c>
      <c r="BK236" s="215">
        <f>SUM(BK237:BK247)</f>
        <v>0</v>
      </c>
    </row>
    <row r="237" s="2" customFormat="1" ht="16.5" customHeight="1">
      <c r="A237" s="37"/>
      <c r="B237" s="38"/>
      <c r="C237" s="218" t="s">
        <v>391</v>
      </c>
      <c r="D237" s="218" t="s">
        <v>126</v>
      </c>
      <c r="E237" s="219" t="s">
        <v>392</v>
      </c>
      <c r="F237" s="220" t="s">
        <v>393</v>
      </c>
      <c r="G237" s="221" t="s">
        <v>224</v>
      </c>
      <c r="H237" s="222">
        <v>11</v>
      </c>
      <c r="I237" s="223"/>
      <c r="J237" s="224">
        <f>ROUND(I237*H237,2)</f>
        <v>0</v>
      </c>
      <c r="K237" s="225"/>
      <c r="L237" s="43"/>
      <c r="M237" s="226" t="s">
        <v>1</v>
      </c>
      <c r="N237" s="227" t="s">
        <v>40</v>
      </c>
      <c r="O237" s="90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130</v>
      </c>
      <c r="AT237" s="230" t="s">
        <v>126</v>
      </c>
      <c r="AU237" s="230" t="s">
        <v>85</v>
      </c>
      <c r="AY237" s="16" t="s">
        <v>124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83</v>
      </c>
      <c r="BK237" s="231">
        <f>ROUND(I237*H237,2)</f>
        <v>0</v>
      </c>
      <c r="BL237" s="16" t="s">
        <v>130</v>
      </c>
      <c r="BM237" s="230" t="s">
        <v>394</v>
      </c>
    </row>
    <row r="238" s="13" customFormat="1">
      <c r="A238" s="13"/>
      <c r="B238" s="232"/>
      <c r="C238" s="233"/>
      <c r="D238" s="234" t="s">
        <v>170</v>
      </c>
      <c r="E238" s="235" t="s">
        <v>1</v>
      </c>
      <c r="F238" s="236" t="s">
        <v>395</v>
      </c>
      <c r="G238" s="233"/>
      <c r="H238" s="237">
        <v>11</v>
      </c>
      <c r="I238" s="238"/>
      <c r="J238" s="233"/>
      <c r="K238" s="233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170</v>
      </c>
      <c r="AU238" s="243" t="s">
        <v>85</v>
      </c>
      <c r="AV238" s="13" t="s">
        <v>85</v>
      </c>
      <c r="AW238" s="13" t="s">
        <v>31</v>
      </c>
      <c r="AX238" s="13" t="s">
        <v>83</v>
      </c>
      <c r="AY238" s="243" t="s">
        <v>124</v>
      </c>
    </row>
    <row r="239" s="2" customFormat="1" ht="16.5" customHeight="1">
      <c r="A239" s="37"/>
      <c r="B239" s="38"/>
      <c r="C239" s="218" t="s">
        <v>396</v>
      </c>
      <c r="D239" s="218" t="s">
        <v>126</v>
      </c>
      <c r="E239" s="219" t="s">
        <v>397</v>
      </c>
      <c r="F239" s="220" t="s">
        <v>398</v>
      </c>
      <c r="G239" s="221" t="s">
        <v>293</v>
      </c>
      <c r="H239" s="222">
        <v>20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40</v>
      </c>
      <c r="O239" s="90"/>
      <c r="P239" s="228">
        <f>O239*H239</f>
        <v>0</v>
      </c>
      <c r="Q239" s="228">
        <v>0.0086499999999999997</v>
      </c>
      <c r="R239" s="228">
        <f>Q239*H239</f>
        <v>0.17299999999999999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130</v>
      </c>
      <c r="AT239" s="230" t="s">
        <v>126</v>
      </c>
      <c r="AU239" s="230" t="s">
        <v>85</v>
      </c>
      <c r="AY239" s="16" t="s">
        <v>124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83</v>
      </c>
      <c r="BK239" s="231">
        <f>ROUND(I239*H239,2)</f>
        <v>0</v>
      </c>
      <c r="BL239" s="16" t="s">
        <v>130</v>
      </c>
      <c r="BM239" s="230" t="s">
        <v>399</v>
      </c>
    </row>
    <row r="240" s="13" customFormat="1">
      <c r="A240" s="13"/>
      <c r="B240" s="232"/>
      <c r="C240" s="233"/>
      <c r="D240" s="234" t="s">
        <v>170</v>
      </c>
      <c r="E240" s="235" t="s">
        <v>1</v>
      </c>
      <c r="F240" s="236" t="s">
        <v>400</v>
      </c>
      <c r="G240" s="233"/>
      <c r="H240" s="237">
        <v>20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170</v>
      </c>
      <c r="AU240" s="243" t="s">
        <v>85</v>
      </c>
      <c r="AV240" s="13" t="s">
        <v>85</v>
      </c>
      <c r="AW240" s="13" t="s">
        <v>31</v>
      </c>
      <c r="AX240" s="13" t="s">
        <v>83</v>
      </c>
      <c r="AY240" s="243" t="s">
        <v>124</v>
      </c>
    </row>
    <row r="241" s="2" customFormat="1" ht="16.5" customHeight="1">
      <c r="A241" s="37"/>
      <c r="B241" s="38"/>
      <c r="C241" s="218" t="s">
        <v>401</v>
      </c>
      <c r="D241" s="218" t="s">
        <v>126</v>
      </c>
      <c r="E241" s="219" t="s">
        <v>402</v>
      </c>
      <c r="F241" s="220" t="s">
        <v>403</v>
      </c>
      <c r="G241" s="221" t="s">
        <v>293</v>
      </c>
      <c r="H241" s="222">
        <v>20</v>
      </c>
      <c r="I241" s="223"/>
      <c r="J241" s="224">
        <f>ROUND(I241*H241,2)</f>
        <v>0</v>
      </c>
      <c r="K241" s="225"/>
      <c r="L241" s="43"/>
      <c r="M241" s="226" t="s">
        <v>1</v>
      </c>
      <c r="N241" s="227" t="s">
        <v>40</v>
      </c>
      <c r="O241" s="90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130</v>
      </c>
      <c r="AT241" s="230" t="s">
        <v>126</v>
      </c>
      <c r="AU241" s="230" t="s">
        <v>85</v>
      </c>
      <c r="AY241" s="16" t="s">
        <v>124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83</v>
      </c>
      <c r="BK241" s="231">
        <f>ROUND(I241*H241,2)</f>
        <v>0</v>
      </c>
      <c r="BL241" s="16" t="s">
        <v>130</v>
      </c>
      <c r="BM241" s="230" t="s">
        <v>404</v>
      </c>
    </row>
    <row r="242" s="2" customFormat="1" ht="16.5" customHeight="1">
      <c r="A242" s="37"/>
      <c r="B242" s="38"/>
      <c r="C242" s="218" t="s">
        <v>405</v>
      </c>
      <c r="D242" s="218" t="s">
        <v>126</v>
      </c>
      <c r="E242" s="219" t="s">
        <v>406</v>
      </c>
      <c r="F242" s="220" t="s">
        <v>407</v>
      </c>
      <c r="G242" s="221" t="s">
        <v>286</v>
      </c>
      <c r="H242" s="222">
        <v>0.23699999999999999</v>
      </c>
      <c r="I242" s="223"/>
      <c r="J242" s="224">
        <f>ROUND(I242*H242,2)</f>
        <v>0</v>
      </c>
      <c r="K242" s="225"/>
      <c r="L242" s="43"/>
      <c r="M242" s="226" t="s">
        <v>1</v>
      </c>
      <c r="N242" s="227" t="s">
        <v>40</v>
      </c>
      <c r="O242" s="90"/>
      <c r="P242" s="228">
        <f>O242*H242</f>
        <v>0</v>
      </c>
      <c r="Q242" s="228">
        <v>1.03955</v>
      </c>
      <c r="R242" s="228">
        <f>Q242*H242</f>
        <v>0.24637334999999999</v>
      </c>
      <c r="S242" s="228">
        <v>0</v>
      </c>
      <c r="T242" s="229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0" t="s">
        <v>130</v>
      </c>
      <c r="AT242" s="230" t="s">
        <v>126</v>
      </c>
      <c r="AU242" s="230" t="s">
        <v>85</v>
      </c>
      <c r="AY242" s="16" t="s">
        <v>124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6" t="s">
        <v>83</v>
      </c>
      <c r="BK242" s="231">
        <f>ROUND(I242*H242,2)</f>
        <v>0</v>
      </c>
      <c r="BL242" s="16" t="s">
        <v>130</v>
      </c>
      <c r="BM242" s="230" t="s">
        <v>408</v>
      </c>
    </row>
    <row r="243" s="13" customFormat="1">
      <c r="A243" s="13"/>
      <c r="B243" s="232"/>
      <c r="C243" s="233"/>
      <c r="D243" s="234" t="s">
        <v>170</v>
      </c>
      <c r="E243" s="235" t="s">
        <v>1</v>
      </c>
      <c r="F243" s="236" t="s">
        <v>409</v>
      </c>
      <c r="G243" s="233"/>
      <c r="H243" s="237">
        <v>0.23699999999999999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170</v>
      </c>
      <c r="AU243" s="243" t="s">
        <v>85</v>
      </c>
      <c r="AV243" s="13" t="s">
        <v>85</v>
      </c>
      <c r="AW243" s="13" t="s">
        <v>31</v>
      </c>
      <c r="AX243" s="13" t="s">
        <v>83</v>
      </c>
      <c r="AY243" s="243" t="s">
        <v>124</v>
      </c>
    </row>
    <row r="244" s="2" customFormat="1" ht="16.5" customHeight="1">
      <c r="A244" s="37"/>
      <c r="B244" s="38"/>
      <c r="C244" s="218" t="s">
        <v>410</v>
      </c>
      <c r="D244" s="218" t="s">
        <v>126</v>
      </c>
      <c r="E244" s="219" t="s">
        <v>411</v>
      </c>
      <c r="F244" s="220" t="s">
        <v>412</v>
      </c>
      <c r="G244" s="221" t="s">
        <v>224</v>
      </c>
      <c r="H244" s="222">
        <v>1</v>
      </c>
      <c r="I244" s="223"/>
      <c r="J244" s="224">
        <f>ROUND(I244*H244,2)</f>
        <v>0</v>
      </c>
      <c r="K244" s="225"/>
      <c r="L244" s="43"/>
      <c r="M244" s="226" t="s">
        <v>1</v>
      </c>
      <c r="N244" s="227" t="s">
        <v>40</v>
      </c>
      <c r="O244" s="90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0" t="s">
        <v>130</v>
      </c>
      <c r="AT244" s="230" t="s">
        <v>126</v>
      </c>
      <c r="AU244" s="230" t="s">
        <v>85</v>
      </c>
      <c r="AY244" s="16" t="s">
        <v>124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6" t="s">
        <v>83</v>
      </c>
      <c r="BK244" s="231">
        <f>ROUND(I244*H244,2)</f>
        <v>0</v>
      </c>
      <c r="BL244" s="16" t="s">
        <v>130</v>
      </c>
      <c r="BM244" s="230" t="s">
        <v>413</v>
      </c>
    </row>
    <row r="245" s="13" customFormat="1">
      <c r="A245" s="13"/>
      <c r="B245" s="232"/>
      <c r="C245" s="233"/>
      <c r="D245" s="234" t="s">
        <v>170</v>
      </c>
      <c r="E245" s="235" t="s">
        <v>1</v>
      </c>
      <c r="F245" s="236" t="s">
        <v>414</v>
      </c>
      <c r="G245" s="233"/>
      <c r="H245" s="237">
        <v>1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170</v>
      </c>
      <c r="AU245" s="243" t="s">
        <v>85</v>
      </c>
      <c r="AV245" s="13" t="s">
        <v>85</v>
      </c>
      <c r="AW245" s="13" t="s">
        <v>31</v>
      </c>
      <c r="AX245" s="13" t="s">
        <v>83</v>
      </c>
      <c r="AY245" s="243" t="s">
        <v>124</v>
      </c>
    </row>
    <row r="246" s="2" customFormat="1" ht="16.5" customHeight="1">
      <c r="A246" s="37"/>
      <c r="B246" s="38"/>
      <c r="C246" s="218" t="s">
        <v>415</v>
      </c>
      <c r="D246" s="218" t="s">
        <v>126</v>
      </c>
      <c r="E246" s="219" t="s">
        <v>416</v>
      </c>
      <c r="F246" s="220" t="s">
        <v>417</v>
      </c>
      <c r="G246" s="221" t="s">
        <v>129</v>
      </c>
      <c r="H246" s="222">
        <v>51</v>
      </c>
      <c r="I246" s="223"/>
      <c r="J246" s="224">
        <f>ROUND(I246*H246,2)</f>
        <v>0</v>
      </c>
      <c r="K246" s="225"/>
      <c r="L246" s="43"/>
      <c r="M246" s="226" t="s">
        <v>1</v>
      </c>
      <c r="N246" s="227" t="s">
        <v>40</v>
      </c>
      <c r="O246" s="90"/>
      <c r="P246" s="228">
        <f>O246*H246</f>
        <v>0</v>
      </c>
      <c r="Q246" s="228">
        <v>0.10000000000000001</v>
      </c>
      <c r="R246" s="228">
        <f>Q246*H246</f>
        <v>5.1000000000000005</v>
      </c>
      <c r="S246" s="228">
        <v>0</v>
      </c>
      <c r="T246" s="22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0" t="s">
        <v>130</v>
      </c>
      <c r="AT246" s="230" t="s">
        <v>126</v>
      </c>
      <c r="AU246" s="230" t="s">
        <v>85</v>
      </c>
      <c r="AY246" s="16" t="s">
        <v>124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6" t="s">
        <v>83</v>
      </c>
      <c r="BK246" s="231">
        <f>ROUND(I246*H246,2)</f>
        <v>0</v>
      </c>
      <c r="BL246" s="16" t="s">
        <v>130</v>
      </c>
      <c r="BM246" s="230" t="s">
        <v>418</v>
      </c>
    </row>
    <row r="247" s="2" customFormat="1">
      <c r="A247" s="37"/>
      <c r="B247" s="38"/>
      <c r="C247" s="39"/>
      <c r="D247" s="234" t="s">
        <v>186</v>
      </c>
      <c r="E247" s="39"/>
      <c r="F247" s="244" t="s">
        <v>419</v>
      </c>
      <c r="G247" s="39"/>
      <c r="H247" s="39"/>
      <c r="I247" s="245"/>
      <c r="J247" s="39"/>
      <c r="K247" s="39"/>
      <c r="L247" s="43"/>
      <c r="M247" s="246"/>
      <c r="N247" s="247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186</v>
      </c>
      <c r="AU247" s="16" t="s">
        <v>85</v>
      </c>
    </row>
    <row r="248" s="12" customFormat="1" ht="22.8" customHeight="1">
      <c r="A248" s="12"/>
      <c r="B248" s="202"/>
      <c r="C248" s="203"/>
      <c r="D248" s="204" t="s">
        <v>74</v>
      </c>
      <c r="E248" s="216" t="s">
        <v>130</v>
      </c>
      <c r="F248" s="216" t="s">
        <v>420</v>
      </c>
      <c r="G248" s="203"/>
      <c r="H248" s="203"/>
      <c r="I248" s="206"/>
      <c r="J248" s="217">
        <f>BK248</f>
        <v>0</v>
      </c>
      <c r="K248" s="203"/>
      <c r="L248" s="208"/>
      <c r="M248" s="209"/>
      <c r="N248" s="210"/>
      <c r="O248" s="210"/>
      <c r="P248" s="211">
        <f>SUM(P249:P265)</f>
        <v>0</v>
      </c>
      <c r="Q248" s="210"/>
      <c r="R248" s="211">
        <f>SUM(R249:R265)</f>
        <v>2864.6111999999998</v>
      </c>
      <c r="S248" s="210"/>
      <c r="T248" s="212">
        <f>SUM(T249:T265)</f>
        <v>0.40499999999999997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3" t="s">
        <v>83</v>
      </c>
      <c r="AT248" s="214" t="s">
        <v>74</v>
      </c>
      <c r="AU248" s="214" t="s">
        <v>83</v>
      </c>
      <c r="AY248" s="213" t="s">
        <v>124</v>
      </c>
      <c r="BK248" s="215">
        <f>SUM(BK249:BK265)</f>
        <v>0</v>
      </c>
    </row>
    <row r="249" s="2" customFormat="1" ht="24.15" customHeight="1">
      <c r="A249" s="37"/>
      <c r="B249" s="38"/>
      <c r="C249" s="218" t="s">
        <v>421</v>
      </c>
      <c r="D249" s="218" t="s">
        <v>126</v>
      </c>
      <c r="E249" s="219" t="s">
        <v>422</v>
      </c>
      <c r="F249" s="220" t="s">
        <v>423</v>
      </c>
      <c r="G249" s="221" t="s">
        <v>224</v>
      </c>
      <c r="H249" s="222">
        <v>469.60000000000002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40</v>
      </c>
      <c r="O249" s="90"/>
      <c r="P249" s="228">
        <f>O249*H249</f>
        <v>0</v>
      </c>
      <c r="Q249" s="228">
        <v>1.8480000000000001</v>
      </c>
      <c r="R249" s="228">
        <f>Q249*H249</f>
        <v>867.82080000000008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130</v>
      </c>
      <c r="AT249" s="230" t="s">
        <v>126</v>
      </c>
      <c r="AU249" s="230" t="s">
        <v>85</v>
      </c>
      <c r="AY249" s="16" t="s">
        <v>124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83</v>
      </c>
      <c r="BK249" s="231">
        <f>ROUND(I249*H249,2)</f>
        <v>0</v>
      </c>
      <c r="BL249" s="16" t="s">
        <v>130</v>
      </c>
      <c r="BM249" s="230" t="s">
        <v>424</v>
      </c>
    </row>
    <row r="250" s="2" customFormat="1">
      <c r="A250" s="37"/>
      <c r="B250" s="38"/>
      <c r="C250" s="39"/>
      <c r="D250" s="234" t="s">
        <v>186</v>
      </c>
      <c r="E250" s="39"/>
      <c r="F250" s="244" t="s">
        <v>425</v>
      </c>
      <c r="G250" s="39"/>
      <c r="H250" s="39"/>
      <c r="I250" s="245"/>
      <c r="J250" s="39"/>
      <c r="K250" s="39"/>
      <c r="L250" s="43"/>
      <c r="M250" s="246"/>
      <c r="N250" s="247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186</v>
      </c>
      <c r="AU250" s="16" t="s">
        <v>85</v>
      </c>
    </row>
    <row r="251" s="13" customFormat="1">
      <c r="A251" s="13"/>
      <c r="B251" s="232"/>
      <c r="C251" s="233"/>
      <c r="D251" s="234" t="s">
        <v>170</v>
      </c>
      <c r="E251" s="235" t="s">
        <v>1</v>
      </c>
      <c r="F251" s="236" t="s">
        <v>426</v>
      </c>
      <c r="G251" s="233"/>
      <c r="H251" s="237">
        <v>469.60000000000002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170</v>
      </c>
      <c r="AU251" s="243" t="s">
        <v>85</v>
      </c>
      <c r="AV251" s="13" t="s">
        <v>85</v>
      </c>
      <c r="AW251" s="13" t="s">
        <v>31</v>
      </c>
      <c r="AX251" s="13" t="s">
        <v>83</v>
      </c>
      <c r="AY251" s="243" t="s">
        <v>124</v>
      </c>
    </row>
    <row r="252" s="2" customFormat="1" ht="21.75" customHeight="1">
      <c r="A252" s="37"/>
      <c r="B252" s="38"/>
      <c r="C252" s="218" t="s">
        <v>427</v>
      </c>
      <c r="D252" s="218" t="s">
        <v>126</v>
      </c>
      <c r="E252" s="219" t="s">
        <v>428</v>
      </c>
      <c r="F252" s="220" t="s">
        <v>429</v>
      </c>
      <c r="G252" s="221" t="s">
        <v>224</v>
      </c>
      <c r="H252" s="222">
        <v>998.39999999999998</v>
      </c>
      <c r="I252" s="223"/>
      <c r="J252" s="224">
        <f>ROUND(I252*H252,2)</f>
        <v>0</v>
      </c>
      <c r="K252" s="225"/>
      <c r="L252" s="43"/>
      <c r="M252" s="226" t="s">
        <v>1</v>
      </c>
      <c r="N252" s="227" t="s">
        <v>40</v>
      </c>
      <c r="O252" s="90"/>
      <c r="P252" s="228">
        <f>O252*H252</f>
        <v>0</v>
      </c>
      <c r="Q252" s="228">
        <v>1.8480000000000001</v>
      </c>
      <c r="R252" s="228">
        <f>Q252*H252</f>
        <v>1845.0432000000001</v>
      </c>
      <c r="S252" s="228">
        <v>0</v>
      </c>
      <c r="T252" s="229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0" t="s">
        <v>130</v>
      </c>
      <c r="AT252" s="230" t="s">
        <v>126</v>
      </c>
      <c r="AU252" s="230" t="s">
        <v>85</v>
      </c>
      <c r="AY252" s="16" t="s">
        <v>124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6" t="s">
        <v>83</v>
      </c>
      <c r="BK252" s="231">
        <f>ROUND(I252*H252,2)</f>
        <v>0</v>
      </c>
      <c r="BL252" s="16" t="s">
        <v>130</v>
      </c>
      <c r="BM252" s="230" t="s">
        <v>430</v>
      </c>
    </row>
    <row r="253" s="13" customFormat="1">
      <c r="A253" s="13"/>
      <c r="B253" s="232"/>
      <c r="C253" s="233"/>
      <c r="D253" s="234" t="s">
        <v>170</v>
      </c>
      <c r="E253" s="235" t="s">
        <v>1</v>
      </c>
      <c r="F253" s="236" t="s">
        <v>431</v>
      </c>
      <c r="G253" s="233"/>
      <c r="H253" s="237">
        <v>998.39999999999998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170</v>
      </c>
      <c r="AU253" s="243" t="s">
        <v>85</v>
      </c>
      <c r="AV253" s="13" t="s">
        <v>85</v>
      </c>
      <c r="AW253" s="13" t="s">
        <v>31</v>
      </c>
      <c r="AX253" s="13" t="s">
        <v>83</v>
      </c>
      <c r="AY253" s="243" t="s">
        <v>124</v>
      </c>
    </row>
    <row r="254" s="2" customFormat="1" ht="21.75" customHeight="1">
      <c r="A254" s="37"/>
      <c r="B254" s="38"/>
      <c r="C254" s="218" t="s">
        <v>432</v>
      </c>
      <c r="D254" s="218" t="s">
        <v>126</v>
      </c>
      <c r="E254" s="219" t="s">
        <v>433</v>
      </c>
      <c r="F254" s="220" t="s">
        <v>434</v>
      </c>
      <c r="G254" s="221" t="s">
        <v>224</v>
      </c>
      <c r="H254" s="222">
        <v>88</v>
      </c>
      <c r="I254" s="223"/>
      <c r="J254" s="224">
        <f>ROUND(I254*H254,2)</f>
        <v>0</v>
      </c>
      <c r="K254" s="225"/>
      <c r="L254" s="43"/>
      <c r="M254" s="226" t="s">
        <v>1</v>
      </c>
      <c r="N254" s="227" t="s">
        <v>40</v>
      </c>
      <c r="O254" s="90"/>
      <c r="P254" s="228">
        <f>O254*H254</f>
        <v>0</v>
      </c>
      <c r="Q254" s="228">
        <v>1.54</v>
      </c>
      <c r="R254" s="228">
        <f>Q254*H254</f>
        <v>135.52000000000001</v>
      </c>
      <c r="S254" s="228">
        <v>0</v>
      </c>
      <c r="T254" s="22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130</v>
      </c>
      <c r="AT254" s="230" t="s">
        <v>126</v>
      </c>
      <c r="AU254" s="230" t="s">
        <v>85</v>
      </c>
      <c r="AY254" s="16" t="s">
        <v>124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83</v>
      </c>
      <c r="BK254" s="231">
        <f>ROUND(I254*H254,2)</f>
        <v>0</v>
      </c>
      <c r="BL254" s="16" t="s">
        <v>130</v>
      </c>
      <c r="BM254" s="230" t="s">
        <v>435</v>
      </c>
    </row>
    <row r="255" s="13" customFormat="1">
      <c r="A255" s="13"/>
      <c r="B255" s="232"/>
      <c r="C255" s="233"/>
      <c r="D255" s="234" t="s">
        <v>170</v>
      </c>
      <c r="E255" s="235" t="s">
        <v>1</v>
      </c>
      <c r="F255" s="236" t="s">
        <v>436</v>
      </c>
      <c r="G255" s="233"/>
      <c r="H255" s="237">
        <v>88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170</v>
      </c>
      <c r="AU255" s="243" t="s">
        <v>85</v>
      </c>
      <c r="AV255" s="13" t="s">
        <v>85</v>
      </c>
      <c r="AW255" s="13" t="s">
        <v>31</v>
      </c>
      <c r="AX255" s="13" t="s">
        <v>83</v>
      </c>
      <c r="AY255" s="243" t="s">
        <v>124</v>
      </c>
    </row>
    <row r="256" s="2" customFormat="1" ht="16.5" customHeight="1">
      <c r="A256" s="37"/>
      <c r="B256" s="38"/>
      <c r="C256" s="218" t="s">
        <v>437</v>
      </c>
      <c r="D256" s="218" t="s">
        <v>126</v>
      </c>
      <c r="E256" s="219" t="s">
        <v>438</v>
      </c>
      <c r="F256" s="220" t="s">
        <v>439</v>
      </c>
      <c r="G256" s="221" t="s">
        <v>224</v>
      </c>
      <c r="H256" s="222">
        <v>88</v>
      </c>
      <c r="I256" s="223"/>
      <c r="J256" s="224">
        <f>ROUND(I256*H256,2)</f>
        <v>0</v>
      </c>
      <c r="K256" s="225"/>
      <c r="L256" s="43"/>
      <c r="M256" s="226" t="s">
        <v>1</v>
      </c>
      <c r="N256" s="227" t="s">
        <v>40</v>
      </c>
      <c r="O256" s="90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0" t="s">
        <v>130</v>
      </c>
      <c r="AT256" s="230" t="s">
        <v>126</v>
      </c>
      <c r="AU256" s="230" t="s">
        <v>85</v>
      </c>
      <c r="AY256" s="16" t="s">
        <v>124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6" t="s">
        <v>83</v>
      </c>
      <c r="BK256" s="231">
        <f>ROUND(I256*H256,2)</f>
        <v>0</v>
      </c>
      <c r="BL256" s="16" t="s">
        <v>130</v>
      </c>
      <c r="BM256" s="230" t="s">
        <v>440</v>
      </c>
    </row>
    <row r="257" s="2" customFormat="1" ht="21.75" customHeight="1">
      <c r="A257" s="37"/>
      <c r="B257" s="38"/>
      <c r="C257" s="218" t="s">
        <v>441</v>
      </c>
      <c r="D257" s="218" t="s">
        <v>126</v>
      </c>
      <c r="E257" s="219" t="s">
        <v>442</v>
      </c>
      <c r="F257" s="220" t="s">
        <v>443</v>
      </c>
      <c r="G257" s="221" t="s">
        <v>293</v>
      </c>
      <c r="H257" s="222">
        <v>16</v>
      </c>
      <c r="I257" s="223"/>
      <c r="J257" s="224">
        <f>ROUND(I257*H257,2)</f>
        <v>0</v>
      </c>
      <c r="K257" s="225"/>
      <c r="L257" s="43"/>
      <c r="M257" s="226" t="s">
        <v>1</v>
      </c>
      <c r="N257" s="227" t="s">
        <v>40</v>
      </c>
      <c r="O257" s="90"/>
      <c r="P257" s="228">
        <f>O257*H257</f>
        <v>0</v>
      </c>
      <c r="Q257" s="228">
        <v>0.86758999999999997</v>
      </c>
      <c r="R257" s="228">
        <f>Q257*H257</f>
        <v>13.88144</v>
      </c>
      <c r="S257" s="228">
        <v>0</v>
      </c>
      <c r="T257" s="22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0" t="s">
        <v>130</v>
      </c>
      <c r="AT257" s="230" t="s">
        <v>126</v>
      </c>
      <c r="AU257" s="230" t="s">
        <v>85</v>
      </c>
      <c r="AY257" s="16" t="s">
        <v>124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6" t="s">
        <v>83</v>
      </c>
      <c r="BK257" s="231">
        <f>ROUND(I257*H257,2)</f>
        <v>0</v>
      </c>
      <c r="BL257" s="16" t="s">
        <v>130</v>
      </c>
      <c r="BM257" s="230" t="s">
        <v>444</v>
      </c>
    </row>
    <row r="258" s="13" customFormat="1">
      <c r="A258" s="13"/>
      <c r="B258" s="232"/>
      <c r="C258" s="233"/>
      <c r="D258" s="234" t="s">
        <v>170</v>
      </c>
      <c r="E258" s="235" t="s">
        <v>1</v>
      </c>
      <c r="F258" s="236" t="s">
        <v>445</v>
      </c>
      <c r="G258" s="233"/>
      <c r="H258" s="237">
        <v>16</v>
      </c>
      <c r="I258" s="238"/>
      <c r="J258" s="233"/>
      <c r="K258" s="233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170</v>
      </c>
      <c r="AU258" s="243" t="s">
        <v>85</v>
      </c>
      <c r="AV258" s="13" t="s">
        <v>85</v>
      </c>
      <c r="AW258" s="13" t="s">
        <v>31</v>
      </c>
      <c r="AX258" s="13" t="s">
        <v>83</v>
      </c>
      <c r="AY258" s="243" t="s">
        <v>124</v>
      </c>
    </row>
    <row r="259" s="2" customFormat="1" ht="16.5" customHeight="1">
      <c r="A259" s="37"/>
      <c r="B259" s="38"/>
      <c r="C259" s="218" t="s">
        <v>446</v>
      </c>
      <c r="D259" s="218" t="s">
        <v>126</v>
      </c>
      <c r="E259" s="219" t="s">
        <v>447</v>
      </c>
      <c r="F259" s="220" t="s">
        <v>448</v>
      </c>
      <c r="G259" s="221" t="s">
        <v>224</v>
      </c>
      <c r="H259" s="222">
        <v>9</v>
      </c>
      <c r="I259" s="223"/>
      <c r="J259" s="224">
        <f>ROUND(I259*H259,2)</f>
        <v>0</v>
      </c>
      <c r="K259" s="225"/>
      <c r="L259" s="43"/>
      <c r="M259" s="226" t="s">
        <v>1</v>
      </c>
      <c r="N259" s="227" t="s">
        <v>40</v>
      </c>
      <c r="O259" s="90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30" t="s">
        <v>130</v>
      </c>
      <c r="AT259" s="230" t="s">
        <v>126</v>
      </c>
      <c r="AU259" s="230" t="s">
        <v>85</v>
      </c>
      <c r="AY259" s="16" t="s">
        <v>124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6" t="s">
        <v>83</v>
      </c>
      <c r="BK259" s="231">
        <f>ROUND(I259*H259,2)</f>
        <v>0</v>
      </c>
      <c r="BL259" s="16" t="s">
        <v>130</v>
      </c>
      <c r="BM259" s="230" t="s">
        <v>449</v>
      </c>
    </row>
    <row r="260" s="2" customFormat="1">
      <c r="A260" s="37"/>
      <c r="B260" s="38"/>
      <c r="C260" s="39"/>
      <c r="D260" s="234" t="s">
        <v>186</v>
      </c>
      <c r="E260" s="39"/>
      <c r="F260" s="244" t="s">
        <v>450</v>
      </c>
      <c r="G260" s="39"/>
      <c r="H260" s="39"/>
      <c r="I260" s="245"/>
      <c r="J260" s="39"/>
      <c r="K260" s="39"/>
      <c r="L260" s="43"/>
      <c r="M260" s="246"/>
      <c r="N260" s="247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186</v>
      </c>
      <c r="AU260" s="16" t="s">
        <v>85</v>
      </c>
    </row>
    <row r="261" s="13" customFormat="1">
      <c r="A261" s="13"/>
      <c r="B261" s="232"/>
      <c r="C261" s="233"/>
      <c r="D261" s="234" t="s">
        <v>170</v>
      </c>
      <c r="E261" s="235" t="s">
        <v>1</v>
      </c>
      <c r="F261" s="236" t="s">
        <v>451</v>
      </c>
      <c r="G261" s="233"/>
      <c r="H261" s="237">
        <v>9</v>
      </c>
      <c r="I261" s="238"/>
      <c r="J261" s="233"/>
      <c r="K261" s="233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170</v>
      </c>
      <c r="AU261" s="243" t="s">
        <v>85</v>
      </c>
      <c r="AV261" s="13" t="s">
        <v>85</v>
      </c>
      <c r="AW261" s="13" t="s">
        <v>31</v>
      </c>
      <c r="AX261" s="13" t="s">
        <v>83</v>
      </c>
      <c r="AY261" s="243" t="s">
        <v>124</v>
      </c>
    </row>
    <row r="262" s="2" customFormat="1" ht="16.5" customHeight="1">
      <c r="A262" s="37"/>
      <c r="B262" s="38"/>
      <c r="C262" s="218" t="s">
        <v>452</v>
      </c>
      <c r="D262" s="218" t="s">
        <v>126</v>
      </c>
      <c r="E262" s="219" t="s">
        <v>453</v>
      </c>
      <c r="F262" s="220" t="s">
        <v>454</v>
      </c>
      <c r="G262" s="221" t="s">
        <v>455</v>
      </c>
      <c r="H262" s="222">
        <v>27</v>
      </c>
      <c r="I262" s="223"/>
      <c r="J262" s="224">
        <f>ROUND(I262*H262,2)</f>
        <v>0</v>
      </c>
      <c r="K262" s="225"/>
      <c r="L262" s="43"/>
      <c r="M262" s="226" t="s">
        <v>1</v>
      </c>
      <c r="N262" s="227" t="s">
        <v>40</v>
      </c>
      <c r="O262" s="90"/>
      <c r="P262" s="228">
        <f>O262*H262</f>
        <v>0</v>
      </c>
      <c r="Q262" s="228">
        <v>0.086879999999999999</v>
      </c>
      <c r="R262" s="228">
        <f>Q262*H262</f>
        <v>2.3457599999999998</v>
      </c>
      <c r="S262" s="228">
        <v>0</v>
      </c>
      <c r="T262" s="229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30" t="s">
        <v>130</v>
      </c>
      <c r="AT262" s="230" t="s">
        <v>126</v>
      </c>
      <c r="AU262" s="230" t="s">
        <v>85</v>
      </c>
      <c r="AY262" s="16" t="s">
        <v>124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6" t="s">
        <v>83</v>
      </c>
      <c r="BK262" s="231">
        <f>ROUND(I262*H262,2)</f>
        <v>0</v>
      </c>
      <c r="BL262" s="16" t="s">
        <v>130</v>
      </c>
      <c r="BM262" s="230" t="s">
        <v>456</v>
      </c>
    </row>
    <row r="263" s="13" customFormat="1">
      <c r="A263" s="13"/>
      <c r="B263" s="232"/>
      <c r="C263" s="233"/>
      <c r="D263" s="234" t="s">
        <v>170</v>
      </c>
      <c r="E263" s="235" t="s">
        <v>1</v>
      </c>
      <c r="F263" s="236" t="s">
        <v>457</v>
      </c>
      <c r="G263" s="233"/>
      <c r="H263" s="237">
        <v>27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170</v>
      </c>
      <c r="AU263" s="243" t="s">
        <v>85</v>
      </c>
      <c r="AV263" s="13" t="s">
        <v>85</v>
      </c>
      <c r="AW263" s="13" t="s">
        <v>31</v>
      </c>
      <c r="AX263" s="13" t="s">
        <v>83</v>
      </c>
      <c r="AY263" s="243" t="s">
        <v>124</v>
      </c>
    </row>
    <row r="264" s="2" customFormat="1" ht="16.5" customHeight="1">
      <c r="A264" s="37"/>
      <c r="B264" s="38"/>
      <c r="C264" s="218" t="s">
        <v>458</v>
      </c>
      <c r="D264" s="218" t="s">
        <v>126</v>
      </c>
      <c r="E264" s="219" t="s">
        <v>459</v>
      </c>
      <c r="F264" s="220" t="s">
        <v>460</v>
      </c>
      <c r="G264" s="221" t="s">
        <v>455</v>
      </c>
      <c r="H264" s="222">
        <v>27</v>
      </c>
      <c r="I264" s="223"/>
      <c r="J264" s="224">
        <f>ROUND(I264*H264,2)</f>
        <v>0</v>
      </c>
      <c r="K264" s="225"/>
      <c r="L264" s="43"/>
      <c r="M264" s="226" t="s">
        <v>1</v>
      </c>
      <c r="N264" s="227" t="s">
        <v>40</v>
      </c>
      <c r="O264" s="90"/>
      <c r="P264" s="228">
        <f>O264*H264</f>
        <v>0</v>
      </c>
      <c r="Q264" s="228">
        <v>0</v>
      </c>
      <c r="R264" s="228">
        <f>Q264*H264</f>
        <v>0</v>
      </c>
      <c r="S264" s="228">
        <v>0.014999999999999999</v>
      </c>
      <c r="T264" s="229">
        <f>S264*H264</f>
        <v>0.40499999999999997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30" t="s">
        <v>130</v>
      </c>
      <c r="AT264" s="230" t="s">
        <v>126</v>
      </c>
      <c r="AU264" s="230" t="s">
        <v>85</v>
      </c>
      <c r="AY264" s="16" t="s">
        <v>124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6" t="s">
        <v>83</v>
      </c>
      <c r="BK264" s="231">
        <f>ROUND(I264*H264,2)</f>
        <v>0</v>
      </c>
      <c r="BL264" s="16" t="s">
        <v>130</v>
      </c>
      <c r="BM264" s="230" t="s">
        <v>461</v>
      </c>
    </row>
    <row r="265" s="2" customFormat="1">
      <c r="A265" s="37"/>
      <c r="B265" s="38"/>
      <c r="C265" s="39"/>
      <c r="D265" s="234" t="s">
        <v>186</v>
      </c>
      <c r="E265" s="39"/>
      <c r="F265" s="244" t="s">
        <v>462</v>
      </c>
      <c r="G265" s="39"/>
      <c r="H265" s="39"/>
      <c r="I265" s="245"/>
      <c r="J265" s="39"/>
      <c r="K265" s="39"/>
      <c r="L265" s="43"/>
      <c r="M265" s="246"/>
      <c r="N265" s="247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186</v>
      </c>
      <c r="AU265" s="16" t="s">
        <v>85</v>
      </c>
    </row>
    <row r="266" s="12" customFormat="1" ht="22.8" customHeight="1">
      <c r="A266" s="12"/>
      <c r="B266" s="202"/>
      <c r="C266" s="203"/>
      <c r="D266" s="204" t="s">
        <v>74</v>
      </c>
      <c r="E266" s="216" t="s">
        <v>154</v>
      </c>
      <c r="F266" s="216" t="s">
        <v>463</v>
      </c>
      <c r="G266" s="203"/>
      <c r="H266" s="203"/>
      <c r="I266" s="206"/>
      <c r="J266" s="217">
        <f>BK266</f>
        <v>0</v>
      </c>
      <c r="K266" s="203"/>
      <c r="L266" s="208"/>
      <c r="M266" s="209"/>
      <c r="N266" s="210"/>
      <c r="O266" s="210"/>
      <c r="P266" s="211">
        <f>SUM(P267:P268)</f>
        <v>0</v>
      </c>
      <c r="Q266" s="210"/>
      <c r="R266" s="211">
        <f>SUM(R267:R268)</f>
        <v>0</v>
      </c>
      <c r="S266" s="210"/>
      <c r="T266" s="212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3" t="s">
        <v>83</v>
      </c>
      <c r="AT266" s="214" t="s">
        <v>74</v>
      </c>
      <c r="AU266" s="214" t="s">
        <v>83</v>
      </c>
      <c r="AY266" s="213" t="s">
        <v>124</v>
      </c>
      <c r="BK266" s="215">
        <f>SUM(BK267:BK268)</f>
        <v>0</v>
      </c>
    </row>
    <row r="267" s="2" customFormat="1" ht="16.5" customHeight="1">
      <c r="A267" s="37"/>
      <c r="B267" s="38"/>
      <c r="C267" s="218" t="s">
        <v>464</v>
      </c>
      <c r="D267" s="218" t="s">
        <v>126</v>
      </c>
      <c r="E267" s="219" t="s">
        <v>465</v>
      </c>
      <c r="F267" s="220" t="s">
        <v>466</v>
      </c>
      <c r="G267" s="221" t="s">
        <v>129</v>
      </c>
      <c r="H267" s="222">
        <v>10</v>
      </c>
      <c r="I267" s="223"/>
      <c r="J267" s="224">
        <f>ROUND(I267*H267,2)</f>
        <v>0</v>
      </c>
      <c r="K267" s="225"/>
      <c r="L267" s="43"/>
      <c r="M267" s="226" t="s">
        <v>1</v>
      </c>
      <c r="N267" s="227" t="s">
        <v>40</v>
      </c>
      <c r="O267" s="90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0" t="s">
        <v>130</v>
      </c>
      <c r="AT267" s="230" t="s">
        <v>126</v>
      </c>
      <c r="AU267" s="230" t="s">
        <v>85</v>
      </c>
      <c r="AY267" s="16" t="s">
        <v>124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6" t="s">
        <v>83</v>
      </c>
      <c r="BK267" s="231">
        <f>ROUND(I267*H267,2)</f>
        <v>0</v>
      </c>
      <c r="BL267" s="16" t="s">
        <v>130</v>
      </c>
      <c r="BM267" s="230" t="s">
        <v>467</v>
      </c>
    </row>
    <row r="268" s="2" customFormat="1">
      <c r="A268" s="37"/>
      <c r="B268" s="38"/>
      <c r="C268" s="39"/>
      <c r="D268" s="234" t="s">
        <v>186</v>
      </c>
      <c r="E268" s="39"/>
      <c r="F268" s="244" t="s">
        <v>468</v>
      </c>
      <c r="G268" s="39"/>
      <c r="H268" s="39"/>
      <c r="I268" s="245"/>
      <c r="J268" s="39"/>
      <c r="K268" s="39"/>
      <c r="L268" s="43"/>
      <c r="M268" s="246"/>
      <c r="N268" s="247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186</v>
      </c>
      <c r="AU268" s="16" t="s">
        <v>85</v>
      </c>
    </row>
    <row r="269" s="12" customFormat="1" ht="22.8" customHeight="1">
      <c r="A269" s="12"/>
      <c r="B269" s="202"/>
      <c r="C269" s="203"/>
      <c r="D269" s="204" t="s">
        <v>74</v>
      </c>
      <c r="E269" s="216" t="s">
        <v>158</v>
      </c>
      <c r="F269" s="216" t="s">
        <v>469</v>
      </c>
      <c r="G269" s="203"/>
      <c r="H269" s="203"/>
      <c r="I269" s="206"/>
      <c r="J269" s="217">
        <f>BK269</f>
        <v>0</v>
      </c>
      <c r="K269" s="203"/>
      <c r="L269" s="208"/>
      <c r="M269" s="209"/>
      <c r="N269" s="210"/>
      <c r="O269" s="210"/>
      <c r="P269" s="211">
        <f>SUM(P270:P271)</f>
        <v>0</v>
      </c>
      <c r="Q269" s="210"/>
      <c r="R269" s="211">
        <f>SUM(R270:R271)</f>
        <v>0</v>
      </c>
      <c r="S269" s="210"/>
      <c r="T269" s="212">
        <f>SUM(T270:T271)</f>
        <v>25.650000000000002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3" t="s">
        <v>83</v>
      </c>
      <c r="AT269" s="214" t="s">
        <v>74</v>
      </c>
      <c r="AU269" s="214" t="s">
        <v>83</v>
      </c>
      <c r="AY269" s="213" t="s">
        <v>124</v>
      </c>
      <c r="BK269" s="215">
        <f>SUM(BK270:BK271)</f>
        <v>0</v>
      </c>
    </row>
    <row r="270" s="2" customFormat="1" ht="16.5" customHeight="1">
      <c r="A270" s="37"/>
      <c r="B270" s="38"/>
      <c r="C270" s="218" t="s">
        <v>470</v>
      </c>
      <c r="D270" s="218" t="s">
        <v>126</v>
      </c>
      <c r="E270" s="219" t="s">
        <v>471</v>
      </c>
      <c r="F270" s="220" t="s">
        <v>472</v>
      </c>
      <c r="G270" s="221" t="s">
        <v>224</v>
      </c>
      <c r="H270" s="222">
        <v>9</v>
      </c>
      <c r="I270" s="223"/>
      <c r="J270" s="224">
        <f>ROUND(I270*H270,2)</f>
        <v>0</v>
      </c>
      <c r="K270" s="225"/>
      <c r="L270" s="43"/>
      <c r="M270" s="226" t="s">
        <v>1</v>
      </c>
      <c r="N270" s="227" t="s">
        <v>40</v>
      </c>
      <c r="O270" s="90"/>
      <c r="P270" s="228">
        <f>O270*H270</f>
        <v>0</v>
      </c>
      <c r="Q270" s="228">
        <v>0</v>
      </c>
      <c r="R270" s="228">
        <f>Q270*H270</f>
        <v>0</v>
      </c>
      <c r="S270" s="228">
        <v>2.8500000000000001</v>
      </c>
      <c r="T270" s="229">
        <f>S270*H270</f>
        <v>25.650000000000002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30" t="s">
        <v>130</v>
      </c>
      <c r="AT270" s="230" t="s">
        <v>126</v>
      </c>
      <c r="AU270" s="230" t="s">
        <v>85</v>
      </c>
      <c r="AY270" s="16" t="s">
        <v>124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6" t="s">
        <v>83</v>
      </c>
      <c r="BK270" s="231">
        <f>ROUND(I270*H270,2)</f>
        <v>0</v>
      </c>
      <c r="BL270" s="16" t="s">
        <v>130</v>
      </c>
      <c r="BM270" s="230" t="s">
        <v>473</v>
      </c>
    </row>
    <row r="271" s="13" customFormat="1">
      <c r="A271" s="13"/>
      <c r="B271" s="232"/>
      <c r="C271" s="233"/>
      <c r="D271" s="234" t="s">
        <v>170</v>
      </c>
      <c r="E271" s="235" t="s">
        <v>1</v>
      </c>
      <c r="F271" s="236" t="s">
        <v>474</v>
      </c>
      <c r="G271" s="233"/>
      <c r="H271" s="237">
        <v>9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170</v>
      </c>
      <c r="AU271" s="243" t="s">
        <v>85</v>
      </c>
      <c r="AV271" s="13" t="s">
        <v>85</v>
      </c>
      <c r="AW271" s="13" t="s">
        <v>31</v>
      </c>
      <c r="AX271" s="13" t="s">
        <v>83</v>
      </c>
      <c r="AY271" s="243" t="s">
        <v>124</v>
      </c>
    </row>
    <row r="272" s="12" customFormat="1" ht="22.8" customHeight="1">
      <c r="A272" s="12"/>
      <c r="B272" s="202"/>
      <c r="C272" s="203"/>
      <c r="D272" s="204" t="s">
        <v>74</v>
      </c>
      <c r="E272" s="216" t="s">
        <v>475</v>
      </c>
      <c r="F272" s="216" t="s">
        <v>476</v>
      </c>
      <c r="G272" s="203"/>
      <c r="H272" s="203"/>
      <c r="I272" s="206"/>
      <c r="J272" s="217">
        <f>BK272</f>
        <v>0</v>
      </c>
      <c r="K272" s="203"/>
      <c r="L272" s="208"/>
      <c r="M272" s="209"/>
      <c r="N272" s="210"/>
      <c r="O272" s="210"/>
      <c r="P272" s="211">
        <f>SUM(P273:P286)</f>
        <v>0</v>
      </c>
      <c r="Q272" s="210"/>
      <c r="R272" s="211">
        <f>SUM(R273:R286)</f>
        <v>0</v>
      </c>
      <c r="S272" s="210"/>
      <c r="T272" s="212">
        <f>SUM(T273:T286)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3" t="s">
        <v>83</v>
      </c>
      <c r="AT272" s="214" t="s">
        <v>74</v>
      </c>
      <c r="AU272" s="214" t="s">
        <v>83</v>
      </c>
      <c r="AY272" s="213" t="s">
        <v>124</v>
      </c>
      <c r="BK272" s="215">
        <f>SUM(BK273:BK286)</f>
        <v>0</v>
      </c>
    </row>
    <row r="273" s="2" customFormat="1" ht="21.75" customHeight="1">
      <c r="A273" s="37"/>
      <c r="B273" s="38"/>
      <c r="C273" s="218" t="s">
        <v>477</v>
      </c>
      <c r="D273" s="218" t="s">
        <v>126</v>
      </c>
      <c r="E273" s="219" t="s">
        <v>478</v>
      </c>
      <c r="F273" s="220" t="s">
        <v>479</v>
      </c>
      <c r="G273" s="221" t="s">
        <v>286</v>
      </c>
      <c r="H273" s="222">
        <v>249.11500000000001</v>
      </c>
      <c r="I273" s="223"/>
      <c r="J273" s="224">
        <f>ROUND(I273*H273,2)</f>
        <v>0</v>
      </c>
      <c r="K273" s="225"/>
      <c r="L273" s="43"/>
      <c r="M273" s="226" t="s">
        <v>1</v>
      </c>
      <c r="N273" s="227" t="s">
        <v>40</v>
      </c>
      <c r="O273" s="90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30" t="s">
        <v>130</v>
      </c>
      <c r="AT273" s="230" t="s">
        <v>126</v>
      </c>
      <c r="AU273" s="230" t="s">
        <v>85</v>
      </c>
      <c r="AY273" s="16" t="s">
        <v>124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6" t="s">
        <v>83</v>
      </c>
      <c r="BK273" s="231">
        <f>ROUND(I273*H273,2)</f>
        <v>0</v>
      </c>
      <c r="BL273" s="16" t="s">
        <v>130</v>
      </c>
      <c r="BM273" s="230" t="s">
        <v>480</v>
      </c>
    </row>
    <row r="274" s="13" customFormat="1">
      <c r="A274" s="13"/>
      <c r="B274" s="232"/>
      <c r="C274" s="233"/>
      <c r="D274" s="234" t="s">
        <v>170</v>
      </c>
      <c r="E274" s="235" t="s">
        <v>1</v>
      </c>
      <c r="F274" s="236" t="s">
        <v>481</v>
      </c>
      <c r="G274" s="233"/>
      <c r="H274" s="237">
        <v>25.649999999999999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170</v>
      </c>
      <c r="AU274" s="243" t="s">
        <v>85</v>
      </c>
      <c r="AV274" s="13" t="s">
        <v>85</v>
      </c>
      <c r="AW274" s="13" t="s">
        <v>31</v>
      </c>
      <c r="AX274" s="13" t="s">
        <v>75</v>
      </c>
      <c r="AY274" s="243" t="s">
        <v>124</v>
      </c>
    </row>
    <row r="275" s="13" customFormat="1">
      <c r="A275" s="13"/>
      <c r="B275" s="232"/>
      <c r="C275" s="233"/>
      <c r="D275" s="234" t="s">
        <v>170</v>
      </c>
      <c r="E275" s="235" t="s">
        <v>1</v>
      </c>
      <c r="F275" s="236" t="s">
        <v>482</v>
      </c>
      <c r="G275" s="233"/>
      <c r="H275" s="237">
        <v>223.06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170</v>
      </c>
      <c r="AU275" s="243" t="s">
        <v>85</v>
      </c>
      <c r="AV275" s="13" t="s">
        <v>85</v>
      </c>
      <c r="AW275" s="13" t="s">
        <v>31</v>
      </c>
      <c r="AX275" s="13" t="s">
        <v>75</v>
      </c>
      <c r="AY275" s="243" t="s">
        <v>124</v>
      </c>
    </row>
    <row r="276" s="13" customFormat="1">
      <c r="A276" s="13"/>
      <c r="B276" s="232"/>
      <c r="C276" s="233"/>
      <c r="D276" s="234" t="s">
        <v>170</v>
      </c>
      <c r="E276" s="235" t="s">
        <v>1</v>
      </c>
      <c r="F276" s="236" t="s">
        <v>483</v>
      </c>
      <c r="G276" s="233"/>
      <c r="H276" s="237">
        <v>0.40500000000000003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170</v>
      </c>
      <c r="AU276" s="243" t="s">
        <v>85</v>
      </c>
      <c r="AV276" s="13" t="s">
        <v>85</v>
      </c>
      <c r="AW276" s="13" t="s">
        <v>31</v>
      </c>
      <c r="AX276" s="13" t="s">
        <v>75</v>
      </c>
      <c r="AY276" s="243" t="s">
        <v>124</v>
      </c>
    </row>
    <row r="277" s="14" customFormat="1">
      <c r="A277" s="14"/>
      <c r="B277" s="248"/>
      <c r="C277" s="249"/>
      <c r="D277" s="234" t="s">
        <v>170</v>
      </c>
      <c r="E277" s="250" t="s">
        <v>1</v>
      </c>
      <c r="F277" s="251" t="s">
        <v>197</v>
      </c>
      <c r="G277" s="249"/>
      <c r="H277" s="252">
        <v>249.11500000000001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8" t="s">
        <v>170</v>
      </c>
      <c r="AU277" s="258" t="s">
        <v>85</v>
      </c>
      <c r="AV277" s="14" t="s">
        <v>130</v>
      </c>
      <c r="AW277" s="14" t="s">
        <v>31</v>
      </c>
      <c r="AX277" s="14" t="s">
        <v>83</v>
      </c>
      <c r="AY277" s="258" t="s">
        <v>124</v>
      </c>
    </row>
    <row r="278" s="2" customFormat="1" ht="16.5" customHeight="1">
      <c r="A278" s="37"/>
      <c r="B278" s="38"/>
      <c r="C278" s="218" t="s">
        <v>484</v>
      </c>
      <c r="D278" s="218" t="s">
        <v>126</v>
      </c>
      <c r="E278" s="219" t="s">
        <v>485</v>
      </c>
      <c r="F278" s="220" t="s">
        <v>486</v>
      </c>
      <c r="G278" s="221" t="s">
        <v>286</v>
      </c>
      <c r="H278" s="222">
        <v>5729.6450000000004</v>
      </c>
      <c r="I278" s="223"/>
      <c r="J278" s="224">
        <f>ROUND(I278*H278,2)</f>
        <v>0</v>
      </c>
      <c r="K278" s="225"/>
      <c r="L278" s="43"/>
      <c r="M278" s="226" t="s">
        <v>1</v>
      </c>
      <c r="N278" s="227" t="s">
        <v>40</v>
      </c>
      <c r="O278" s="90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30" t="s">
        <v>130</v>
      </c>
      <c r="AT278" s="230" t="s">
        <v>126</v>
      </c>
      <c r="AU278" s="230" t="s">
        <v>85</v>
      </c>
      <c r="AY278" s="16" t="s">
        <v>124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6" t="s">
        <v>83</v>
      </c>
      <c r="BK278" s="231">
        <f>ROUND(I278*H278,2)</f>
        <v>0</v>
      </c>
      <c r="BL278" s="16" t="s">
        <v>130</v>
      </c>
      <c r="BM278" s="230" t="s">
        <v>487</v>
      </c>
    </row>
    <row r="279" s="2" customFormat="1">
      <c r="A279" s="37"/>
      <c r="B279" s="38"/>
      <c r="C279" s="39"/>
      <c r="D279" s="234" t="s">
        <v>186</v>
      </c>
      <c r="E279" s="39"/>
      <c r="F279" s="244" t="s">
        <v>488</v>
      </c>
      <c r="G279" s="39"/>
      <c r="H279" s="39"/>
      <c r="I279" s="245"/>
      <c r="J279" s="39"/>
      <c r="K279" s="39"/>
      <c r="L279" s="43"/>
      <c r="M279" s="246"/>
      <c r="N279" s="247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186</v>
      </c>
      <c r="AU279" s="16" t="s">
        <v>85</v>
      </c>
    </row>
    <row r="280" s="13" customFormat="1">
      <c r="A280" s="13"/>
      <c r="B280" s="232"/>
      <c r="C280" s="233"/>
      <c r="D280" s="234" t="s">
        <v>170</v>
      </c>
      <c r="E280" s="233"/>
      <c r="F280" s="236" t="s">
        <v>489</v>
      </c>
      <c r="G280" s="233"/>
      <c r="H280" s="237">
        <v>5729.6450000000004</v>
      </c>
      <c r="I280" s="238"/>
      <c r="J280" s="233"/>
      <c r="K280" s="233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170</v>
      </c>
      <c r="AU280" s="243" t="s">
        <v>85</v>
      </c>
      <c r="AV280" s="13" t="s">
        <v>85</v>
      </c>
      <c r="AW280" s="13" t="s">
        <v>4</v>
      </c>
      <c r="AX280" s="13" t="s">
        <v>83</v>
      </c>
      <c r="AY280" s="243" t="s">
        <v>124</v>
      </c>
    </row>
    <row r="281" s="2" customFormat="1" ht="16.5" customHeight="1">
      <c r="A281" s="37"/>
      <c r="B281" s="38"/>
      <c r="C281" s="218" t="s">
        <v>490</v>
      </c>
      <c r="D281" s="218" t="s">
        <v>126</v>
      </c>
      <c r="E281" s="219" t="s">
        <v>491</v>
      </c>
      <c r="F281" s="220" t="s">
        <v>492</v>
      </c>
      <c r="G281" s="221" t="s">
        <v>286</v>
      </c>
      <c r="H281" s="222">
        <v>223.06</v>
      </c>
      <c r="I281" s="223"/>
      <c r="J281" s="224">
        <f>ROUND(I281*H281,2)</f>
        <v>0</v>
      </c>
      <c r="K281" s="225"/>
      <c r="L281" s="43"/>
      <c r="M281" s="226" t="s">
        <v>1</v>
      </c>
      <c r="N281" s="227" t="s">
        <v>40</v>
      </c>
      <c r="O281" s="90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30" t="s">
        <v>130</v>
      </c>
      <c r="AT281" s="230" t="s">
        <v>126</v>
      </c>
      <c r="AU281" s="230" t="s">
        <v>85</v>
      </c>
      <c r="AY281" s="16" t="s">
        <v>124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6" t="s">
        <v>83</v>
      </c>
      <c r="BK281" s="231">
        <f>ROUND(I281*H281,2)</f>
        <v>0</v>
      </c>
      <c r="BL281" s="16" t="s">
        <v>130</v>
      </c>
      <c r="BM281" s="230" t="s">
        <v>493</v>
      </c>
    </row>
    <row r="282" s="13" customFormat="1">
      <c r="A282" s="13"/>
      <c r="B282" s="232"/>
      <c r="C282" s="233"/>
      <c r="D282" s="234" t="s">
        <v>170</v>
      </c>
      <c r="E282" s="235" t="s">
        <v>1</v>
      </c>
      <c r="F282" s="236" t="s">
        <v>494</v>
      </c>
      <c r="G282" s="233"/>
      <c r="H282" s="237">
        <v>223.06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170</v>
      </c>
      <c r="AU282" s="243" t="s">
        <v>85</v>
      </c>
      <c r="AV282" s="13" t="s">
        <v>85</v>
      </c>
      <c r="AW282" s="13" t="s">
        <v>31</v>
      </c>
      <c r="AX282" s="13" t="s">
        <v>83</v>
      </c>
      <c r="AY282" s="243" t="s">
        <v>124</v>
      </c>
    </row>
    <row r="283" s="2" customFormat="1" ht="21.75" customHeight="1">
      <c r="A283" s="37"/>
      <c r="B283" s="38"/>
      <c r="C283" s="218" t="s">
        <v>495</v>
      </c>
      <c r="D283" s="218" t="s">
        <v>126</v>
      </c>
      <c r="E283" s="219" t="s">
        <v>496</v>
      </c>
      <c r="F283" s="220" t="s">
        <v>497</v>
      </c>
      <c r="G283" s="221" t="s">
        <v>286</v>
      </c>
      <c r="H283" s="222">
        <v>0.40500000000000003</v>
      </c>
      <c r="I283" s="223"/>
      <c r="J283" s="224">
        <f>ROUND(I283*H283,2)</f>
        <v>0</v>
      </c>
      <c r="K283" s="225"/>
      <c r="L283" s="43"/>
      <c r="M283" s="226" t="s">
        <v>1</v>
      </c>
      <c r="N283" s="227" t="s">
        <v>40</v>
      </c>
      <c r="O283" s="90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30" t="s">
        <v>130</v>
      </c>
      <c r="AT283" s="230" t="s">
        <v>126</v>
      </c>
      <c r="AU283" s="230" t="s">
        <v>85</v>
      </c>
      <c r="AY283" s="16" t="s">
        <v>124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6" t="s">
        <v>83</v>
      </c>
      <c r="BK283" s="231">
        <f>ROUND(I283*H283,2)</f>
        <v>0</v>
      </c>
      <c r="BL283" s="16" t="s">
        <v>130</v>
      </c>
      <c r="BM283" s="230" t="s">
        <v>498</v>
      </c>
    </row>
    <row r="284" s="13" customFormat="1">
      <c r="A284" s="13"/>
      <c r="B284" s="232"/>
      <c r="C284" s="233"/>
      <c r="D284" s="234" t="s">
        <v>170</v>
      </c>
      <c r="E284" s="235" t="s">
        <v>1</v>
      </c>
      <c r="F284" s="236" t="s">
        <v>483</v>
      </c>
      <c r="G284" s="233"/>
      <c r="H284" s="237">
        <v>0.40500000000000003</v>
      </c>
      <c r="I284" s="238"/>
      <c r="J284" s="233"/>
      <c r="K284" s="233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170</v>
      </c>
      <c r="AU284" s="243" t="s">
        <v>85</v>
      </c>
      <c r="AV284" s="13" t="s">
        <v>85</v>
      </c>
      <c r="AW284" s="13" t="s">
        <v>31</v>
      </c>
      <c r="AX284" s="13" t="s">
        <v>83</v>
      </c>
      <c r="AY284" s="243" t="s">
        <v>124</v>
      </c>
    </row>
    <row r="285" s="2" customFormat="1" ht="24.15" customHeight="1">
      <c r="A285" s="37"/>
      <c r="B285" s="38"/>
      <c r="C285" s="218" t="s">
        <v>499</v>
      </c>
      <c r="D285" s="218" t="s">
        <v>126</v>
      </c>
      <c r="E285" s="219" t="s">
        <v>500</v>
      </c>
      <c r="F285" s="220" t="s">
        <v>501</v>
      </c>
      <c r="G285" s="221" t="s">
        <v>286</v>
      </c>
      <c r="H285" s="222">
        <v>248.71000000000001</v>
      </c>
      <c r="I285" s="223"/>
      <c r="J285" s="224">
        <f>ROUND(I285*H285,2)</f>
        <v>0</v>
      </c>
      <c r="K285" s="225"/>
      <c r="L285" s="43"/>
      <c r="M285" s="226" t="s">
        <v>1</v>
      </c>
      <c r="N285" s="227" t="s">
        <v>40</v>
      </c>
      <c r="O285" s="90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30" t="s">
        <v>130</v>
      </c>
      <c r="AT285" s="230" t="s">
        <v>126</v>
      </c>
      <c r="AU285" s="230" t="s">
        <v>85</v>
      </c>
      <c r="AY285" s="16" t="s">
        <v>124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6" t="s">
        <v>83</v>
      </c>
      <c r="BK285" s="231">
        <f>ROUND(I285*H285,2)</f>
        <v>0</v>
      </c>
      <c r="BL285" s="16" t="s">
        <v>130</v>
      </c>
      <c r="BM285" s="230" t="s">
        <v>502</v>
      </c>
    </row>
    <row r="286" s="13" customFormat="1">
      <c r="A286" s="13"/>
      <c r="B286" s="232"/>
      <c r="C286" s="233"/>
      <c r="D286" s="234" t="s">
        <v>170</v>
      </c>
      <c r="E286" s="235" t="s">
        <v>1</v>
      </c>
      <c r="F286" s="236" t="s">
        <v>503</v>
      </c>
      <c r="G286" s="233"/>
      <c r="H286" s="237">
        <v>248.71000000000001</v>
      </c>
      <c r="I286" s="238"/>
      <c r="J286" s="233"/>
      <c r="K286" s="233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170</v>
      </c>
      <c r="AU286" s="243" t="s">
        <v>85</v>
      </c>
      <c r="AV286" s="13" t="s">
        <v>85</v>
      </c>
      <c r="AW286" s="13" t="s">
        <v>31</v>
      </c>
      <c r="AX286" s="13" t="s">
        <v>83</v>
      </c>
      <c r="AY286" s="243" t="s">
        <v>124</v>
      </c>
    </row>
    <row r="287" s="12" customFormat="1" ht="22.8" customHeight="1">
      <c r="A287" s="12"/>
      <c r="B287" s="202"/>
      <c r="C287" s="203"/>
      <c r="D287" s="204" t="s">
        <v>74</v>
      </c>
      <c r="E287" s="216" t="s">
        <v>504</v>
      </c>
      <c r="F287" s="216" t="s">
        <v>505</v>
      </c>
      <c r="G287" s="203"/>
      <c r="H287" s="203"/>
      <c r="I287" s="206"/>
      <c r="J287" s="217">
        <f>BK287</f>
        <v>0</v>
      </c>
      <c r="K287" s="203"/>
      <c r="L287" s="208"/>
      <c r="M287" s="209"/>
      <c r="N287" s="210"/>
      <c r="O287" s="210"/>
      <c r="P287" s="211">
        <f>SUM(P288:P290)</f>
        <v>0</v>
      </c>
      <c r="Q287" s="210"/>
      <c r="R287" s="211">
        <f>SUM(R288:R290)</f>
        <v>0</v>
      </c>
      <c r="S287" s="210"/>
      <c r="T287" s="212">
        <f>SUM(T288:T290)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3" t="s">
        <v>83</v>
      </c>
      <c r="AT287" s="214" t="s">
        <v>74</v>
      </c>
      <c r="AU287" s="214" t="s">
        <v>83</v>
      </c>
      <c r="AY287" s="213" t="s">
        <v>124</v>
      </c>
      <c r="BK287" s="215">
        <f>SUM(BK288:BK290)</f>
        <v>0</v>
      </c>
    </row>
    <row r="288" s="2" customFormat="1" ht="16.5" customHeight="1">
      <c r="A288" s="37"/>
      <c r="B288" s="38"/>
      <c r="C288" s="218" t="s">
        <v>506</v>
      </c>
      <c r="D288" s="218" t="s">
        <v>126</v>
      </c>
      <c r="E288" s="219" t="s">
        <v>507</v>
      </c>
      <c r="F288" s="220" t="s">
        <v>508</v>
      </c>
      <c r="G288" s="221" t="s">
        <v>286</v>
      </c>
      <c r="H288" s="222">
        <v>2872.6489999999999</v>
      </c>
      <c r="I288" s="223"/>
      <c r="J288" s="224">
        <f>ROUND(I288*H288,2)</f>
        <v>0</v>
      </c>
      <c r="K288" s="225"/>
      <c r="L288" s="43"/>
      <c r="M288" s="226" t="s">
        <v>1</v>
      </c>
      <c r="N288" s="227" t="s">
        <v>40</v>
      </c>
      <c r="O288" s="90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0" t="s">
        <v>130</v>
      </c>
      <c r="AT288" s="230" t="s">
        <v>126</v>
      </c>
      <c r="AU288" s="230" t="s">
        <v>85</v>
      </c>
      <c r="AY288" s="16" t="s">
        <v>124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6" t="s">
        <v>83</v>
      </c>
      <c r="BK288" s="231">
        <f>ROUND(I288*H288,2)</f>
        <v>0</v>
      </c>
      <c r="BL288" s="16" t="s">
        <v>130</v>
      </c>
      <c r="BM288" s="230" t="s">
        <v>509</v>
      </c>
    </row>
    <row r="289" s="2" customFormat="1">
      <c r="A289" s="37"/>
      <c r="B289" s="38"/>
      <c r="C289" s="39"/>
      <c r="D289" s="234" t="s">
        <v>186</v>
      </c>
      <c r="E289" s="39"/>
      <c r="F289" s="244" t="s">
        <v>510</v>
      </c>
      <c r="G289" s="39"/>
      <c r="H289" s="39"/>
      <c r="I289" s="245"/>
      <c r="J289" s="39"/>
      <c r="K289" s="39"/>
      <c r="L289" s="43"/>
      <c r="M289" s="246"/>
      <c r="N289" s="247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186</v>
      </c>
      <c r="AU289" s="16" t="s">
        <v>85</v>
      </c>
    </row>
    <row r="290" s="2" customFormat="1" ht="16.5" customHeight="1">
      <c r="A290" s="37"/>
      <c r="B290" s="38"/>
      <c r="C290" s="218" t="s">
        <v>511</v>
      </c>
      <c r="D290" s="218" t="s">
        <v>126</v>
      </c>
      <c r="E290" s="219" t="s">
        <v>512</v>
      </c>
      <c r="F290" s="220" t="s">
        <v>513</v>
      </c>
      <c r="G290" s="221" t="s">
        <v>286</v>
      </c>
      <c r="H290" s="222">
        <v>2872.6489999999999</v>
      </c>
      <c r="I290" s="223"/>
      <c r="J290" s="224">
        <f>ROUND(I290*H290,2)</f>
        <v>0</v>
      </c>
      <c r="K290" s="225"/>
      <c r="L290" s="43"/>
      <c r="M290" s="226" t="s">
        <v>1</v>
      </c>
      <c r="N290" s="227" t="s">
        <v>40</v>
      </c>
      <c r="O290" s="90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0" t="s">
        <v>130</v>
      </c>
      <c r="AT290" s="230" t="s">
        <v>126</v>
      </c>
      <c r="AU290" s="230" t="s">
        <v>85</v>
      </c>
      <c r="AY290" s="16" t="s">
        <v>124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6" t="s">
        <v>83</v>
      </c>
      <c r="BK290" s="231">
        <f>ROUND(I290*H290,2)</f>
        <v>0</v>
      </c>
      <c r="BL290" s="16" t="s">
        <v>130</v>
      </c>
      <c r="BM290" s="230" t="s">
        <v>514</v>
      </c>
    </row>
    <row r="291" s="12" customFormat="1" ht="25.92" customHeight="1">
      <c r="A291" s="12"/>
      <c r="B291" s="202"/>
      <c r="C291" s="203"/>
      <c r="D291" s="204" t="s">
        <v>74</v>
      </c>
      <c r="E291" s="205" t="s">
        <v>515</v>
      </c>
      <c r="F291" s="205" t="s">
        <v>516</v>
      </c>
      <c r="G291" s="203"/>
      <c r="H291" s="203"/>
      <c r="I291" s="206"/>
      <c r="J291" s="207">
        <f>BK291</f>
        <v>0</v>
      </c>
      <c r="K291" s="203"/>
      <c r="L291" s="208"/>
      <c r="M291" s="209"/>
      <c r="N291" s="210"/>
      <c r="O291" s="210"/>
      <c r="P291" s="211">
        <f>P292</f>
        <v>0</v>
      </c>
      <c r="Q291" s="210"/>
      <c r="R291" s="211">
        <f>R292</f>
        <v>0.29700000000000004</v>
      </c>
      <c r="S291" s="210"/>
      <c r="T291" s="212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3" t="s">
        <v>85</v>
      </c>
      <c r="AT291" s="214" t="s">
        <v>74</v>
      </c>
      <c r="AU291" s="214" t="s">
        <v>75</v>
      </c>
      <c r="AY291" s="213" t="s">
        <v>124</v>
      </c>
      <c r="BK291" s="215">
        <f>BK292</f>
        <v>0</v>
      </c>
    </row>
    <row r="292" s="12" customFormat="1" ht="22.8" customHeight="1">
      <c r="A292" s="12"/>
      <c r="B292" s="202"/>
      <c r="C292" s="203"/>
      <c r="D292" s="204" t="s">
        <v>74</v>
      </c>
      <c r="E292" s="216" t="s">
        <v>517</v>
      </c>
      <c r="F292" s="216" t="s">
        <v>518</v>
      </c>
      <c r="G292" s="203"/>
      <c r="H292" s="203"/>
      <c r="I292" s="206"/>
      <c r="J292" s="217">
        <f>BK292</f>
        <v>0</v>
      </c>
      <c r="K292" s="203"/>
      <c r="L292" s="208"/>
      <c r="M292" s="209"/>
      <c r="N292" s="210"/>
      <c r="O292" s="210"/>
      <c r="P292" s="211">
        <f>SUM(P293:P295)</f>
        <v>0</v>
      </c>
      <c r="Q292" s="210"/>
      <c r="R292" s="211">
        <f>SUM(R293:R295)</f>
        <v>0.29700000000000004</v>
      </c>
      <c r="S292" s="210"/>
      <c r="T292" s="212">
        <f>SUM(T293:T295)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3" t="s">
        <v>85</v>
      </c>
      <c r="AT292" s="214" t="s">
        <v>74</v>
      </c>
      <c r="AU292" s="214" t="s">
        <v>83</v>
      </c>
      <c r="AY292" s="213" t="s">
        <v>124</v>
      </c>
      <c r="BK292" s="215">
        <f>SUM(BK293:BK295)</f>
        <v>0</v>
      </c>
    </row>
    <row r="293" s="2" customFormat="1" ht="16.5" customHeight="1">
      <c r="A293" s="37"/>
      <c r="B293" s="38"/>
      <c r="C293" s="218" t="s">
        <v>519</v>
      </c>
      <c r="D293" s="218" t="s">
        <v>126</v>
      </c>
      <c r="E293" s="219" t="s">
        <v>520</v>
      </c>
      <c r="F293" s="220" t="s">
        <v>521</v>
      </c>
      <c r="G293" s="221" t="s">
        <v>455</v>
      </c>
      <c r="H293" s="222">
        <v>50</v>
      </c>
      <c r="I293" s="223"/>
      <c r="J293" s="224">
        <f>ROUND(I293*H293,2)</f>
        <v>0</v>
      </c>
      <c r="K293" s="225"/>
      <c r="L293" s="43"/>
      <c r="M293" s="226" t="s">
        <v>1</v>
      </c>
      <c r="N293" s="227" t="s">
        <v>40</v>
      </c>
      <c r="O293" s="90"/>
      <c r="P293" s="228">
        <f>O293*H293</f>
        <v>0</v>
      </c>
      <c r="Q293" s="228">
        <v>0.00024000000000000001</v>
      </c>
      <c r="R293" s="228">
        <f>Q293*H293</f>
        <v>0.012</v>
      </c>
      <c r="S293" s="228">
        <v>0</v>
      </c>
      <c r="T293" s="229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30" t="s">
        <v>192</v>
      </c>
      <c r="AT293" s="230" t="s">
        <v>126</v>
      </c>
      <c r="AU293" s="230" t="s">
        <v>85</v>
      </c>
      <c r="AY293" s="16" t="s">
        <v>124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6" t="s">
        <v>83</v>
      </c>
      <c r="BK293" s="231">
        <f>ROUND(I293*H293,2)</f>
        <v>0</v>
      </c>
      <c r="BL293" s="16" t="s">
        <v>192</v>
      </c>
      <c r="BM293" s="230" t="s">
        <v>522</v>
      </c>
    </row>
    <row r="294" s="13" customFormat="1">
      <c r="A294" s="13"/>
      <c r="B294" s="232"/>
      <c r="C294" s="233"/>
      <c r="D294" s="234" t="s">
        <v>170</v>
      </c>
      <c r="E294" s="235" t="s">
        <v>1</v>
      </c>
      <c r="F294" s="236" t="s">
        <v>523</v>
      </c>
      <c r="G294" s="233"/>
      <c r="H294" s="237">
        <v>50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170</v>
      </c>
      <c r="AU294" s="243" t="s">
        <v>85</v>
      </c>
      <c r="AV294" s="13" t="s">
        <v>85</v>
      </c>
      <c r="AW294" s="13" t="s">
        <v>31</v>
      </c>
      <c r="AX294" s="13" t="s">
        <v>83</v>
      </c>
      <c r="AY294" s="243" t="s">
        <v>124</v>
      </c>
    </row>
    <row r="295" s="2" customFormat="1" ht="16.5" customHeight="1">
      <c r="A295" s="37"/>
      <c r="B295" s="38"/>
      <c r="C295" s="259" t="s">
        <v>524</v>
      </c>
      <c r="D295" s="259" t="s">
        <v>310</v>
      </c>
      <c r="E295" s="260" t="s">
        <v>525</v>
      </c>
      <c r="F295" s="261" t="s">
        <v>526</v>
      </c>
      <c r="G295" s="262" t="s">
        <v>455</v>
      </c>
      <c r="H295" s="263">
        <v>50</v>
      </c>
      <c r="I295" s="264"/>
      <c r="J295" s="265">
        <f>ROUND(I295*H295,2)</f>
        <v>0</v>
      </c>
      <c r="K295" s="266"/>
      <c r="L295" s="267"/>
      <c r="M295" s="268" t="s">
        <v>1</v>
      </c>
      <c r="N295" s="269" t="s">
        <v>40</v>
      </c>
      <c r="O295" s="90"/>
      <c r="P295" s="228">
        <f>O295*H295</f>
        <v>0</v>
      </c>
      <c r="Q295" s="228">
        <v>0.0057000000000000002</v>
      </c>
      <c r="R295" s="228">
        <f>Q295*H295</f>
        <v>0.28500000000000003</v>
      </c>
      <c r="S295" s="228">
        <v>0</v>
      </c>
      <c r="T295" s="229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30" t="s">
        <v>277</v>
      </c>
      <c r="AT295" s="230" t="s">
        <v>310</v>
      </c>
      <c r="AU295" s="230" t="s">
        <v>85</v>
      </c>
      <c r="AY295" s="16" t="s">
        <v>124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6" t="s">
        <v>83</v>
      </c>
      <c r="BK295" s="231">
        <f>ROUND(I295*H295,2)</f>
        <v>0</v>
      </c>
      <c r="BL295" s="16" t="s">
        <v>192</v>
      </c>
      <c r="BM295" s="230" t="s">
        <v>527</v>
      </c>
    </row>
    <row r="296" s="12" customFormat="1" ht="25.92" customHeight="1">
      <c r="A296" s="12"/>
      <c r="B296" s="202"/>
      <c r="C296" s="203"/>
      <c r="D296" s="204" t="s">
        <v>74</v>
      </c>
      <c r="E296" s="205" t="s">
        <v>310</v>
      </c>
      <c r="F296" s="205" t="s">
        <v>528</v>
      </c>
      <c r="G296" s="203"/>
      <c r="H296" s="203"/>
      <c r="I296" s="206"/>
      <c r="J296" s="207">
        <f>BK296</f>
        <v>0</v>
      </c>
      <c r="K296" s="203"/>
      <c r="L296" s="208"/>
      <c r="M296" s="209"/>
      <c r="N296" s="210"/>
      <c r="O296" s="210"/>
      <c r="P296" s="211">
        <f>P297</f>
        <v>0</v>
      </c>
      <c r="Q296" s="210"/>
      <c r="R296" s="211">
        <f>R297</f>
        <v>0</v>
      </c>
      <c r="S296" s="210"/>
      <c r="T296" s="212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3" t="s">
        <v>135</v>
      </c>
      <c r="AT296" s="214" t="s">
        <v>74</v>
      </c>
      <c r="AU296" s="214" t="s">
        <v>75</v>
      </c>
      <c r="AY296" s="213" t="s">
        <v>124</v>
      </c>
      <c r="BK296" s="215">
        <f>BK297</f>
        <v>0</v>
      </c>
    </row>
    <row r="297" s="12" customFormat="1" ht="22.8" customHeight="1">
      <c r="A297" s="12"/>
      <c r="B297" s="202"/>
      <c r="C297" s="203"/>
      <c r="D297" s="204" t="s">
        <v>74</v>
      </c>
      <c r="E297" s="216" t="s">
        <v>529</v>
      </c>
      <c r="F297" s="216" t="s">
        <v>530</v>
      </c>
      <c r="G297" s="203"/>
      <c r="H297" s="203"/>
      <c r="I297" s="206"/>
      <c r="J297" s="217">
        <f>BK297</f>
        <v>0</v>
      </c>
      <c r="K297" s="203"/>
      <c r="L297" s="208"/>
      <c r="M297" s="209"/>
      <c r="N297" s="210"/>
      <c r="O297" s="210"/>
      <c r="P297" s="211">
        <f>SUM(P298:P299)</f>
        <v>0</v>
      </c>
      <c r="Q297" s="210"/>
      <c r="R297" s="211">
        <f>SUM(R298:R299)</f>
        <v>0</v>
      </c>
      <c r="S297" s="210"/>
      <c r="T297" s="212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3" t="s">
        <v>135</v>
      </c>
      <c r="AT297" s="214" t="s">
        <v>74</v>
      </c>
      <c r="AU297" s="214" t="s">
        <v>83</v>
      </c>
      <c r="AY297" s="213" t="s">
        <v>124</v>
      </c>
      <c r="BK297" s="215">
        <f>SUM(BK298:BK299)</f>
        <v>0</v>
      </c>
    </row>
    <row r="298" s="2" customFormat="1" ht="16.5" customHeight="1">
      <c r="A298" s="37"/>
      <c r="B298" s="38"/>
      <c r="C298" s="218" t="s">
        <v>531</v>
      </c>
      <c r="D298" s="218" t="s">
        <v>126</v>
      </c>
      <c r="E298" s="219" t="s">
        <v>532</v>
      </c>
      <c r="F298" s="220" t="s">
        <v>533</v>
      </c>
      <c r="G298" s="221" t="s">
        <v>129</v>
      </c>
      <c r="H298" s="222">
        <v>2</v>
      </c>
      <c r="I298" s="223"/>
      <c r="J298" s="224">
        <f>ROUND(I298*H298,2)</f>
        <v>0</v>
      </c>
      <c r="K298" s="225"/>
      <c r="L298" s="43"/>
      <c r="M298" s="226" t="s">
        <v>1</v>
      </c>
      <c r="N298" s="227" t="s">
        <v>40</v>
      </c>
      <c r="O298" s="90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30" t="s">
        <v>441</v>
      </c>
      <c r="AT298" s="230" t="s">
        <v>126</v>
      </c>
      <c r="AU298" s="230" t="s">
        <v>85</v>
      </c>
      <c r="AY298" s="16" t="s">
        <v>124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6" t="s">
        <v>83</v>
      </c>
      <c r="BK298" s="231">
        <f>ROUND(I298*H298,2)</f>
        <v>0</v>
      </c>
      <c r="BL298" s="16" t="s">
        <v>441</v>
      </c>
      <c r="BM298" s="230" t="s">
        <v>534</v>
      </c>
    </row>
    <row r="299" s="2" customFormat="1">
      <c r="A299" s="37"/>
      <c r="B299" s="38"/>
      <c r="C299" s="39"/>
      <c r="D299" s="234" t="s">
        <v>186</v>
      </c>
      <c r="E299" s="39"/>
      <c r="F299" s="244" t="s">
        <v>535</v>
      </c>
      <c r="G299" s="39"/>
      <c r="H299" s="39"/>
      <c r="I299" s="245"/>
      <c r="J299" s="39"/>
      <c r="K299" s="39"/>
      <c r="L299" s="43"/>
      <c r="M299" s="270"/>
      <c r="N299" s="271"/>
      <c r="O299" s="272"/>
      <c r="P299" s="272"/>
      <c r="Q299" s="272"/>
      <c r="R299" s="272"/>
      <c r="S299" s="272"/>
      <c r="T299" s="273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186</v>
      </c>
      <c r="AU299" s="16" t="s">
        <v>85</v>
      </c>
    </row>
    <row r="300" s="2" customFormat="1" ht="6.96" customHeight="1">
      <c r="A300" s="37"/>
      <c r="B300" s="65"/>
      <c r="C300" s="66"/>
      <c r="D300" s="66"/>
      <c r="E300" s="66"/>
      <c r="F300" s="66"/>
      <c r="G300" s="66"/>
      <c r="H300" s="66"/>
      <c r="I300" s="66"/>
      <c r="J300" s="66"/>
      <c r="K300" s="66"/>
      <c r="L300" s="43"/>
      <c r="M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</row>
  </sheetData>
  <sheetProtection sheet="1" autoFilter="0" formatColumns="0" formatRows="0" objects="1" scenarios="1" spinCount="100000" saltValue="psRNrr7/xE//De7Vl2JM2Xr3xtexQgqSzu7J2d8dXdF/Y42q8k64H2KdXZmuQR78D530H28nEoJ4TjjalSW82Q==" hashValue="GUToaFVK9YE+HsItFhIBl6oD1/YfzTKtFWdZMgUqj7K3C7hJFhkWJFeeAyocQSLCKRavV23xbvLXj6eiINsIWw==" algorithmName="SHA-512" password="CC35"/>
  <autoFilter ref="C127:K29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hidden="1" s="1" customFormat="1" ht="24.96" customHeight="1">
      <c r="B4" s="19"/>
      <c r="D4" s="137" t="s">
        <v>89</v>
      </c>
      <c r="L4" s="19"/>
      <c r="M4" s="13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16</v>
      </c>
      <c r="L6" s="19"/>
    </row>
    <row r="7" hidden="1" s="1" customFormat="1" ht="16.5" customHeight="1">
      <c r="B7" s="19"/>
      <c r="E7" s="140" t="str">
        <f>'Rekapitulace stavby'!K6</f>
        <v>VT Gručovka km 4,375 - 6,195, odstranění PŠ 09/2024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536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27. 2. 2025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">
        <v>30</v>
      </c>
      <c r="F21" s="37"/>
      <c r="G21" s="37"/>
      <c r="H21" s="37"/>
      <c r="I21" s="139" t="s">
        <v>26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">
        <v>33</v>
      </c>
      <c r="F24" s="37"/>
      <c r="G24" s="37"/>
      <c r="H24" s="37"/>
      <c r="I24" s="139" t="s">
        <v>26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ROUND((SUM(BE118:BE137)),  2)</f>
        <v>0</v>
      </c>
      <c r="G33" s="37"/>
      <c r="H33" s="37"/>
      <c r="I33" s="154">
        <v>0.20999999999999999</v>
      </c>
      <c r="J33" s="153">
        <f>ROUND(((SUM(BE118:BE137))*I33),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41</v>
      </c>
      <c r="F34" s="153">
        <f>ROUND((SUM(BF118:BF137)),  2)</f>
        <v>0</v>
      </c>
      <c r="G34" s="37"/>
      <c r="H34" s="37"/>
      <c r="I34" s="154">
        <v>0.12</v>
      </c>
      <c r="J34" s="153">
        <f>ROUND(((SUM(BF118:BF137))*I34),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ROUND((SUM(BG118:BG137)),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ROUND((SUM(BH118:BH137)),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ROUND((SUM(BI118:BI137)),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3" t="str">
        <f>E7</f>
        <v>VT Gručovka km 4,375 - 6,195, odstranění PŠ 09/2024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VON - Vedlejší a ostatní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27. 2. 2025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>HydroIdea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Ing. Jerzy Nowak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93</v>
      </c>
      <c r="D94" s="175"/>
      <c r="E94" s="175"/>
      <c r="F94" s="175"/>
      <c r="G94" s="175"/>
      <c r="H94" s="175"/>
      <c r="I94" s="175"/>
      <c r="J94" s="176" t="s">
        <v>94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95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96</v>
      </c>
    </row>
    <row r="97" hidden="1" s="9" customFormat="1" ht="24.96" customHeight="1">
      <c r="A97" s="9"/>
      <c r="B97" s="178"/>
      <c r="C97" s="179"/>
      <c r="D97" s="180" t="s">
        <v>537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538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/>
    <row r="102" hidden="1"/>
    <row r="103" hidden="1"/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109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VT Gručovka km 4,375 - 6,195, odstranění PŠ 09/2024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90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VON - Vedlejší a ostatní náklady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27. 2. 2025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 xml:space="preserve"> </v>
      </c>
      <c r="G114" s="39"/>
      <c r="H114" s="39"/>
      <c r="I114" s="31" t="s">
        <v>29</v>
      </c>
      <c r="J114" s="35" t="str">
        <f>E21</f>
        <v>HydroIdea s.r.o.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9"/>
      <c r="E115" s="39"/>
      <c r="F115" s="26" t="str">
        <f>IF(E18="","",E18)</f>
        <v>Vyplň údaj</v>
      </c>
      <c r="G115" s="39"/>
      <c r="H115" s="39"/>
      <c r="I115" s="31" t="s">
        <v>32</v>
      </c>
      <c r="J115" s="35" t="str">
        <f>E24</f>
        <v>Ing. Jerzy Nowak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110</v>
      </c>
      <c r="D117" s="193" t="s">
        <v>60</v>
      </c>
      <c r="E117" s="193" t="s">
        <v>56</v>
      </c>
      <c r="F117" s="193" t="s">
        <v>57</v>
      </c>
      <c r="G117" s="193" t="s">
        <v>111</v>
      </c>
      <c r="H117" s="193" t="s">
        <v>112</v>
      </c>
      <c r="I117" s="193" t="s">
        <v>113</v>
      </c>
      <c r="J117" s="194" t="s">
        <v>94</v>
      </c>
      <c r="K117" s="195" t="s">
        <v>114</v>
      </c>
      <c r="L117" s="196"/>
      <c r="M117" s="99" t="s">
        <v>1</v>
      </c>
      <c r="N117" s="100" t="s">
        <v>39</v>
      </c>
      <c r="O117" s="100" t="s">
        <v>115</v>
      </c>
      <c r="P117" s="100" t="s">
        <v>116</v>
      </c>
      <c r="Q117" s="100" t="s">
        <v>117</v>
      </c>
      <c r="R117" s="100" t="s">
        <v>118</v>
      </c>
      <c r="S117" s="100" t="s">
        <v>119</v>
      </c>
      <c r="T117" s="101" t="s">
        <v>120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121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74</v>
      </c>
      <c r="AU118" s="16" t="s">
        <v>96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74</v>
      </c>
      <c r="E119" s="205" t="s">
        <v>539</v>
      </c>
      <c r="F119" s="205" t="s">
        <v>540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142</v>
      </c>
      <c r="AT119" s="214" t="s">
        <v>74</v>
      </c>
      <c r="AU119" s="214" t="s">
        <v>75</v>
      </c>
      <c r="AY119" s="213" t="s">
        <v>124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74</v>
      </c>
      <c r="E120" s="216" t="s">
        <v>541</v>
      </c>
      <c r="F120" s="216" t="s">
        <v>542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SUM(P121:P137)</f>
        <v>0</v>
      </c>
      <c r="Q120" s="210"/>
      <c r="R120" s="211">
        <f>SUM(R121:R137)</f>
        <v>0</v>
      </c>
      <c r="S120" s="210"/>
      <c r="T120" s="212">
        <f>SUM(T121:T137)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142</v>
      </c>
      <c r="AT120" s="214" t="s">
        <v>74</v>
      </c>
      <c r="AU120" s="214" t="s">
        <v>83</v>
      </c>
      <c r="AY120" s="213" t="s">
        <v>124</v>
      </c>
      <c r="BK120" s="215">
        <f>SUM(BK121:BK137)</f>
        <v>0</v>
      </c>
    </row>
    <row r="121" s="2" customFormat="1" ht="16.5" customHeight="1">
      <c r="A121" s="37"/>
      <c r="B121" s="38"/>
      <c r="C121" s="218" t="s">
        <v>83</v>
      </c>
      <c r="D121" s="218" t="s">
        <v>126</v>
      </c>
      <c r="E121" s="219" t="s">
        <v>543</v>
      </c>
      <c r="F121" s="220" t="s">
        <v>542</v>
      </c>
      <c r="G121" s="221" t="s">
        <v>184</v>
      </c>
      <c r="H121" s="222">
        <v>1</v>
      </c>
      <c r="I121" s="223"/>
      <c r="J121" s="224">
        <f>ROUND(I121*H121,2)</f>
        <v>0</v>
      </c>
      <c r="K121" s="225"/>
      <c r="L121" s="43"/>
      <c r="M121" s="226" t="s">
        <v>1</v>
      </c>
      <c r="N121" s="227" t="s">
        <v>40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544</v>
      </c>
      <c r="AT121" s="230" t="s">
        <v>126</v>
      </c>
      <c r="AU121" s="230" t="s">
        <v>85</v>
      </c>
      <c r="AY121" s="16" t="s">
        <v>124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83</v>
      </c>
      <c r="BK121" s="231">
        <f>ROUND(I121*H121,2)</f>
        <v>0</v>
      </c>
      <c r="BL121" s="16" t="s">
        <v>544</v>
      </c>
      <c r="BM121" s="230" t="s">
        <v>545</v>
      </c>
    </row>
    <row r="122" s="2" customFormat="1">
      <c r="A122" s="37"/>
      <c r="B122" s="38"/>
      <c r="C122" s="39"/>
      <c r="D122" s="234" t="s">
        <v>186</v>
      </c>
      <c r="E122" s="39"/>
      <c r="F122" s="244" t="s">
        <v>546</v>
      </c>
      <c r="G122" s="39"/>
      <c r="H122" s="39"/>
      <c r="I122" s="245"/>
      <c r="J122" s="39"/>
      <c r="K122" s="39"/>
      <c r="L122" s="43"/>
      <c r="M122" s="246"/>
      <c r="N122" s="247"/>
      <c r="O122" s="90"/>
      <c r="P122" s="90"/>
      <c r="Q122" s="90"/>
      <c r="R122" s="90"/>
      <c r="S122" s="90"/>
      <c r="T122" s="91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186</v>
      </c>
      <c r="AU122" s="16" t="s">
        <v>85</v>
      </c>
    </row>
    <row r="123" s="2" customFormat="1" ht="16.5" customHeight="1">
      <c r="A123" s="37"/>
      <c r="B123" s="38"/>
      <c r="C123" s="218" t="s">
        <v>85</v>
      </c>
      <c r="D123" s="218" t="s">
        <v>126</v>
      </c>
      <c r="E123" s="219" t="s">
        <v>547</v>
      </c>
      <c r="F123" s="220" t="s">
        <v>548</v>
      </c>
      <c r="G123" s="221" t="s">
        <v>184</v>
      </c>
      <c r="H123" s="222">
        <v>1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40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130</v>
      </c>
      <c r="AT123" s="230" t="s">
        <v>126</v>
      </c>
      <c r="AU123" s="230" t="s">
        <v>85</v>
      </c>
      <c r="AY123" s="16" t="s">
        <v>124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83</v>
      </c>
      <c r="BK123" s="231">
        <f>ROUND(I123*H123,2)</f>
        <v>0</v>
      </c>
      <c r="BL123" s="16" t="s">
        <v>130</v>
      </c>
      <c r="BM123" s="230" t="s">
        <v>549</v>
      </c>
    </row>
    <row r="124" s="2" customFormat="1">
      <c r="A124" s="37"/>
      <c r="B124" s="38"/>
      <c r="C124" s="39"/>
      <c r="D124" s="234" t="s">
        <v>186</v>
      </c>
      <c r="E124" s="39"/>
      <c r="F124" s="244" t="s">
        <v>550</v>
      </c>
      <c r="G124" s="39"/>
      <c r="H124" s="39"/>
      <c r="I124" s="245"/>
      <c r="J124" s="39"/>
      <c r="K124" s="39"/>
      <c r="L124" s="43"/>
      <c r="M124" s="246"/>
      <c r="N124" s="247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186</v>
      </c>
      <c r="AU124" s="16" t="s">
        <v>85</v>
      </c>
    </row>
    <row r="125" s="2" customFormat="1" ht="24.15" customHeight="1">
      <c r="A125" s="37"/>
      <c r="B125" s="38"/>
      <c r="C125" s="218" t="s">
        <v>135</v>
      </c>
      <c r="D125" s="218" t="s">
        <v>126</v>
      </c>
      <c r="E125" s="219" t="s">
        <v>551</v>
      </c>
      <c r="F125" s="220" t="s">
        <v>552</v>
      </c>
      <c r="G125" s="221" t="s">
        <v>184</v>
      </c>
      <c r="H125" s="222">
        <v>1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40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130</v>
      </c>
      <c r="AT125" s="230" t="s">
        <v>126</v>
      </c>
      <c r="AU125" s="230" t="s">
        <v>85</v>
      </c>
      <c r="AY125" s="16" t="s">
        <v>124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83</v>
      </c>
      <c r="BK125" s="231">
        <f>ROUND(I125*H125,2)</f>
        <v>0</v>
      </c>
      <c r="BL125" s="16" t="s">
        <v>130</v>
      </c>
      <c r="BM125" s="230" t="s">
        <v>553</v>
      </c>
    </row>
    <row r="126" s="2" customFormat="1" ht="16.5" customHeight="1">
      <c r="A126" s="37"/>
      <c r="B126" s="38"/>
      <c r="C126" s="218" t="s">
        <v>130</v>
      </c>
      <c r="D126" s="218" t="s">
        <v>126</v>
      </c>
      <c r="E126" s="219" t="s">
        <v>554</v>
      </c>
      <c r="F126" s="220" t="s">
        <v>555</v>
      </c>
      <c r="G126" s="221" t="s">
        <v>184</v>
      </c>
      <c r="H126" s="222">
        <v>1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40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130</v>
      </c>
      <c r="AT126" s="230" t="s">
        <v>126</v>
      </c>
      <c r="AU126" s="230" t="s">
        <v>85</v>
      </c>
      <c r="AY126" s="16" t="s">
        <v>124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83</v>
      </c>
      <c r="BK126" s="231">
        <f>ROUND(I126*H126,2)</f>
        <v>0</v>
      </c>
      <c r="BL126" s="16" t="s">
        <v>130</v>
      </c>
      <c r="BM126" s="230" t="s">
        <v>556</v>
      </c>
    </row>
    <row r="127" s="2" customFormat="1" ht="16.5" customHeight="1">
      <c r="A127" s="37"/>
      <c r="B127" s="38"/>
      <c r="C127" s="218" t="s">
        <v>142</v>
      </c>
      <c r="D127" s="218" t="s">
        <v>126</v>
      </c>
      <c r="E127" s="219" t="s">
        <v>557</v>
      </c>
      <c r="F127" s="220" t="s">
        <v>558</v>
      </c>
      <c r="G127" s="221" t="s">
        <v>559</v>
      </c>
      <c r="H127" s="222">
        <v>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40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544</v>
      </c>
      <c r="AT127" s="230" t="s">
        <v>126</v>
      </c>
      <c r="AU127" s="230" t="s">
        <v>85</v>
      </c>
      <c r="AY127" s="16" t="s">
        <v>124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83</v>
      </c>
      <c r="BK127" s="231">
        <f>ROUND(I127*H127,2)</f>
        <v>0</v>
      </c>
      <c r="BL127" s="16" t="s">
        <v>544</v>
      </c>
      <c r="BM127" s="230" t="s">
        <v>560</v>
      </c>
    </row>
    <row r="128" s="2" customFormat="1">
      <c r="A128" s="37"/>
      <c r="B128" s="38"/>
      <c r="C128" s="39"/>
      <c r="D128" s="234" t="s">
        <v>186</v>
      </c>
      <c r="E128" s="39"/>
      <c r="F128" s="244" t="s">
        <v>561</v>
      </c>
      <c r="G128" s="39"/>
      <c r="H128" s="39"/>
      <c r="I128" s="245"/>
      <c r="J128" s="39"/>
      <c r="K128" s="39"/>
      <c r="L128" s="43"/>
      <c r="M128" s="246"/>
      <c r="N128" s="247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186</v>
      </c>
      <c r="AU128" s="16" t="s">
        <v>85</v>
      </c>
    </row>
    <row r="129" s="2" customFormat="1" ht="24.15" customHeight="1">
      <c r="A129" s="37"/>
      <c r="B129" s="38"/>
      <c r="C129" s="218" t="s">
        <v>146</v>
      </c>
      <c r="D129" s="218" t="s">
        <v>126</v>
      </c>
      <c r="E129" s="219" t="s">
        <v>562</v>
      </c>
      <c r="F129" s="220" t="s">
        <v>563</v>
      </c>
      <c r="G129" s="221" t="s">
        <v>184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40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130</v>
      </c>
      <c r="AT129" s="230" t="s">
        <v>126</v>
      </c>
      <c r="AU129" s="230" t="s">
        <v>85</v>
      </c>
      <c r="AY129" s="16" t="s">
        <v>124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83</v>
      </c>
      <c r="BK129" s="231">
        <f>ROUND(I129*H129,2)</f>
        <v>0</v>
      </c>
      <c r="BL129" s="16" t="s">
        <v>130</v>
      </c>
      <c r="BM129" s="230" t="s">
        <v>564</v>
      </c>
    </row>
    <row r="130" s="2" customFormat="1" ht="16.5" customHeight="1">
      <c r="A130" s="37"/>
      <c r="B130" s="38"/>
      <c r="C130" s="218" t="s">
        <v>150</v>
      </c>
      <c r="D130" s="218" t="s">
        <v>126</v>
      </c>
      <c r="E130" s="219" t="s">
        <v>565</v>
      </c>
      <c r="F130" s="220" t="s">
        <v>566</v>
      </c>
      <c r="G130" s="221" t="s">
        <v>184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40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130</v>
      </c>
      <c r="AT130" s="230" t="s">
        <v>126</v>
      </c>
      <c r="AU130" s="230" t="s">
        <v>85</v>
      </c>
      <c r="AY130" s="16" t="s">
        <v>124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83</v>
      </c>
      <c r="BK130" s="231">
        <f>ROUND(I130*H130,2)</f>
        <v>0</v>
      </c>
      <c r="BL130" s="16" t="s">
        <v>130</v>
      </c>
      <c r="BM130" s="230" t="s">
        <v>567</v>
      </c>
    </row>
    <row r="131" s="2" customFormat="1">
      <c r="A131" s="37"/>
      <c r="B131" s="38"/>
      <c r="C131" s="39"/>
      <c r="D131" s="234" t="s">
        <v>186</v>
      </c>
      <c r="E131" s="39"/>
      <c r="F131" s="244" t="s">
        <v>568</v>
      </c>
      <c r="G131" s="39"/>
      <c r="H131" s="39"/>
      <c r="I131" s="245"/>
      <c r="J131" s="39"/>
      <c r="K131" s="39"/>
      <c r="L131" s="43"/>
      <c r="M131" s="246"/>
      <c r="N131" s="247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186</v>
      </c>
      <c r="AU131" s="16" t="s">
        <v>85</v>
      </c>
    </row>
    <row r="132" s="2" customFormat="1" ht="16.5" customHeight="1">
      <c r="A132" s="37"/>
      <c r="B132" s="38"/>
      <c r="C132" s="218" t="s">
        <v>154</v>
      </c>
      <c r="D132" s="218" t="s">
        <v>126</v>
      </c>
      <c r="E132" s="219" t="s">
        <v>569</v>
      </c>
      <c r="F132" s="220" t="s">
        <v>570</v>
      </c>
      <c r="G132" s="221" t="s">
        <v>184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40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130</v>
      </c>
      <c r="AT132" s="230" t="s">
        <v>126</v>
      </c>
      <c r="AU132" s="230" t="s">
        <v>85</v>
      </c>
      <c r="AY132" s="16" t="s">
        <v>124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83</v>
      </c>
      <c r="BK132" s="231">
        <f>ROUND(I132*H132,2)</f>
        <v>0</v>
      </c>
      <c r="BL132" s="16" t="s">
        <v>130</v>
      </c>
      <c r="BM132" s="230" t="s">
        <v>571</v>
      </c>
    </row>
    <row r="133" s="2" customFormat="1">
      <c r="A133" s="37"/>
      <c r="B133" s="38"/>
      <c r="C133" s="39"/>
      <c r="D133" s="234" t="s">
        <v>186</v>
      </c>
      <c r="E133" s="39"/>
      <c r="F133" s="244" t="s">
        <v>572</v>
      </c>
      <c r="G133" s="39"/>
      <c r="H133" s="39"/>
      <c r="I133" s="245"/>
      <c r="J133" s="39"/>
      <c r="K133" s="39"/>
      <c r="L133" s="43"/>
      <c r="M133" s="246"/>
      <c r="N133" s="247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186</v>
      </c>
      <c r="AU133" s="16" t="s">
        <v>85</v>
      </c>
    </row>
    <row r="134" s="2" customFormat="1" ht="16.5" customHeight="1">
      <c r="A134" s="37"/>
      <c r="B134" s="38"/>
      <c r="C134" s="218" t="s">
        <v>158</v>
      </c>
      <c r="D134" s="218" t="s">
        <v>126</v>
      </c>
      <c r="E134" s="219" t="s">
        <v>573</v>
      </c>
      <c r="F134" s="220" t="s">
        <v>574</v>
      </c>
      <c r="G134" s="221" t="s">
        <v>184</v>
      </c>
      <c r="H134" s="222">
        <v>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40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130</v>
      </c>
      <c r="AT134" s="230" t="s">
        <v>126</v>
      </c>
      <c r="AU134" s="230" t="s">
        <v>85</v>
      </c>
      <c r="AY134" s="16" t="s">
        <v>124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83</v>
      </c>
      <c r="BK134" s="231">
        <f>ROUND(I134*H134,2)</f>
        <v>0</v>
      </c>
      <c r="BL134" s="16" t="s">
        <v>130</v>
      </c>
      <c r="BM134" s="230" t="s">
        <v>575</v>
      </c>
    </row>
    <row r="135" s="2" customFormat="1">
      <c r="A135" s="37"/>
      <c r="B135" s="38"/>
      <c r="C135" s="39"/>
      <c r="D135" s="234" t="s">
        <v>186</v>
      </c>
      <c r="E135" s="39"/>
      <c r="F135" s="244" t="s">
        <v>576</v>
      </c>
      <c r="G135" s="39"/>
      <c r="H135" s="39"/>
      <c r="I135" s="245"/>
      <c r="J135" s="39"/>
      <c r="K135" s="39"/>
      <c r="L135" s="43"/>
      <c r="M135" s="246"/>
      <c r="N135" s="247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186</v>
      </c>
      <c r="AU135" s="16" t="s">
        <v>85</v>
      </c>
    </row>
    <row r="136" s="2" customFormat="1" ht="16.5" customHeight="1">
      <c r="A136" s="37"/>
      <c r="B136" s="38"/>
      <c r="C136" s="218" t="s">
        <v>162</v>
      </c>
      <c r="D136" s="218" t="s">
        <v>126</v>
      </c>
      <c r="E136" s="219" t="s">
        <v>577</v>
      </c>
      <c r="F136" s="220" t="s">
        <v>578</v>
      </c>
      <c r="G136" s="221" t="s">
        <v>184</v>
      </c>
      <c r="H136" s="222">
        <v>1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40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544</v>
      </c>
      <c r="AT136" s="230" t="s">
        <v>126</v>
      </c>
      <c r="AU136" s="230" t="s">
        <v>85</v>
      </c>
      <c r="AY136" s="16" t="s">
        <v>124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83</v>
      </c>
      <c r="BK136" s="231">
        <f>ROUND(I136*H136,2)</f>
        <v>0</v>
      </c>
      <c r="BL136" s="16" t="s">
        <v>544</v>
      </c>
      <c r="BM136" s="230" t="s">
        <v>579</v>
      </c>
    </row>
    <row r="137" s="2" customFormat="1">
      <c r="A137" s="37"/>
      <c r="B137" s="38"/>
      <c r="C137" s="39"/>
      <c r="D137" s="234" t="s">
        <v>186</v>
      </c>
      <c r="E137" s="39"/>
      <c r="F137" s="244" t="s">
        <v>580</v>
      </c>
      <c r="G137" s="39"/>
      <c r="H137" s="39"/>
      <c r="I137" s="245"/>
      <c r="J137" s="39"/>
      <c r="K137" s="39"/>
      <c r="L137" s="43"/>
      <c r="M137" s="270"/>
      <c r="N137" s="271"/>
      <c r="O137" s="272"/>
      <c r="P137" s="272"/>
      <c r="Q137" s="272"/>
      <c r="R137" s="272"/>
      <c r="S137" s="272"/>
      <c r="T137" s="273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186</v>
      </c>
      <c r="AU137" s="16" t="s">
        <v>85</v>
      </c>
    </row>
    <row r="138" s="2" customFormat="1" ht="6.96" customHeight="1">
      <c r="A138" s="37"/>
      <c r="B138" s="65"/>
      <c r="C138" s="66"/>
      <c r="D138" s="66"/>
      <c r="E138" s="66"/>
      <c r="F138" s="66"/>
      <c r="G138" s="66"/>
      <c r="H138" s="66"/>
      <c r="I138" s="66"/>
      <c r="J138" s="66"/>
      <c r="K138" s="66"/>
      <c r="L138" s="43"/>
      <c r="M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</sheetData>
  <sheetProtection sheet="1" autoFilter="0" formatColumns="0" formatRows="0" objects="1" scenarios="1" spinCount="100000" saltValue="UiWm+k8K6mXSPeBKVvhOC86HNIGyv9eQE6Rj6jvq5CqK+Q955t/AOHqEhG2G3MTy8NBedVuv0C2tWdl342icBQ==" hashValue="G1ntM0S55SYeJjmMElxzP3HmRqjHMfxsJnWO5oGd5kCQyZWXp1QTfe+Cv334tJh+dObwo2AEOua4/iXxYk8jMw==" algorithmName="SHA-512" password="CC35"/>
  <autoFilter ref="C117:K13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Jerzy</dc:creator>
  <cp:lastModifiedBy>Jerzy</cp:lastModifiedBy>
  <dcterms:created xsi:type="dcterms:W3CDTF">2025-03-05T08:32:19Z</dcterms:created>
  <dcterms:modified xsi:type="dcterms:W3CDTF">2025-03-05T08:32:24Z</dcterms:modified>
</cp:coreProperties>
</file>